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105" windowWidth="20730" windowHeight="11655" tabRatio="727"/>
  </bookViews>
  <sheets>
    <sheet name="League &amp; Mob rankings" sheetId="2" r:id="rId1"/>
    <sheet name="eligible clubs" sheetId="32" r:id="rId2"/>
    <sheet name="R1 Thames Turbo" sheetId="35" r:id="rId3"/>
    <sheet name="R2 Dragon Slayer" sheetId="34" r:id="rId4"/>
    <sheet name="R3 Kingfisher" sheetId="36" r:id="rId5"/>
    <sheet name="R4 Ful On Duathlon" sheetId="33" r:id="rId6"/>
    <sheet name="R5 Crystal Palace" sheetId="38" r:id="rId7"/>
    <sheet name="R6" sheetId="39" r:id="rId8"/>
    <sheet name="R7 London Fields" sheetId="37" r:id="rId9"/>
    <sheet name="R8 Jekyl &amp; Hyde" sheetId="41" r:id="rId10"/>
    <sheet name="Individuals" sheetId="42" r:id="rId11"/>
    <sheet name="Top 10" sheetId="45" r:id="rId12"/>
    <sheet name="Sheet1" sheetId="48" r:id="rId13"/>
    <sheet name="Sheet2" sheetId="49" r:id="rId14"/>
    <sheet name="Sheet3" sheetId="50" r:id="rId15"/>
  </sheets>
  <externalReferences>
    <externalReference r:id="rId16"/>
    <externalReference r:id="rId17"/>
    <externalReference r:id="rId18"/>
    <externalReference r:id="rId19"/>
  </externalReferences>
  <definedNames>
    <definedName name="__Leg1">#REF!</definedName>
    <definedName name="__Leg2">#REF!</definedName>
    <definedName name="__Leg3">#REF!</definedName>
    <definedName name="_xlnm._FilterDatabase" localSheetId="10" hidden="1">Individuals!$AJ$4:$AJ$1185</definedName>
    <definedName name="_xlnm._FilterDatabase" localSheetId="2" hidden="1">'R1 Thames Turbo'!$A$23:$I$284</definedName>
    <definedName name="_xlnm._FilterDatabase" localSheetId="3" hidden="1">'R2 Dragon Slayer'!$E$15:$L$79</definedName>
    <definedName name="_xlnm._FilterDatabase" localSheetId="4" hidden="1">'R3 Kingfisher'!$A$18:$H$184</definedName>
    <definedName name="_xlnm._FilterDatabase" localSheetId="5" hidden="1">'R4 Ful On Duathlon'!$A$14:$H$216</definedName>
    <definedName name="_xlnm._FilterDatabase" localSheetId="6" hidden="1">'R5 Crystal Palace'!$A$25:$Q$571</definedName>
    <definedName name="_xlnm._FilterDatabase" localSheetId="7" hidden="1">'R6'!$B$20:$N$159</definedName>
    <definedName name="_xlnm._FilterDatabase" localSheetId="8" hidden="1">'R7 London Fields'!$B$19:$G$122</definedName>
    <definedName name="_xlnm._FilterDatabase" localSheetId="9" hidden="1">'R8 Jekyl &amp; Hyde'!$A$23:$O$201</definedName>
    <definedName name="_Leg1">#REF!</definedName>
    <definedName name="_Leg2">#REF!</definedName>
    <definedName name="_Leg3">#REF!</definedName>
    <definedName name="Age">#REF!</definedName>
    <definedName name="BIB">#REF!</definedName>
    <definedName name="blah">#REF!</definedName>
    <definedName name="blah2">#REF!</definedName>
    <definedName name="Cat">#REF!</definedName>
    <definedName name="CountBIB">#REF!</definedName>
    <definedName name="CountOverall">#REF!</definedName>
    <definedName name="Down_arrow">[1]Config!#REF!</definedName>
    <definedName name="DuplicateWarning">[1]Competitors!#REF!</definedName>
    <definedName name="entrants">'[2]Entrants Race 2'!$A$4:$G$193</definedName>
    <definedName name="finish">#REF!</definedName>
    <definedName name="LastName">#REF!</definedName>
    <definedName name="Leg1_name">[3]Config!$D$33</definedName>
    <definedName name="Leg2_name">[3]Config!$E$33</definedName>
    <definedName name="Leg3_name">[3]Config!$F$33</definedName>
    <definedName name="Leg4_name">[3]Config!$G$33</definedName>
    <definedName name="Leg5_name">[3]Config!$H$33</definedName>
    <definedName name="Leg6_name">[3]Config!$I$33</definedName>
    <definedName name="Leg7_name">[3]Config!$J$33</definedName>
    <definedName name="Leg8_dSplit">[4]dTiming!#REF!</definedName>
    <definedName name="MaxRaceNum">[3]Config!$L$16</definedName>
    <definedName name="NumMale1">[1]Config!#REF!</definedName>
    <definedName name="NumMaleX">[1]Config!#REF!</definedName>
    <definedName name="NumPenalty">[1]Penalties!#REF!</definedName>
    <definedName name="Overall">#REF!</definedName>
    <definedName name="PenaltiesChanged">[1]Config!#REF!</definedName>
    <definedName name="PrevPenalty">[1]Penalties!#REF!</definedName>
    <definedName name="_xlnm.Print_Area" localSheetId="1">'eligible clubs'!$B$4:$F$71</definedName>
    <definedName name="_xlnm.Print_Area" localSheetId="0">'League &amp; Mob rankings'!$A$1:$L$44</definedName>
    <definedName name="_xlnm.Print_Area" localSheetId="2">'R1 Thames Turbo'!$A$1:$K$22</definedName>
    <definedName name="_xlnm.Print_Area" localSheetId="3">'R2 Dragon Slayer'!$H$5:$Q$13</definedName>
    <definedName name="_xlnm.Print_Area" localSheetId="4">'R3 Kingfisher'!$D$1:$J$17</definedName>
    <definedName name="RaceName">[1]Config!$E$28</definedName>
    <definedName name="ReportName">#REF!</definedName>
    <definedName name="Results">#REF!</definedName>
    <definedName name="RowCount">#REF!</definedName>
    <definedName name="RowCountS1">#REF!</definedName>
    <definedName name="RowCountS2">#REF!</definedName>
    <definedName name="run">#REF!</definedName>
    <definedName name="Sex">#REF!</definedName>
    <definedName name="Split1">#REF!</definedName>
    <definedName name="Split2">#REF!</definedName>
    <definedName name="SWIM">#REF!</definedName>
    <definedName name="Times">#REF!</definedName>
    <definedName name="TimesS1">#REF!</definedName>
    <definedName name="TimesS2">#REF!</definedName>
    <definedName name="TP1_name">[3]Config!$D$28</definedName>
    <definedName name="TP2_name">[3]Config!$E$28</definedName>
    <definedName name="TP3_name">[3]Config!$F$28</definedName>
    <definedName name="TP4_name">[3]Config!$G$28</definedName>
    <definedName name="TP5_name">[3]Config!$H$28</definedName>
    <definedName name="TP6_name">[3]Config!$I$28</definedName>
    <definedName name="TP7_name">[3]Config!$J$28</definedName>
    <definedName name="TP8_name">[3]Config!$K$28</definedName>
    <definedName name="TPNum">[1]Config!#REF!</definedName>
    <definedName name="Wave">#REF!</definedName>
    <definedName name="WaveCount">#REF!</definedName>
  </definedNames>
  <calcPr calcId="145621"/>
</workbook>
</file>

<file path=xl/calcChain.xml><?xml version="1.0" encoding="utf-8"?>
<calcChain xmlns="http://schemas.openxmlformats.org/spreadsheetml/2006/main">
  <c r="K36" i="2" l="1"/>
  <c r="K32" i="2"/>
  <c r="K27" i="2"/>
  <c r="K31" i="2"/>
  <c r="K40" i="2"/>
  <c r="K6" i="2"/>
  <c r="K10" i="2"/>
  <c r="K12" i="2"/>
  <c r="J18" i="2"/>
  <c r="I18" i="2"/>
  <c r="H18" i="2"/>
  <c r="G18" i="2"/>
  <c r="F18" i="2"/>
  <c r="E18" i="2"/>
  <c r="D18" i="2"/>
  <c r="C18" i="2"/>
  <c r="B18" i="2"/>
  <c r="I4" i="36"/>
  <c r="I5" i="36"/>
  <c r="I6" i="36"/>
  <c r="I7" i="36"/>
  <c r="I8" i="36"/>
  <c r="I9" i="36"/>
  <c r="I10" i="36"/>
  <c r="I11" i="36"/>
  <c r="I12" i="36"/>
  <c r="I13" i="36"/>
  <c r="I14" i="36"/>
  <c r="I15" i="36"/>
  <c r="I16" i="36"/>
  <c r="I17" i="36"/>
  <c r="I3" i="36"/>
  <c r="F4" i="36"/>
  <c r="F5" i="36"/>
  <c r="F6" i="36"/>
  <c r="F7" i="36"/>
  <c r="F8" i="36"/>
  <c r="F9" i="36"/>
  <c r="F10" i="36"/>
  <c r="F11" i="36"/>
  <c r="F12" i="36"/>
  <c r="F13" i="36"/>
  <c r="F14" i="36"/>
  <c r="F15" i="36"/>
  <c r="F16" i="36"/>
  <c r="F17" i="36"/>
  <c r="F3" i="36"/>
  <c r="H17" i="36"/>
  <c r="H16" i="36"/>
  <c r="E16" i="36"/>
  <c r="H15" i="36"/>
  <c r="H14" i="36"/>
  <c r="E14" i="36"/>
  <c r="H13" i="36"/>
  <c r="E13" i="36"/>
  <c r="H12" i="36"/>
  <c r="E12" i="36"/>
  <c r="H11" i="36"/>
  <c r="H10" i="36"/>
  <c r="H9" i="36"/>
  <c r="H8" i="36"/>
  <c r="H7" i="36"/>
  <c r="E7" i="36"/>
  <c r="H6" i="36"/>
  <c r="E6" i="36"/>
  <c r="H5" i="36"/>
  <c r="H4" i="36"/>
  <c r="E4" i="36"/>
  <c r="H3" i="36"/>
  <c r="E3" i="36"/>
  <c r="H13" i="33"/>
  <c r="E13" i="33"/>
  <c r="H12" i="33"/>
  <c r="H11" i="33"/>
  <c r="E11" i="33"/>
  <c r="H10" i="33"/>
  <c r="E10" i="33"/>
  <c r="H9" i="33"/>
  <c r="H8" i="33"/>
  <c r="E8" i="33"/>
  <c r="H7" i="33"/>
  <c r="E7" i="33"/>
  <c r="H6" i="33"/>
  <c r="H5" i="33"/>
  <c r="H3" i="33"/>
  <c r="H4" i="33"/>
  <c r="I4" i="33" s="1"/>
  <c r="E4" i="33"/>
  <c r="E3" i="33"/>
  <c r="F5" i="33" s="1"/>
  <c r="I22" i="35"/>
  <c r="I21" i="35"/>
  <c r="I20" i="35"/>
  <c r="I19" i="35"/>
  <c r="F19" i="35"/>
  <c r="I18" i="35"/>
  <c r="I17" i="35"/>
  <c r="I16" i="35"/>
  <c r="F16" i="35"/>
  <c r="I15" i="35"/>
  <c r="I14" i="35"/>
  <c r="I13" i="35"/>
  <c r="I12" i="35"/>
  <c r="F12" i="35"/>
  <c r="I11" i="35"/>
  <c r="F11" i="35"/>
  <c r="I10" i="35"/>
  <c r="I9" i="35"/>
  <c r="I8" i="35"/>
  <c r="F8" i="35"/>
  <c r="I7" i="35"/>
  <c r="I6" i="35"/>
  <c r="I5" i="35"/>
  <c r="F5" i="35"/>
  <c r="I4" i="35"/>
  <c r="F4" i="35"/>
  <c r="G21" i="35" s="1"/>
  <c r="H21" i="35" s="1"/>
  <c r="I3" i="35"/>
  <c r="J3" i="35" s="1"/>
  <c r="L13" i="34"/>
  <c r="L12" i="34"/>
  <c r="I12" i="34"/>
  <c r="L11" i="34"/>
  <c r="L10" i="34"/>
  <c r="L9" i="34"/>
  <c r="I9" i="34"/>
  <c r="J9" i="34" s="1"/>
  <c r="L8" i="34"/>
  <c r="I8" i="34"/>
  <c r="L7" i="34"/>
  <c r="I7" i="34"/>
  <c r="J10" i="34" s="1"/>
  <c r="I5" i="33" l="1"/>
  <c r="F7" i="33"/>
  <c r="F8" i="33"/>
  <c r="I9" i="33"/>
  <c r="I10" i="33"/>
  <c r="I11" i="33"/>
  <c r="F13" i="33"/>
  <c r="G13" i="33" s="1"/>
  <c r="F4" i="33"/>
  <c r="I3" i="33"/>
  <c r="I6" i="33"/>
  <c r="I7" i="33"/>
  <c r="I8" i="33"/>
  <c r="F10" i="33"/>
  <c r="F11" i="33"/>
  <c r="I12" i="33"/>
  <c r="I13" i="33"/>
  <c r="J13" i="33" s="1"/>
  <c r="F3" i="33"/>
  <c r="F12" i="33"/>
  <c r="F6" i="33"/>
  <c r="F9" i="33"/>
  <c r="J6" i="35"/>
  <c r="J9" i="35"/>
  <c r="J13" i="35"/>
  <c r="J15" i="35"/>
  <c r="J16" i="35"/>
  <c r="J18" i="35"/>
  <c r="J19" i="35"/>
  <c r="J21" i="35"/>
  <c r="J4" i="35"/>
  <c r="J5" i="35"/>
  <c r="J7" i="35"/>
  <c r="J8" i="35"/>
  <c r="J10" i="35"/>
  <c r="J11" i="35"/>
  <c r="J12" i="35"/>
  <c r="J14" i="35"/>
  <c r="J17" i="35"/>
  <c r="J20" i="35"/>
  <c r="J22" i="35"/>
  <c r="G3" i="35"/>
  <c r="K22" i="35"/>
  <c r="K21" i="35"/>
  <c r="G22" i="35"/>
  <c r="H22" i="35" s="1"/>
  <c r="G18" i="35"/>
  <c r="H18" i="35" s="1"/>
  <c r="K18" i="35"/>
  <c r="K19" i="35"/>
  <c r="K20" i="35"/>
  <c r="G19" i="35"/>
  <c r="H19" i="35" s="1"/>
  <c r="G20" i="35"/>
  <c r="H20" i="35" s="1"/>
  <c r="J8" i="34"/>
  <c r="J12" i="34"/>
  <c r="M13" i="34"/>
  <c r="J13" i="34"/>
  <c r="M7" i="34"/>
  <c r="M8" i="34"/>
  <c r="M9" i="34"/>
  <c r="M11" i="34"/>
  <c r="N11" i="34" s="1"/>
  <c r="M12" i="34"/>
  <c r="J7" i="34"/>
  <c r="J11" i="34"/>
  <c r="M10" i="34"/>
  <c r="N12" i="34"/>
  <c r="K12" i="34"/>
  <c r="K13" i="34"/>
  <c r="K11" i="34"/>
  <c r="N13" i="34"/>
  <c r="H6" i="42" l="1"/>
  <c r="I6" i="42"/>
  <c r="J6" i="42"/>
  <c r="K6" i="42"/>
  <c r="L6" i="42"/>
  <c r="G7" i="42"/>
  <c r="H7" i="42"/>
  <c r="I7" i="42"/>
  <c r="K7" i="42"/>
  <c r="L7" i="42"/>
  <c r="G8" i="42"/>
  <c r="H8" i="42"/>
  <c r="I8" i="42"/>
  <c r="J8" i="42"/>
  <c r="L8" i="42"/>
  <c r="G9" i="42"/>
  <c r="H9" i="42"/>
  <c r="I9" i="42"/>
  <c r="K9" i="42"/>
  <c r="L9" i="42"/>
  <c r="G10" i="42"/>
  <c r="H10" i="42"/>
  <c r="I10" i="42"/>
  <c r="J10" i="42"/>
  <c r="L10" i="42"/>
  <c r="G11" i="42"/>
  <c r="H11" i="42"/>
  <c r="I11" i="42"/>
  <c r="J11" i="42"/>
  <c r="L11" i="42"/>
  <c r="G12" i="42"/>
  <c r="H12" i="42"/>
  <c r="I12" i="42"/>
  <c r="K12" i="42"/>
  <c r="L12" i="42"/>
  <c r="G13" i="42"/>
  <c r="H13" i="42"/>
  <c r="I13" i="42"/>
  <c r="J13" i="42"/>
  <c r="L13" i="42"/>
  <c r="H14" i="42"/>
  <c r="I14" i="42"/>
  <c r="J14" i="42"/>
  <c r="K14" i="42"/>
  <c r="L14" i="42"/>
  <c r="H15" i="42"/>
  <c r="I15" i="42"/>
  <c r="J15" i="42"/>
  <c r="K15" i="42"/>
  <c r="L15" i="42"/>
  <c r="G16" i="42"/>
  <c r="H16" i="42"/>
  <c r="I16" i="42"/>
  <c r="J16" i="42"/>
  <c r="L16" i="42"/>
  <c r="G17" i="42"/>
  <c r="H17" i="42"/>
  <c r="I17" i="42"/>
  <c r="K17" i="42"/>
  <c r="L17" i="42"/>
  <c r="G18" i="42"/>
  <c r="H18" i="42"/>
  <c r="I18" i="42"/>
  <c r="J18" i="42"/>
  <c r="L18" i="42"/>
  <c r="H19" i="42"/>
  <c r="I19" i="42"/>
  <c r="J19" i="42"/>
  <c r="K19" i="42"/>
  <c r="L19" i="42"/>
  <c r="H20" i="42"/>
  <c r="I20" i="42"/>
  <c r="J20" i="42"/>
  <c r="K20" i="42"/>
  <c r="L20" i="42"/>
  <c r="G21" i="42"/>
  <c r="H21" i="42"/>
  <c r="I21" i="42"/>
  <c r="K21" i="42"/>
  <c r="L21" i="42"/>
  <c r="G22" i="42"/>
  <c r="H22" i="42"/>
  <c r="I22" i="42"/>
  <c r="J22" i="42"/>
  <c r="L22" i="42"/>
  <c r="G23" i="42"/>
  <c r="H23" i="42"/>
  <c r="I23" i="42"/>
  <c r="J23" i="42"/>
  <c r="L23" i="42"/>
  <c r="G24" i="42"/>
  <c r="H24" i="42"/>
  <c r="I24" i="42"/>
  <c r="J24" i="42"/>
  <c r="K24" i="42"/>
  <c r="G25" i="42"/>
  <c r="H25" i="42"/>
  <c r="I25" i="42"/>
  <c r="J25" i="42"/>
  <c r="L25" i="42"/>
  <c r="G26" i="42"/>
  <c r="H26" i="42"/>
  <c r="I26" i="42"/>
  <c r="J26" i="42"/>
  <c r="L26" i="42"/>
  <c r="G27" i="42"/>
  <c r="H27" i="42"/>
  <c r="I27" i="42"/>
  <c r="J27" i="42"/>
  <c r="L27" i="42"/>
  <c r="G28" i="42"/>
  <c r="H28" i="42"/>
  <c r="I28" i="42"/>
  <c r="K28" i="42"/>
  <c r="L28" i="42"/>
  <c r="G29" i="42"/>
  <c r="H29" i="42"/>
  <c r="I29" i="42"/>
  <c r="J29" i="42"/>
  <c r="L29" i="42"/>
  <c r="G30" i="42"/>
  <c r="H30" i="42"/>
  <c r="I30" i="42"/>
  <c r="K30" i="42"/>
  <c r="L30" i="42"/>
  <c r="G31" i="42"/>
  <c r="H31" i="42"/>
  <c r="I31" i="42"/>
  <c r="K31" i="42"/>
  <c r="L31" i="42"/>
  <c r="G32" i="42"/>
  <c r="H32" i="42"/>
  <c r="I32" i="42"/>
  <c r="K32" i="42"/>
  <c r="L32" i="42"/>
  <c r="G33" i="42"/>
  <c r="H33" i="42"/>
  <c r="I33" i="42"/>
  <c r="K33" i="42"/>
  <c r="L33" i="42"/>
  <c r="G34" i="42"/>
  <c r="H34" i="42"/>
  <c r="I34" i="42"/>
  <c r="K34" i="42"/>
  <c r="L34" i="42"/>
  <c r="G35" i="42"/>
  <c r="H35" i="42"/>
  <c r="I35" i="42"/>
  <c r="J35" i="42"/>
  <c r="L35" i="42"/>
  <c r="G36" i="42"/>
  <c r="H36" i="42"/>
  <c r="I36" i="42"/>
  <c r="K36" i="42"/>
  <c r="L36" i="42"/>
  <c r="G37" i="42"/>
  <c r="H37" i="42"/>
  <c r="I37" i="42"/>
  <c r="K37" i="42"/>
  <c r="L37" i="42"/>
  <c r="G38" i="42"/>
  <c r="H38" i="42"/>
  <c r="I38" i="42"/>
  <c r="K38" i="42"/>
  <c r="L38" i="42"/>
  <c r="G39" i="42"/>
  <c r="H39" i="42"/>
  <c r="I39" i="42"/>
  <c r="K39" i="42"/>
  <c r="L39" i="42"/>
  <c r="G40" i="42"/>
  <c r="H40" i="42"/>
  <c r="I40" i="42"/>
  <c r="J40" i="42"/>
  <c r="L40" i="42"/>
  <c r="G41" i="42"/>
  <c r="H41" i="42"/>
  <c r="I41" i="42"/>
  <c r="K41" i="42"/>
  <c r="L41" i="42"/>
  <c r="G42" i="42"/>
  <c r="H42" i="42"/>
  <c r="I42" i="42"/>
  <c r="K42" i="42"/>
  <c r="L42" i="42"/>
  <c r="H43" i="42"/>
  <c r="I43" i="42"/>
  <c r="J43" i="42"/>
  <c r="K43" i="42"/>
  <c r="L43" i="42"/>
  <c r="H44" i="42"/>
  <c r="I44" i="42"/>
  <c r="J44" i="42"/>
  <c r="K44" i="42"/>
  <c r="L44" i="42"/>
  <c r="H45" i="42"/>
  <c r="I45" i="42"/>
  <c r="J45" i="42"/>
  <c r="K45" i="42"/>
  <c r="L45" i="42"/>
  <c r="H46" i="42"/>
  <c r="I46" i="42"/>
  <c r="J46" i="42"/>
  <c r="K46" i="42"/>
  <c r="L46" i="42"/>
  <c r="G47" i="42"/>
  <c r="I47" i="42"/>
  <c r="J47" i="42"/>
  <c r="K47" i="42"/>
  <c r="L47" i="42"/>
  <c r="G48" i="42"/>
  <c r="H48" i="42"/>
  <c r="I48" i="42"/>
  <c r="K48" i="42"/>
  <c r="L48" i="42"/>
  <c r="G49" i="42"/>
  <c r="I49" i="42"/>
  <c r="J49" i="42"/>
  <c r="K49" i="42"/>
  <c r="L49" i="42"/>
  <c r="G50" i="42"/>
  <c r="H50" i="42"/>
  <c r="I50" i="42"/>
  <c r="K50" i="42"/>
  <c r="L50" i="42"/>
  <c r="G51" i="42"/>
  <c r="H51" i="42"/>
  <c r="I51" i="42"/>
  <c r="K51" i="42"/>
  <c r="L51" i="42"/>
  <c r="G52" i="42"/>
  <c r="H52" i="42"/>
  <c r="I52" i="42"/>
  <c r="J52" i="42"/>
  <c r="L52" i="42"/>
  <c r="G53" i="42"/>
  <c r="H53" i="42"/>
  <c r="I53" i="42"/>
  <c r="K53" i="42"/>
  <c r="L53" i="42"/>
  <c r="G54" i="42"/>
  <c r="H54" i="42"/>
  <c r="I54" i="42"/>
  <c r="K54" i="42"/>
  <c r="L54" i="42"/>
  <c r="G55" i="42"/>
  <c r="H55" i="42"/>
  <c r="I55" i="42"/>
  <c r="J55" i="42"/>
  <c r="L55" i="42"/>
  <c r="G56" i="42"/>
  <c r="H56" i="42"/>
  <c r="I56" i="42"/>
  <c r="J56" i="42"/>
  <c r="L56" i="42"/>
  <c r="G57" i="42"/>
  <c r="H57" i="42"/>
  <c r="I57" i="42"/>
  <c r="J57" i="42"/>
  <c r="L57" i="42"/>
  <c r="G58" i="42"/>
  <c r="I58" i="42"/>
  <c r="J58" i="42"/>
  <c r="K58" i="42"/>
  <c r="L58" i="42"/>
  <c r="H59" i="42"/>
  <c r="I59" i="42"/>
  <c r="J59" i="42"/>
  <c r="K59" i="42"/>
  <c r="L59" i="42"/>
  <c r="H60" i="42"/>
  <c r="I60" i="42"/>
  <c r="J60" i="42"/>
  <c r="K60" i="42"/>
  <c r="L60" i="42"/>
  <c r="G61" i="42"/>
  <c r="H61" i="42"/>
  <c r="J61" i="42"/>
  <c r="K61" i="42"/>
  <c r="L61" i="42"/>
  <c r="H62" i="42"/>
  <c r="I62" i="42"/>
  <c r="J62" i="42"/>
  <c r="K62" i="42"/>
  <c r="L62" i="42"/>
  <c r="H63" i="42"/>
  <c r="I63" i="42"/>
  <c r="J63" i="42"/>
  <c r="K63" i="42"/>
  <c r="L63" i="42"/>
  <c r="H64" i="42"/>
  <c r="I64" i="42"/>
  <c r="J64" i="42"/>
  <c r="K64" i="42"/>
  <c r="L64" i="42"/>
  <c r="H65" i="42"/>
  <c r="I65" i="42"/>
  <c r="J65" i="42"/>
  <c r="K65" i="42"/>
  <c r="L65" i="42"/>
  <c r="G66" i="42"/>
  <c r="H66" i="42"/>
  <c r="I66" i="42"/>
  <c r="J66" i="42"/>
  <c r="L66" i="42"/>
  <c r="H67" i="42"/>
  <c r="I67" i="42"/>
  <c r="J67" i="42"/>
  <c r="K67" i="42"/>
  <c r="L67" i="42"/>
  <c r="G68" i="42"/>
  <c r="H68" i="42"/>
  <c r="J68" i="42"/>
  <c r="K68" i="42"/>
  <c r="L68" i="42"/>
  <c r="G69" i="42"/>
  <c r="I69" i="42"/>
  <c r="J69" i="42"/>
  <c r="K69" i="42"/>
  <c r="L69" i="42"/>
  <c r="G70" i="42"/>
  <c r="H70" i="42"/>
  <c r="I70" i="42"/>
  <c r="K70" i="42"/>
  <c r="L70" i="42"/>
  <c r="G71" i="42"/>
  <c r="H71" i="42"/>
  <c r="I71" i="42"/>
  <c r="K71" i="42"/>
  <c r="L71" i="42"/>
  <c r="G72" i="42"/>
  <c r="H72" i="42"/>
  <c r="I72" i="42"/>
  <c r="J72" i="42"/>
  <c r="L72" i="42"/>
  <c r="G73" i="42"/>
  <c r="H73" i="42"/>
  <c r="I73" i="42"/>
  <c r="K73" i="42"/>
  <c r="L73" i="42"/>
  <c r="G74" i="42"/>
  <c r="H74" i="42"/>
  <c r="I74" i="42"/>
  <c r="K74" i="42"/>
  <c r="L74" i="42"/>
  <c r="G75" i="42"/>
  <c r="H75" i="42"/>
  <c r="I75" i="42"/>
  <c r="J75" i="42"/>
  <c r="L75" i="42"/>
  <c r="G76" i="42"/>
  <c r="H76" i="42"/>
  <c r="I76" i="42"/>
  <c r="K76" i="42"/>
  <c r="L76" i="42"/>
  <c r="G77" i="42"/>
  <c r="H77" i="42"/>
  <c r="I77" i="42"/>
  <c r="J77" i="42"/>
  <c r="K77" i="42"/>
  <c r="G78" i="42"/>
  <c r="H78" i="42"/>
  <c r="I78" i="42"/>
  <c r="J78" i="42"/>
  <c r="L78" i="42"/>
  <c r="G79" i="42"/>
  <c r="H79" i="42"/>
  <c r="I79" i="42"/>
  <c r="K79" i="42"/>
  <c r="L79" i="42"/>
  <c r="G80" i="42"/>
  <c r="H80" i="42"/>
  <c r="I80" i="42"/>
  <c r="J80" i="42"/>
  <c r="L80" i="42"/>
  <c r="G81" i="42"/>
  <c r="H81" i="42"/>
  <c r="I81" i="42"/>
  <c r="K81" i="42"/>
  <c r="L81" i="42"/>
  <c r="G82" i="42"/>
  <c r="H82" i="42"/>
  <c r="I82" i="42"/>
  <c r="K82" i="42"/>
  <c r="L82" i="42"/>
  <c r="G83" i="42"/>
  <c r="H83" i="42"/>
  <c r="I83" i="42"/>
  <c r="K83" i="42"/>
  <c r="L83" i="42"/>
  <c r="G84" i="42"/>
  <c r="H84" i="42"/>
  <c r="I84" i="42"/>
  <c r="K84" i="42"/>
  <c r="L84" i="42"/>
  <c r="G85" i="42"/>
  <c r="H85" i="42"/>
  <c r="I85" i="42"/>
  <c r="J85" i="42"/>
  <c r="L85" i="42"/>
  <c r="G86" i="42"/>
  <c r="H86" i="42"/>
  <c r="I86" i="42"/>
  <c r="J86" i="42"/>
  <c r="L86" i="42"/>
  <c r="G87" i="42"/>
  <c r="H87" i="42"/>
  <c r="I87" i="42"/>
  <c r="K87" i="42"/>
  <c r="L87" i="42"/>
  <c r="G88" i="42"/>
  <c r="H88" i="42"/>
  <c r="I88" i="42"/>
  <c r="K88" i="42"/>
  <c r="L88" i="42"/>
  <c r="G89" i="42"/>
  <c r="H89" i="42"/>
  <c r="I89" i="42"/>
  <c r="K89" i="42"/>
  <c r="L89" i="42"/>
  <c r="G90" i="42"/>
  <c r="H90" i="42"/>
  <c r="I90" i="42"/>
  <c r="K90" i="42"/>
  <c r="L90" i="42"/>
  <c r="G91" i="42"/>
  <c r="H91" i="42"/>
  <c r="I91" i="42"/>
  <c r="J91" i="42"/>
  <c r="L91" i="42"/>
  <c r="G92" i="42"/>
  <c r="H92" i="42"/>
  <c r="I92" i="42"/>
  <c r="J92" i="42"/>
  <c r="K92" i="42"/>
  <c r="G93" i="42"/>
  <c r="H93" i="42"/>
  <c r="I93" i="42"/>
  <c r="K93" i="42"/>
  <c r="L93" i="42"/>
  <c r="G94" i="42"/>
  <c r="H94" i="42"/>
  <c r="I94" i="42"/>
  <c r="K94" i="42"/>
  <c r="L94" i="42"/>
  <c r="G95" i="42"/>
  <c r="H95" i="42"/>
  <c r="I95" i="42"/>
  <c r="K95" i="42"/>
  <c r="L95" i="42"/>
  <c r="G96" i="42"/>
  <c r="H96" i="42"/>
  <c r="I96" i="42"/>
  <c r="K96" i="42"/>
  <c r="L96" i="42"/>
  <c r="G97" i="42"/>
  <c r="H97" i="42"/>
  <c r="I97" i="42"/>
  <c r="J97" i="42"/>
  <c r="L97" i="42"/>
  <c r="G98" i="42"/>
  <c r="H98" i="42"/>
  <c r="I98" i="42"/>
  <c r="J98" i="42"/>
  <c r="L98" i="42"/>
  <c r="G99" i="42"/>
  <c r="H99" i="42"/>
  <c r="I99" i="42"/>
  <c r="K99" i="42"/>
  <c r="L99" i="42"/>
  <c r="G100" i="42"/>
  <c r="H100" i="42"/>
  <c r="I100" i="42"/>
  <c r="J100" i="42"/>
  <c r="L100" i="42"/>
  <c r="G101" i="42"/>
  <c r="H101" i="42"/>
  <c r="I101" i="42"/>
  <c r="J101" i="42"/>
  <c r="L101" i="42"/>
  <c r="G102" i="42"/>
  <c r="H102" i="42"/>
  <c r="I102" i="42"/>
  <c r="K102" i="42"/>
  <c r="L102" i="42"/>
  <c r="G103" i="42"/>
  <c r="H103" i="42"/>
  <c r="I103" i="42"/>
  <c r="K103" i="42"/>
  <c r="L103" i="42"/>
  <c r="G104" i="42"/>
  <c r="H104" i="42"/>
  <c r="I104" i="42"/>
  <c r="K104" i="42"/>
  <c r="L104" i="42"/>
  <c r="G105" i="42"/>
  <c r="H105" i="42"/>
  <c r="I105" i="42"/>
  <c r="K105" i="42"/>
  <c r="L105" i="42"/>
  <c r="G106" i="42"/>
  <c r="H106" i="42"/>
  <c r="I106" i="42"/>
  <c r="K106" i="42"/>
  <c r="L106" i="42"/>
  <c r="G107" i="42"/>
  <c r="H107" i="42"/>
  <c r="I107" i="42"/>
  <c r="J107" i="42"/>
  <c r="L107" i="42"/>
  <c r="G108" i="42"/>
  <c r="H108" i="42"/>
  <c r="I108" i="42"/>
  <c r="J108" i="42"/>
  <c r="L108" i="42"/>
  <c r="G109" i="42"/>
  <c r="H109" i="42"/>
  <c r="I109" i="42"/>
  <c r="J109" i="42"/>
  <c r="L109" i="42"/>
  <c r="G110" i="42"/>
  <c r="H110" i="42"/>
  <c r="I110" i="42"/>
  <c r="K110" i="42"/>
  <c r="L110" i="42"/>
  <c r="G111" i="42"/>
  <c r="H111" i="42"/>
  <c r="I111" i="42"/>
  <c r="K111" i="42"/>
  <c r="L111" i="42"/>
  <c r="G112" i="42"/>
  <c r="H112" i="42"/>
  <c r="I112" i="42"/>
  <c r="J112" i="42"/>
  <c r="L112" i="42"/>
  <c r="G113" i="42"/>
  <c r="H113" i="42"/>
  <c r="I113" i="42"/>
  <c r="J113" i="42"/>
  <c r="L113" i="42"/>
  <c r="G114" i="42"/>
  <c r="H114" i="42"/>
  <c r="I114" i="42"/>
  <c r="K114" i="42"/>
  <c r="L114" i="42"/>
  <c r="G115" i="42"/>
  <c r="H115" i="42"/>
  <c r="I115" i="42"/>
  <c r="K115" i="42"/>
  <c r="L115" i="42"/>
  <c r="G116" i="42"/>
  <c r="H116" i="42"/>
  <c r="I116" i="42"/>
  <c r="K116" i="42"/>
  <c r="L116" i="42"/>
  <c r="H117" i="42"/>
  <c r="I117" i="42"/>
  <c r="J117" i="42"/>
  <c r="K117" i="42"/>
  <c r="L117" i="42"/>
  <c r="G118" i="42"/>
  <c r="I118" i="42"/>
  <c r="J118" i="42"/>
  <c r="K118" i="42"/>
  <c r="L118" i="42"/>
  <c r="G119" i="42"/>
  <c r="H119" i="42"/>
  <c r="I119" i="42"/>
  <c r="K119" i="42"/>
  <c r="L119" i="42"/>
  <c r="G120" i="42"/>
  <c r="H120" i="42"/>
  <c r="I120" i="42"/>
  <c r="J120" i="42"/>
  <c r="L120" i="42"/>
  <c r="G121" i="42"/>
  <c r="H121" i="42"/>
  <c r="I121" i="42"/>
  <c r="K121" i="42"/>
  <c r="L121" i="42"/>
  <c r="H122" i="42"/>
  <c r="I122" i="42"/>
  <c r="J122" i="42"/>
  <c r="K122" i="42"/>
  <c r="L122" i="42"/>
  <c r="G123" i="42"/>
  <c r="I123" i="42"/>
  <c r="J123" i="42"/>
  <c r="K123" i="42"/>
  <c r="L123" i="42"/>
  <c r="H124" i="42"/>
  <c r="I124" i="42"/>
  <c r="J124" i="42"/>
  <c r="K124" i="42"/>
  <c r="L124" i="42"/>
  <c r="H125" i="42"/>
  <c r="I125" i="42"/>
  <c r="J125" i="42"/>
  <c r="K125" i="42"/>
  <c r="L125" i="42"/>
  <c r="H126" i="42"/>
  <c r="I126" i="42"/>
  <c r="J126" i="42"/>
  <c r="K126" i="42"/>
  <c r="L126" i="42"/>
  <c r="H127" i="42"/>
  <c r="I127" i="42"/>
  <c r="J127" i="42"/>
  <c r="K127" i="42"/>
  <c r="L127" i="42"/>
  <c r="H128" i="42"/>
  <c r="I128" i="42"/>
  <c r="J128" i="42"/>
  <c r="K128" i="42"/>
  <c r="L128" i="42"/>
  <c r="H129" i="42"/>
  <c r="I129" i="42"/>
  <c r="J129" i="42"/>
  <c r="K129" i="42"/>
  <c r="L129" i="42"/>
  <c r="G130" i="42"/>
  <c r="I130" i="42"/>
  <c r="J130" i="42"/>
  <c r="K130" i="42"/>
  <c r="L130" i="42"/>
  <c r="H131" i="42"/>
  <c r="I131" i="42"/>
  <c r="J131" i="42"/>
  <c r="K131" i="42"/>
  <c r="L131" i="42"/>
  <c r="H132" i="42"/>
  <c r="I132" i="42"/>
  <c r="J132" i="42"/>
  <c r="K132" i="42"/>
  <c r="L132" i="42"/>
  <c r="H133" i="42"/>
  <c r="I133" i="42"/>
  <c r="J133" i="42"/>
  <c r="K133" i="42"/>
  <c r="L133" i="42"/>
  <c r="H134" i="42"/>
  <c r="I134" i="42"/>
  <c r="J134" i="42"/>
  <c r="K134" i="42"/>
  <c r="L134" i="42"/>
  <c r="H135" i="42"/>
  <c r="I135" i="42"/>
  <c r="J135" i="42"/>
  <c r="K135" i="42"/>
  <c r="L135" i="42"/>
  <c r="H136" i="42"/>
  <c r="I136" i="42"/>
  <c r="J136" i="42"/>
  <c r="K136" i="42"/>
  <c r="L136" i="42"/>
  <c r="G137" i="42"/>
  <c r="I137" i="42"/>
  <c r="J137" i="42"/>
  <c r="K137" i="42"/>
  <c r="L137" i="42"/>
  <c r="G138" i="42"/>
  <c r="H138" i="42"/>
  <c r="I138" i="42"/>
  <c r="J138" i="42"/>
  <c r="L138" i="42"/>
  <c r="G139" i="42"/>
  <c r="H139" i="42"/>
  <c r="I139" i="42"/>
  <c r="J139" i="42"/>
  <c r="L139" i="42"/>
  <c r="G140" i="42"/>
  <c r="H140" i="42"/>
  <c r="I140" i="42"/>
  <c r="K140" i="42"/>
  <c r="L140" i="42"/>
  <c r="G141" i="42"/>
  <c r="H141" i="42"/>
  <c r="I141" i="42"/>
  <c r="K141" i="42"/>
  <c r="L141" i="42"/>
  <c r="G142" i="42"/>
  <c r="H142" i="42"/>
  <c r="I142" i="42"/>
  <c r="K142" i="42"/>
  <c r="L142" i="42"/>
  <c r="G143" i="42"/>
  <c r="H143" i="42"/>
  <c r="I143" i="42"/>
  <c r="K143" i="42"/>
  <c r="L143" i="42"/>
  <c r="G144" i="42"/>
  <c r="I144" i="42"/>
  <c r="J144" i="42"/>
  <c r="K144" i="42"/>
  <c r="L144" i="42"/>
  <c r="H145" i="42"/>
  <c r="I145" i="42"/>
  <c r="J145" i="42"/>
  <c r="K145" i="42"/>
  <c r="L145" i="42"/>
  <c r="G146" i="42"/>
  <c r="H146" i="42"/>
  <c r="I146" i="42"/>
  <c r="K146" i="42"/>
  <c r="L146" i="42"/>
  <c r="H147" i="42"/>
  <c r="I147" i="42"/>
  <c r="J147" i="42"/>
  <c r="K147" i="42"/>
  <c r="L147" i="42"/>
  <c r="G148" i="42"/>
  <c r="I148" i="42"/>
  <c r="J148" i="42"/>
  <c r="K148" i="42"/>
  <c r="L148" i="42"/>
  <c r="G149" i="42"/>
  <c r="H149" i="42"/>
  <c r="I149" i="42"/>
  <c r="K149" i="42"/>
  <c r="L149" i="42"/>
  <c r="G150" i="42"/>
  <c r="I150" i="42"/>
  <c r="J150" i="42"/>
  <c r="K150" i="42"/>
  <c r="L150" i="42"/>
  <c r="G151" i="42"/>
  <c r="H151" i="42"/>
  <c r="I151" i="42"/>
  <c r="K151" i="42"/>
  <c r="L151" i="42"/>
  <c r="G152" i="42"/>
  <c r="H152" i="42"/>
  <c r="I152" i="42"/>
  <c r="J152" i="42"/>
  <c r="L152" i="42"/>
  <c r="G153" i="42"/>
  <c r="H153" i="42"/>
  <c r="I153" i="42"/>
  <c r="K153" i="42"/>
  <c r="L153" i="42"/>
  <c r="G154" i="42"/>
  <c r="H154" i="42"/>
  <c r="I154" i="42"/>
  <c r="J154" i="42"/>
  <c r="L154" i="42"/>
  <c r="G155" i="42"/>
  <c r="H155" i="42"/>
  <c r="I155" i="42"/>
  <c r="K155" i="42"/>
  <c r="L155" i="42"/>
  <c r="G156" i="42"/>
  <c r="H156" i="42"/>
  <c r="I156" i="42"/>
  <c r="K156" i="42"/>
  <c r="L156" i="42"/>
  <c r="H157" i="42"/>
  <c r="I157" i="42"/>
  <c r="J157" i="42"/>
  <c r="K157" i="42"/>
  <c r="L157" i="42"/>
  <c r="G158" i="42"/>
  <c r="I158" i="42"/>
  <c r="J158" i="42"/>
  <c r="K158" i="42"/>
  <c r="L158" i="42"/>
  <c r="H159" i="42"/>
  <c r="I159" i="42"/>
  <c r="J159" i="42"/>
  <c r="K159" i="42"/>
  <c r="L159" i="42"/>
  <c r="G160" i="42"/>
  <c r="H160" i="42"/>
  <c r="I160" i="42"/>
  <c r="K160" i="42"/>
  <c r="L160" i="42"/>
  <c r="G161" i="42"/>
  <c r="H161" i="42"/>
  <c r="I161" i="42"/>
  <c r="K161" i="42"/>
  <c r="L161" i="42"/>
  <c r="G162" i="42"/>
  <c r="H162" i="42"/>
  <c r="I162" i="42"/>
  <c r="K162" i="42"/>
  <c r="L162" i="42"/>
  <c r="G163" i="42"/>
  <c r="H163" i="42"/>
  <c r="I163" i="42"/>
  <c r="K163" i="42"/>
  <c r="L163" i="42"/>
  <c r="G164" i="42"/>
  <c r="H164" i="42"/>
  <c r="I164" i="42"/>
  <c r="K164" i="42"/>
  <c r="L164" i="42"/>
  <c r="G165" i="42"/>
  <c r="H165" i="42"/>
  <c r="I165" i="42"/>
  <c r="K165" i="42"/>
  <c r="L165" i="42"/>
  <c r="G166" i="42"/>
  <c r="H166" i="42"/>
  <c r="I166" i="42"/>
  <c r="K166" i="42"/>
  <c r="L166" i="42"/>
  <c r="G167" i="42"/>
  <c r="H167" i="42"/>
  <c r="I167" i="42"/>
  <c r="K167" i="42"/>
  <c r="L167" i="42"/>
  <c r="G168" i="42"/>
  <c r="H168" i="42"/>
  <c r="I168" i="42"/>
  <c r="K168" i="42"/>
  <c r="L168" i="42"/>
  <c r="G169" i="42"/>
  <c r="H169" i="42"/>
  <c r="I169" i="42"/>
  <c r="K169" i="42"/>
  <c r="L169" i="42"/>
  <c r="G170" i="42"/>
  <c r="H170" i="42"/>
  <c r="I170" i="42"/>
  <c r="K170" i="42"/>
  <c r="L170" i="42"/>
  <c r="G171" i="42"/>
  <c r="H171" i="42"/>
  <c r="I171" i="42"/>
  <c r="K171" i="42"/>
  <c r="L171" i="42"/>
  <c r="G172" i="42"/>
  <c r="H172" i="42"/>
  <c r="I172" i="42"/>
  <c r="K172" i="42"/>
  <c r="L172" i="42"/>
  <c r="G173" i="42"/>
  <c r="H173" i="42"/>
  <c r="I173" i="42"/>
  <c r="K173" i="42"/>
  <c r="L173" i="42"/>
  <c r="G174" i="42"/>
  <c r="H174" i="42"/>
  <c r="I174" i="42"/>
  <c r="K174" i="42"/>
  <c r="L174" i="42"/>
  <c r="G175" i="42"/>
  <c r="H175" i="42"/>
  <c r="I175" i="42"/>
  <c r="K175" i="42"/>
  <c r="L175" i="42"/>
  <c r="G176" i="42"/>
  <c r="H176" i="42"/>
  <c r="I176" i="42"/>
  <c r="K176" i="42"/>
  <c r="L176" i="42"/>
  <c r="G177" i="42"/>
  <c r="H177" i="42"/>
  <c r="J177" i="42"/>
  <c r="K177" i="42"/>
  <c r="L177" i="42"/>
  <c r="H178" i="42"/>
  <c r="I178" i="42"/>
  <c r="J178" i="42"/>
  <c r="K178" i="42"/>
  <c r="L178" i="42"/>
  <c r="G179" i="42"/>
  <c r="H179" i="42"/>
  <c r="I179" i="42"/>
  <c r="K179" i="42"/>
  <c r="L179" i="42"/>
  <c r="G180" i="42"/>
  <c r="H180" i="42"/>
  <c r="J180" i="42"/>
  <c r="K180" i="42"/>
  <c r="L180" i="42"/>
  <c r="G181" i="42"/>
  <c r="H181" i="42"/>
  <c r="I181" i="42"/>
  <c r="J181" i="42"/>
  <c r="K181" i="42"/>
  <c r="G182" i="42"/>
  <c r="H182" i="42"/>
  <c r="I182" i="42"/>
  <c r="J182" i="42"/>
  <c r="K182" i="42"/>
  <c r="G183" i="42"/>
  <c r="H183" i="42"/>
  <c r="I183" i="42"/>
  <c r="J183" i="42"/>
  <c r="K183" i="42"/>
  <c r="G184" i="42"/>
  <c r="H184" i="42"/>
  <c r="J184" i="42"/>
  <c r="K184" i="42"/>
  <c r="L184" i="42"/>
  <c r="G185" i="42"/>
  <c r="H185" i="42"/>
  <c r="I185" i="42"/>
  <c r="K185" i="42"/>
  <c r="L185" i="42"/>
  <c r="G186" i="42"/>
  <c r="H186" i="42"/>
  <c r="I186" i="42"/>
  <c r="K186" i="42"/>
  <c r="L186" i="42"/>
  <c r="G187" i="42"/>
  <c r="H187" i="42"/>
  <c r="I187" i="42"/>
  <c r="J187" i="42"/>
  <c r="L187" i="42"/>
  <c r="G188" i="42"/>
  <c r="H188" i="42"/>
  <c r="I188" i="42"/>
  <c r="J188" i="42"/>
  <c r="K188" i="42"/>
  <c r="G189" i="42"/>
  <c r="H189" i="42"/>
  <c r="I189" i="42"/>
  <c r="J189" i="42"/>
  <c r="L189" i="42"/>
  <c r="G190" i="42"/>
  <c r="H190" i="42"/>
  <c r="I190" i="42"/>
  <c r="K190" i="42"/>
  <c r="L190" i="42"/>
  <c r="G191" i="42"/>
  <c r="H191" i="42"/>
  <c r="I191" i="42"/>
  <c r="J191" i="42"/>
  <c r="L191" i="42"/>
  <c r="G192" i="42"/>
  <c r="H192" i="42"/>
  <c r="I192" i="42"/>
  <c r="K192" i="42"/>
  <c r="L192" i="42"/>
  <c r="G193" i="42"/>
  <c r="H193" i="42"/>
  <c r="I193" i="42"/>
  <c r="J193" i="42"/>
  <c r="L193" i="42"/>
  <c r="G194" i="42"/>
  <c r="H194" i="42"/>
  <c r="I194" i="42"/>
  <c r="K194" i="42"/>
  <c r="L194" i="42"/>
  <c r="G195" i="42"/>
  <c r="H195" i="42"/>
  <c r="I195" i="42"/>
  <c r="J195" i="42"/>
  <c r="L195" i="42"/>
  <c r="G196" i="42"/>
  <c r="H196" i="42"/>
  <c r="I196" i="42"/>
  <c r="K196" i="42"/>
  <c r="L196" i="42"/>
  <c r="G197" i="42"/>
  <c r="I197" i="42"/>
  <c r="J197" i="42"/>
  <c r="K197" i="42"/>
  <c r="L197" i="42"/>
  <c r="H198" i="42"/>
  <c r="I198" i="42"/>
  <c r="J198" i="42"/>
  <c r="K198" i="42"/>
  <c r="L198" i="42"/>
  <c r="G199" i="42"/>
  <c r="H199" i="42"/>
  <c r="I199" i="42"/>
  <c r="J199" i="42"/>
  <c r="L199" i="42"/>
  <c r="H200" i="42"/>
  <c r="I200" i="42"/>
  <c r="J200" i="42"/>
  <c r="K200" i="42"/>
  <c r="L200" i="42"/>
  <c r="G201" i="42"/>
  <c r="H201" i="42"/>
  <c r="I201" i="42"/>
  <c r="K201" i="42"/>
  <c r="L201" i="42"/>
  <c r="G202" i="42"/>
  <c r="I202" i="42"/>
  <c r="J202" i="42"/>
  <c r="K202" i="42"/>
  <c r="L202" i="42"/>
  <c r="G203" i="42"/>
  <c r="I203" i="42"/>
  <c r="J203" i="42"/>
  <c r="K203" i="42"/>
  <c r="L203" i="42"/>
  <c r="G204" i="42"/>
  <c r="H204" i="42"/>
  <c r="J204" i="42"/>
  <c r="K204" i="42"/>
  <c r="L204" i="42"/>
  <c r="H205" i="42"/>
  <c r="I205" i="42"/>
  <c r="J205" i="42"/>
  <c r="K205" i="42"/>
  <c r="L205" i="42"/>
  <c r="H206" i="42"/>
  <c r="I206" i="42"/>
  <c r="J206" i="42"/>
  <c r="K206" i="42"/>
  <c r="L206" i="42"/>
  <c r="H207" i="42"/>
  <c r="I207" i="42"/>
  <c r="J207" i="42"/>
  <c r="K207" i="42"/>
  <c r="L207" i="42"/>
  <c r="H208" i="42"/>
  <c r="I208" i="42"/>
  <c r="J208" i="42"/>
  <c r="K208" i="42"/>
  <c r="L208" i="42"/>
  <c r="G209" i="42"/>
  <c r="I209" i="42"/>
  <c r="J209" i="42"/>
  <c r="K209" i="42"/>
  <c r="L209" i="42"/>
  <c r="G210" i="42"/>
  <c r="H210" i="42"/>
  <c r="I210" i="42"/>
  <c r="K210" i="42"/>
  <c r="L210" i="42"/>
  <c r="G211" i="42"/>
  <c r="H211" i="42"/>
  <c r="I211" i="42"/>
  <c r="K211" i="42"/>
  <c r="L211" i="42"/>
  <c r="H212" i="42"/>
  <c r="I212" i="42"/>
  <c r="J212" i="42"/>
  <c r="K212" i="42"/>
  <c r="L212" i="42"/>
  <c r="H213" i="42"/>
  <c r="I213" i="42"/>
  <c r="J213" i="42"/>
  <c r="K213" i="42"/>
  <c r="L213" i="42"/>
  <c r="G214" i="42"/>
  <c r="H214" i="42"/>
  <c r="I214" i="42"/>
  <c r="J214" i="42"/>
  <c r="L214" i="42"/>
  <c r="G215" i="42"/>
  <c r="H215" i="42"/>
  <c r="I215" i="42"/>
  <c r="J215" i="42"/>
  <c r="L215" i="42"/>
  <c r="G216" i="42"/>
  <c r="H216" i="42"/>
  <c r="I216" i="42"/>
  <c r="K216" i="42"/>
  <c r="L216" i="42"/>
  <c r="H217" i="42"/>
  <c r="I217" i="42"/>
  <c r="J217" i="42"/>
  <c r="K217" i="42"/>
  <c r="L217" i="42"/>
  <c r="H218" i="42"/>
  <c r="I218" i="42"/>
  <c r="J218" i="42"/>
  <c r="K218" i="42"/>
  <c r="L218" i="42"/>
  <c r="H219" i="42"/>
  <c r="I219" i="42"/>
  <c r="J219" i="42"/>
  <c r="K219" i="42"/>
  <c r="L219" i="42"/>
  <c r="H220" i="42"/>
  <c r="I220" i="42"/>
  <c r="J220" i="42"/>
  <c r="K220" i="42"/>
  <c r="L220" i="42"/>
  <c r="H221" i="42"/>
  <c r="I221" i="42"/>
  <c r="J221" i="42"/>
  <c r="K221" i="42"/>
  <c r="L221" i="42"/>
  <c r="H222" i="42"/>
  <c r="I222" i="42"/>
  <c r="J222" i="42"/>
  <c r="K222" i="42"/>
  <c r="L222" i="42"/>
  <c r="H223" i="42"/>
  <c r="I223" i="42"/>
  <c r="J223" i="42"/>
  <c r="K223" i="42"/>
  <c r="L223" i="42"/>
  <c r="H224" i="42"/>
  <c r="I224" i="42"/>
  <c r="J224" i="42"/>
  <c r="K224" i="42"/>
  <c r="L224" i="42"/>
  <c r="G225" i="42"/>
  <c r="H225" i="42"/>
  <c r="I225" i="42"/>
  <c r="K225" i="42"/>
  <c r="L225" i="42"/>
  <c r="H226" i="42"/>
  <c r="I226" i="42"/>
  <c r="J226" i="42"/>
  <c r="K226" i="42"/>
  <c r="L226" i="42"/>
  <c r="G227" i="42"/>
  <c r="H227" i="42"/>
  <c r="I227" i="42"/>
  <c r="K227" i="42"/>
  <c r="L227" i="42"/>
  <c r="G228" i="42"/>
  <c r="H228" i="42"/>
  <c r="I228" i="42"/>
  <c r="J228" i="42"/>
  <c r="K228" i="42"/>
  <c r="G229" i="42"/>
  <c r="H229" i="42"/>
  <c r="I229" i="42"/>
  <c r="K229" i="42"/>
  <c r="L229" i="42"/>
  <c r="G230" i="42"/>
  <c r="H230" i="42"/>
  <c r="I230" i="42"/>
  <c r="J230" i="42"/>
  <c r="L230" i="42"/>
  <c r="G231" i="42"/>
  <c r="H231" i="42"/>
  <c r="I231" i="42"/>
  <c r="J231" i="42"/>
  <c r="L231" i="42"/>
  <c r="G232" i="42"/>
  <c r="H232" i="42"/>
  <c r="I232" i="42"/>
  <c r="K232" i="42"/>
  <c r="L232" i="42"/>
  <c r="G233" i="42"/>
  <c r="H233" i="42"/>
  <c r="I233" i="42"/>
  <c r="J233" i="42"/>
  <c r="L233" i="42"/>
  <c r="G234" i="42"/>
  <c r="H234" i="42"/>
  <c r="I234" i="42"/>
  <c r="J234" i="42"/>
  <c r="L234" i="42"/>
  <c r="G235" i="42"/>
  <c r="H235" i="42"/>
  <c r="I235" i="42"/>
  <c r="J235" i="42"/>
  <c r="L235" i="42"/>
  <c r="G236" i="42"/>
  <c r="H236" i="42"/>
  <c r="I236" i="42"/>
  <c r="J236" i="42"/>
  <c r="L236" i="42"/>
  <c r="G237" i="42"/>
  <c r="H237" i="42"/>
  <c r="I237" i="42"/>
  <c r="K237" i="42"/>
  <c r="L237" i="42"/>
  <c r="G238" i="42"/>
  <c r="H238" i="42"/>
  <c r="I238" i="42"/>
  <c r="K238" i="42"/>
  <c r="L238" i="42"/>
  <c r="G239" i="42"/>
  <c r="H239" i="42"/>
  <c r="I239" i="42"/>
  <c r="K239" i="42"/>
  <c r="L239" i="42"/>
  <c r="G240" i="42"/>
  <c r="H240" i="42"/>
  <c r="I240" i="42"/>
  <c r="K240" i="42"/>
  <c r="L240" i="42"/>
  <c r="G241" i="42"/>
  <c r="H241" i="42"/>
  <c r="I241" i="42"/>
  <c r="K241" i="42"/>
  <c r="L241" i="42"/>
  <c r="G242" i="42"/>
  <c r="H242" i="42"/>
  <c r="I242" i="42"/>
  <c r="K242" i="42"/>
  <c r="L242" i="42"/>
  <c r="H243" i="42"/>
  <c r="I243" i="42"/>
  <c r="J243" i="42"/>
  <c r="K243" i="42"/>
  <c r="L243" i="42"/>
  <c r="H244" i="42"/>
  <c r="I244" i="42"/>
  <c r="J244" i="42"/>
  <c r="K244" i="42"/>
  <c r="L244" i="42"/>
  <c r="G245" i="42"/>
  <c r="H245" i="42"/>
  <c r="J245" i="42"/>
  <c r="K245" i="42"/>
  <c r="L245" i="42"/>
  <c r="G246" i="42"/>
  <c r="H246" i="42"/>
  <c r="J246" i="42"/>
  <c r="K246" i="42"/>
  <c r="L246" i="42"/>
  <c r="H247" i="42"/>
  <c r="I247" i="42"/>
  <c r="J247" i="42"/>
  <c r="K247" i="42"/>
  <c r="L247" i="42"/>
  <c r="H248" i="42"/>
  <c r="I248" i="42"/>
  <c r="J248" i="42"/>
  <c r="K248" i="42"/>
  <c r="L248" i="42"/>
  <c r="G249" i="42"/>
  <c r="H249" i="42"/>
  <c r="J249" i="42"/>
  <c r="K249" i="42"/>
  <c r="L249" i="42"/>
  <c r="G250" i="42"/>
  <c r="H250" i="42"/>
  <c r="I250" i="42"/>
  <c r="J250" i="42"/>
  <c r="K250" i="42"/>
  <c r="G251" i="42"/>
  <c r="H251" i="42"/>
  <c r="I251" i="42"/>
  <c r="K251" i="42"/>
  <c r="L251" i="42"/>
  <c r="G252" i="42"/>
  <c r="H252" i="42"/>
  <c r="I252" i="42"/>
  <c r="J252" i="42"/>
  <c r="K252" i="42"/>
  <c r="G253" i="42"/>
  <c r="H253" i="42"/>
  <c r="I253" i="42"/>
  <c r="K253" i="42"/>
  <c r="L253" i="42"/>
  <c r="G254" i="42"/>
  <c r="H254" i="42"/>
  <c r="I254" i="42"/>
  <c r="K254" i="42"/>
  <c r="L254" i="42"/>
  <c r="G255" i="42"/>
  <c r="H255" i="42"/>
  <c r="I255" i="42"/>
  <c r="K255" i="42"/>
  <c r="L255" i="42"/>
  <c r="G256" i="42"/>
  <c r="H256" i="42"/>
  <c r="I256" i="42"/>
  <c r="J256" i="42"/>
  <c r="L256" i="42"/>
  <c r="H257" i="42"/>
  <c r="I257" i="42"/>
  <c r="J257" i="42"/>
  <c r="K257" i="42"/>
  <c r="L257" i="42"/>
  <c r="G258" i="42"/>
  <c r="I258" i="42"/>
  <c r="J258" i="42"/>
  <c r="K258" i="42"/>
  <c r="L258" i="42"/>
  <c r="G259" i="42"/>
  <c r="H259" i="42"/>
  <c r="J259" i="42"/>
  <c r="K259" i="42"/>
  <c r="L259" i="42"/>
  <c r="G260" i="42"/>
  <c r="I260" i="42"/>
  <c r="J260" i="42"/>
  <c r="K260" i="42"/>
  <c r="L260" i="42"/>
  <c r="H261" i="42"/>
  <c r="I261" i="42"/>
  <c r="J261" i="42"/>
  <c r="K261" i="42"/>
  <c r="L261" i="42"/>
  <c r="H262" i="42"/>
  <c r="I262" i="42"/>
  <c r="J262" i="42"/>
  <c r="K262" i="42"/>
  <c r="L262" i="42"/>
  <c r="H263" i="42"/>
  <c r="I263" i="42"/>
  <c r="J263" i="42"/>
  <c r="K263" i="42"/>
  <c r="L263" i="42"/>
  <c r="H264" i="42"/>
  <c r="I264" i="42"/>
  <c r="J264" i="42"/>
  <c r="K264" i="42"/>
  <c r="L264" i="42"/>
  <c r="H265" i="42"/>
  <c r="I265" i="42"/>
  <c r="J265" i="42"/>
  <c r="K265" i="42"/>
  <c r="L265" i="42"/>
  <c r="H266" i="42"/>
  <c r="I266" i="42"/>
  <c r="J266" i="42"/>
  <c r="K266" i="42"/>
  <c r="L266" i="42"/>
  <c r="H267" i="42"/>
  <c r="I267" i="42"/>
  <c r="J267" i="42"/>
  <c r="K267" i="42"/>
  <c r="L267" i="42"/>
  <c r="G268" i="42"/>
  <c r="I268" i="42"/>
  <c r="J268" i="42"/>
  <c r="K268" i="42"/>
  <c r="L268" i="42"/>
  <c r="G269" i="42"/>
  <c r="I269" i="42"/>
  <c r="J269" i="42"/>
  <c r="K269" i="42"/>
  <c r="L269" i="42"/>
  <c r="G270" i="42"/>
  <c r="H270" i="42"/>
  <c r="J270" i="42"/>
  <c r="K270" i="42"/>
  <c r="L270" i="42"/>
  <c r="G271" i="42"/>
  <c r="H271" i="42"/>
  <c r="I271" i="42"/>
  <c r="K271" i="42"/>
  <c r="L271" i="42"/>
  <c r="G272" i="42"/>
  <c r="I272" i="42"/>
  <c r="J272" i="42"/>
  <c r="K272" i="42"/>
  <c r="L272" i="42"/>
  <c r="G273" i="42"/>
  <c r="H273" i="42"/>
  <c r="I273" i="42"/>
  <c r="J273" i="42"/>
  <c r="L273" i="42"/>
  <c r="G274" i="42"/>
  <c r="H274" i="42"/>
  <c r="I274" i="42"/>
  <c r="K274" i="42"/>
  <c r="L274" i="42"/>
  <c r="G275" i="42"/>
  <c r="H275" i="42"/>
  <c r="I275" i="42"/>
  <c r="K275" i="42"/>
  <c r="L275" i="42"/>
  <c r="G276" i="42"/>
  <c r="H276" i="42"/>
  <c r="I276" i="42"/>
  <c r="J276" i="42"/>
  <c r="L276" i="42"/>
  <c r="G277" i="42"/>
  <c r="H277" i="42"/>
  <c r="I277" i="42"/>
  <c r="J277" i="42"/>
  <c r="L277" i="42"/>
  <c r="G278" i="42"/>
  <c r="H278" i="42"/>
  <c r="I278" i="42"/>
  <c r="K278" i="42"/>
  <c r="L278" i="42"/>
  <c r="G279" i="42"/>
  <c r="H279" i="42"/>
  <c r="I279" i="42"/>
  <c r="J279" i="42"/>
  <c r="L279" i="42"/>
  <c r="G280" i="42"/>
  <c r="H280" i="42"/>
  <c r="I280" i="42"/>
  <c r="K280" i="42"/>
  <c r="L280" i="42"/>
  <c r="G281" i="42"/>
  <c r="H281" i="42"/>
  <c r="I281" i="42"/>
  <c r="J281" i="42"/>
  <c r="L281" i="42"/>
  <c r="G282" i="42"/>
  <c r="H282" i="42"/>
  <c r="I282" i="42"/>
  <c r="K282" i="42"/>
  <c r="L282" i="42"/>
  <c r="G283" i="42"/>
  <c r="H283" i="42"/>
  <c r="I283" i="42"/>
  <c r="K283" i="42"/>
  <c r="L283" i="42"/>
  <c r="G284" i="42"/>
  <c r="H284" i="42"/>
  <c r="I284" i="42"/>
  <c r="K284" i="42"/>
  <c r="L284" i="42"/>
  <c r="H285" i="42"/>
  <c r="I285" i="42"/>
  <c r="J285" i="42"/>
  <c r="K285" i="42"/>
  <c r="L285" i="42"/>
  <c r="G286" i="42"/>
  <c r="I286" i="42"/>
  <c r="J286" i="42"/>
  <c r="K286" i="42"/>
  <c r="L286" i="42"/>
  <c r="G287" i="42"/>
  <c r="H287" i="42"/>
  <c r="I287" i="42"/>
  <c r="J287" i="42"/>
  <c r="L287" i="42"/>
  <c r="G288" i="42"/>
  <c r="H288" i="42"/>
  <c r="I288" i="42"/>
  <c r="K288" i="42"/>
  <c r="L288" i="42"/>
  <c r="G289" i="42"/>
  <c r="H289" i="42"/>
  <c r="I289" i="42"/>
  <c r="K289" i="42"/>
  <c r="L289" i="42"/>
  <c r="G290" i="42"/>
  <c r="H290" i="42"/>
  <c r="I290" i="42"/>
  <c r="J290" i="42"/>
  <c r="L290" i="42"/>
  <c r="G291" i="42"/>
  <c r="H291" i="42"/>
  <c r="I291" i="42"/>
  <c r="J291" i="42"/>
  <c r="L291" i="42"/>
  <c r="G292" i="42"/>
  <c r="H292" i="42"/>
  <c r="I292" i="42"/>
  <c r="K292" i="42"/>
  <c r="L292" i="42"/>
  <c r="G293" i="42"/>
  <c r="H293" i="42"/>
  <c r="I293" i="42"/>
  <c r="K293" i="42"/>
  <c r="L293" i="42"/>
  <c r="G294" i="42"/>
  <c r="H294" i="42"/>
  <c r="I294" i="42"/>
  <c r="J294" i="42"/>
  <c r="L294" i="42"/>
  <c r="G295" i="42"/>
  <c r="H295" i="42"/>
  <c r="I295" i="42"/>
  <c r="J295" i="42"/>
  <c r="K295" i="42"/>
  <c r="G296" i="42"/>
  <c r="H296" i="42"/>
  <c r="I296" i="42"/>
  <c r="K296" i="42"/>
  <c r="L296" i="42"/>
  <c r="G297" i="42"/>
  <c r="H297" i="42"/>
  <c r="I297" i="42"/>
  <c r="K297" i="42"/>
  <c r="L297" i="42"/>
  <c r="H298" i="42"/>
  <c r="I298" i="42"/>
  <c r="J298" i="42"/>
  <c r="K298" i="42"/>
  <c r="L298" i="42"/>
  <c r="H299" i="42"/>
  <c r="I299" i="42"/>
  <c r="J299" i="42"/>
  <c r="K299" i="42"/>
  <c r="L299" i="42"/>
  <c r="G300" i="42"/>
  <c r="H300" i="42"/>
  <c r="I300" i="42"/>
  <c r="K300" i="42"/>
  <c r="L300" i="42"/>
  <c r="G301" i="42"/>
  <c r="H301" i="42"/>
  <c r="I301" i="42"/>
  <c r="J301" i="42"/>
  <c r="L301" i="42"/>
  <c r="G302" i="42"/>
  <c r="H302" i="42"/>
  <c r="I302" i="42"/>
  <c r="K302" i="42"/>
  <c r="L302" i="42"/>
  <c r="G303" i="42"/>
  <c r="H303" i="42"/>
  <c r="I303" i="42"/>
  <c r="K303" i="42"/>
  <c r="L303" i="42"/>
  <c r="G304" i="42"/>
  <c r="H304" i="42"/>
  <c r="I304" i="42"/>
  <c r="J304" i="42"/>
  <c r="L304" i="42"/>
  <c r="G305" i="42"/>
  <c r="H305" i="42"/>
  <c r="I305" i="42"/>
  <c r="K305" i="42"/>
  <c r="L305" i="42"/>
  <c r="G306" i="42"/>
  <c r="H306" i="42"/>
  <c r="I306" i="42"/>
  <c r="K306" i="42"/>
  <c r="L306" i="42"/>
  <c r="G307" i="42"/>
  <c r="H307" i="42"/>
  <c r="I307" i="42"/>
  <c r="J307" i="42"/>
  <c r="L307" i="42"/>
  <c r="G308" i="42"/>
  <c r="H308" i="42"/>
  <c r="I308" i="42"/>
  <c r="K308" i="42"/>
  <c r="L308" i="42"/>
  <c r="G309" i="42"/>
  <c r="H309" i="42"/>
  <c r="I309" i="42"/>
  <c r="K309" i="42"/>
  <c r="L309" i="42"/>
  <c r="G310" i="42"/>
  <c r="H310" i="42"/>
  <c r="I310" i="42"/>
  <c r="K310" i="42"/>
  <c r="L310" i="42"/>
  <c r="G311" i="42"/>
  <c r="H311" i="42"/>
  <c r="I311" i="42"/>
  <c r="K311" i="42"/>
  <c r="L311" i="42"/>
  <c r="G312" i="42"/>
  <c r="H312" i="42"/>
  <c r="I312" i="42"/>
  <c r="K312" i="42"/>
  <c r="L312" i="42"/>
  <c r="G313" i="42"/>
  <c r="H313" i="42"/>
  <c r="I313" i="42"/>
  <c r="K313" i="42"/>
  <c r="L313" i="42"/>
  <c r="G314" i="42"/>
  <c r="H314" i="42"/>
  <c r="I314" i="42"/>
  <c r="K314" i="42"/>
  <c r="L314" i="42"/>
  <c r="G315" i="42"/>
  <c r="H315" i="42"/>
  <c r="I315" i="42"/>
  <c r="K315" i="42"/>
  <c r="L315" i="42"/>
  <c r="H316" i="42"/>
  <c r="I316" i="42"/>
  <c r="J316" i="42"/>
  <c r="K316" i="42"/>
  <c r="L316" i="42"/>
  <c r="G317" i="42"/>
  <c r="H317" i="42"/>
  <c r="I317" i="42"/>
  <c r="K317" i="42"/>
  <c r="L317" i="42"/>
  <c r="G318" i="42"/>
  <c r="H318" i="42"/>
  <c r="I318" i="42"/>
  <c r="K318" i="42"/>
  <c r="L318" i="42"/>
  <c r="G319" i="42"/>
  <c r="H319" i="42"/>
  <c r="I319" i="42"/>
  <c r="K319" i="42"/>
  <c r="L319" i="42"/>
  <c r="G320" i="42"/>
  <c r="H320" i="42"/>
  <c r="I320" i="42"/>
  <c r="K320" i="42"/>
  <c r="L320" i="42"/>
  <c r="G321" i="42"/>
  <c r="H321" i="42"/>
  <c r="I321" i="42"/>
  <c r="J321" i="42"/>
  <c r="L321" i="42"/>
  <c r="G322" i="42"/>
  <c r="H322" i="42"/>
  <c r="I322" i="42"/>
  <c r="J322" i="42"/>
  <c r="L322" i="42"/>
  <c r="G323" i="42"/>
  <c r="H323" i="42"/>
  <c r="I323" i="42"/>
  <c r="K323" i="42"/>
  <c r="L323" i="42"/>
  <c r="G324" i="42"/>
  <c r="H324" i="42"/>
  <c r="I324" i="42"/>
  <c r="J324" i="42"/>
  <c r="K324" i="42"/>
  <c r="G325" i="42"/>
  <c r="H325" i="42"/>
  <c r="I325" i="42"/>
  <c r="K325" i="42"/>
  <c r="L325" i="42"/>
  <c r="G326" i="42"/>
  <c r="H326" i="42"/>
  <c r="I326" i="42"/>
  <c r="J326" i="42"/>
  <c r="L326" i="42"/>
  <c r="G327" i="42"/>
  <c r="H327" i="42"/>
  <c r="I327" i="42"/>
  <c r="J327" i="42"/>
  <c r="L327" i="42"/>
  <c r="G328" i="42"/>
  <c r="H328" i="42"/>
  <c r="I328" i="42"/>
  <c r="K328" i="42"/>
  <c r="L328" i="42"/>
  <c r="G329" i="42"/>
  <c r="H329" i="42"/>
  <c r="I329" i="42"/>
  <c r="K329" i="42"/>
  <c r="L329" i="42"/>
  <c r="G330" i="42"/>
  <c r="H330" i="42"/>
  <c r="I330" i="42"/>
  <c r="J330" i="42"/>
  <c r="K330" i="42"/>
  <c r="G331" i="42"/>
  <c r="H331" i="42"/>
  <c r="I331" i="42"/>
  <c r="K331" i="42"/>
  <c r="L331" i="42"/>
  <c r="G332" i="42"/>
  <c r="H332" i="42"/>
  <c r="I332" i="42"/>
  <c r="J332" i="42"/>
  <c r="L332" i="42"/>
  <c r="G333" i="42"/>
  <c r="H333" i="42"/>
  <c r="I333" i="42"/>
  <c r="J333" i="42"/>
  <c r="L333" i="42"/>
  <c r="G334" i="42"/>
  <c r="H334" i="42"/>
  <c r="I334" i="42"/>
  <c r="K334" i="42"/>
  <c r="L334" i="42"/>
  <c r="G335" i="42"/>
  <c r="H335" i="42"/>
  <c r="I335" i="42"/>
  <c r="K335" i="42"/>
  <c r="L335" i="42"/>
  <c r="G336" i="42"/>
  <c r="H336" i="42"/>
  <c r="I336" i="42"/>
  <c r="J336" i="42"/>
  <c r="L336" i="42"/>
  <c r="G337" i="42"/>
  <c r="H337" i="42"/>
  <c r="I337" i="42"/>
  <c r="K337" i="42"/>
  <c r="L337" i="42"/>
  <c r="G338" i="42"/>
  <c r="H338" i="42"/>
  <c r="I338" i="42"/>
  <c r="K338" i="42"/>
  <c r="L338" i="42"/>
  <c r="G339" i="42"/>
  <c r="H339" i="42"/>
  <c r="I339" i="42"/>
  <c r="J339" i="42"/>
  <c r="L339" i="42"/>
  <c r="G340" i="42"/>
  <c r="H340" i="42"/>
  <c r="I340" i="42"/>
  <c r="K340" i="42"/>
  <c r="L340" i="42"/>
  <c r="G341" i="42"/>
  <c r="H341" i="42"/>
  <c r="I341" i="42"/>
  <c r="K341" i="42"/>
  <c r="L341" i="42"/>
  <c r="G342" i="42"/>
  <c r="H342" i="42"/>
  <c r="I342" i="42"/>
  <c r="K342" i="42"/>
  <c r="L342" i="42"/>
  <c r="G343" i="42"/>
  <c r="H343" i="42"/>
  <c r="I343" i="42"/>
  <c r="J343" i="42"/>
  <c r="L343" i="42"/>
  <c r="G344" i="42"/>
  <c r="H344" i="42"/>
  <c r="I344" i="42"/>
  <c r="K344" i="42"/>
  <c r="L344" i="42"/>
  <c r="G345" i="42"/>
  <c r="H345" i="42"/>
  <c r="I345" i="42"/>
  <c r="J345" i="42"/>
  <c r="L345" i="42"/>
  <c r="G346" i="42"/>
  <c r="H346" i="42"/>
  <c r="I346" i="42"/>
  <c r="K346" i="42"/>
  <c r="L346" i="42"/>
  <c r="G347" i="42"/>
  <c r="H347" i="42"/>
  <c r="I347" i="42"/>
  <c r="K347" i="42"/>
  <c r="L347" i="42"/>
  <c r="G348" i="42"/>
  <c r="H348" i="42"/>
  <c r="I348" i="42"/>
  <c r="J348" i="42"/>
  <c r="L348" i="42"/>
  <c r="G349" i="42"/>
  <c r="H349" i="42"/>
  <c r="I349" i="42"/>
  <c r="J349" i="42"/>
  <c r="L349" i="42"/>
  <c r="G350" i="42"/>
  <c r="H350" i="42"/>
  <c r="I350" i="42"/>
  <c r="J350" i="42"/>
  <c r="L350" i="42"/>
  <c r="G351" i="42"/>
  <c r="H351" i="42"/>
  <c r="I351" i="42"/>
  <c r="K351" i="42"/>
  <c r="L351" i="42"/>
  <c r="G352" i="42"/>
  <c r="H352" i="42"/>
  <c r="I352" i="42"/>
  <c r="J352" i="42"/>
  <c r="L352" i="42"/>
  <c r="G353" i="42"/>
  <c r="H353" i="42"/>
  <c r="I353" i="42"/>
  <c r="K353" i="42"/>
  <c r="L353" i="42"/>
  <c r="G354" i="42"/>
  <c r="H354" i="42"/>
  <c r="I354" i="42"/>
  <c r="J354" i="42"/>
  <c r="L354" i="42"/>
  <c r="G355" i="42"/>
  <c r="H355" i="42"/>
  <c r="I355" i="42"/>
  <c r="K355" i="42"/>
  <c r="L355" i="42"/>
  <c r="G356" i="42"/>
  <c r="H356" i="42"/>
  <c r="I356" i="42"/>
  <c r="J356" i="42"/>
  <c r="L356" i="42"/>
  <c r="G357" i="42"/>
  <c r="H357" i="42"/>
  <c r="I357" i="42"/>
  <c r="J357" i="42"/>
  <c r="L357" i="42"/>
  <c r="G358" i="42"/>
  <c r="H358" i="42"/>
  <c r="I358" i="42"/>
  <c r="J358" i="42"/>
  <c r="K358" i="42"/>
  <c r="G359" i="42"/>
  <c r="H359" i="42"/>
  <c r="I359" i="42"/>
  <c r="J359" i="42"/>
  <c r="K359" i="42"/>
  <c r="G360" i="42"/>
  <c r="H360" i="42"/>
  <c r="I360" i="42"/>
  <c r="J360" i="42"/>
  <c r="L360" i="42"/>
  <c r="G361" i="42"/>
  <c r="H361" i="42"/>
  <c r="I361" i="42"/>
  <c r="K361" i="42"/>
  <c r="L361" i="42"/>
  <c r="G362" i="42"/>
  <c r="H362" i="42"/>
  <c r="I362" i="42"/>
  <c r="K362" i="42"/>
  <c r="L362" i="42"/>
  <c r="G363" i="42"/>
  <c r="I363" i="42"/>
  <c r="J363" i="42"/>
  <c r="K363" i="42"/>
  <c r="L363" i="42"/>
  <c r="G364" i="42"/>
  <c r="H364" i="42"/>
  <c r="I364" i="42"/>
  <c r="K364" i="42"/>
  <c r="L364" i="42"/>
  <c r="G365" i="42"/>
  <c r="H365" i="42"/>
  <c r="I365" i="42"/>
  <c r="J365" i="42"/>
  <c r="L365" i="42"/>
  <c r="G366" i="42"/>
  <c r="I366" i="42"/>
  <c r="J366" i="42"/>
  <c r="K366" i="42"/>
  <c r="L366" i="42"/>
  <c r="H367" i="42"/>
  <c r="I367" i="42"/>
  <c r="J367" i="42"/>
  <c r="K367" i="42"/>
  <c r="L367" i="42"/>
  <c r="H368" i="42"/>
  <c r="I368" i="42"/>
  <c r="J368" i="42"/>
  <c r="K368" i="42"/>
  <c r="L368" i="42"/>
  <c r="G369" i="42"/>
  <c r="I369" i="42"/>
  <c r="J369" i="42"/>
  <c r="K369" i="42"/>
  <c r="L369" i="42"/>
  <c r="H370" i="42"/>
  <c r="I370" i="42"/>
  <c r="J370" i="42"/>
  <c r="K370" i="42"/>
  <c r="L370" i="42"/>
  <c r="G371" i="42"/>
  <c r="H371" i="42"/>
  <c r="I371" i="42"/>
  <c r="K371" i="42"/>
  <c r="L371" i="42"/>
  <c r="G372" i="42"/>
  <c r="H372" i="42"/>
  <c r="J372" i="42"/>
  <c r="K372" i="42"/>
  <c r="L372" i="42"/>
  <c r="G373" i="42"/>
  <c r="H373" i="42"/>
  <c r="I373" i="42"/>
  <c r="K373" i="42"/>
  <c r="L373" i="42"/>
  <c r="G374" i="42"/>
  <c r="H374" i="42"/>
  <c r="I374" i="42"/>
  <c r="K374" i="42"/>
  <c r="L374" i="42"/>
  <c r="G375" i="42"/>
  <c r="H375" i="42"/>
  <c r="I375" i="42"/>
  <c r="K375" i="42"/>
  <c r="L375" i="42"/>
  <c r="H376" i="42"/>
  <c r="I376" i="42"/>
  <c r="J376" i="42"/>
  <c r="K376" i="42"/>
  <c r="L376" i="42"/>
  <c r="G377" i="42"/>
  <c r="H377" i="42"/>
  <c r="I377" i="42"/>
  <c r="J377" i="42"/>
  <c r="L377" i="42"/>
  <c r="G378" i="42"/>
  <c r="H378" i="42"/>
  <c r="I378" i="42"/>
  <c r="J378" i="42"/>
  <c r="L378" i="42"/>
  <c r="G379" i="42"/>
  <c r="H379" i="42"/>
  <c r="I379" i="42"/>
  <c r="K379" i="42"/>
  <c r="L379" i="42"/>
  <c r="G380" i="42"/>
  <c r="H380" i="42"/>
  <c r="I380" i="42"/>
  <c r="J380" i="42"/>
  <c r="L380" i="42"/>
  <c r="G381" i="42"/>
  <c r="H381" i="42"/>
  <c r="I381" i="42"/>
  <c r="J381" i="42"/>
  <c r="L381" i="42"/>
  <c r="G382" i="42"/>
  <c r="H382" i="42"/>
  <c r="I382" i="42"/>
  <c r="K382" i="42"/>
  <c r="L382" i="42"/>
  <c r="G383" i="42"/>
  <c r="I383" i="42"/>
  <c r="J383" i="42"/>
  <c r="K383" i="42"/>
  <c r="L383" i="42"/>
  <c r="H384" i="42"/>
  <c r="I384" i="42"/>
  <c r="J384" i="42"/>
  <c r="K384" i="42"/>
  <c r="L384" i="42"/>
  <c r="G385" i="42"/>
  <c r="H385" i="42"/>
  <c r="I385" i="42"/>
  <c r="J385" i="42"/>
  <c r="L385" i="42"/>
  <c r="G386" i="42"/>
  <c r="H386" i="42"/>
  <c r="I386" i="42"/>
  <c r="K386" i="42"/>
  <c r="L386" i="42"/>
  <c r="G387" i="42"/>
  <c r="H387" i="42"/>
  <c r="I387" i="42"/>
  <c r="K387" i="42"/>
  <c r="L387" i="42"/>
  <c r="G388" i="42"/>
  <c r="H388" i="42"/>
  <c r="I388" i="42"/>
  <c r="K388" i="42"/>
  <c r="L388" i="42"/>
  <c r="G389" i="42"/>
  <c r="H389" i="42"/>
  <c r="I389" i="42"/>
  <c r="K389" i="42"/>
  <c r="L389" i="42"/>
  <c r="G390" i="42"/>
  <c r="H390" i="42"/>
  <c r="I390" i="42"/>
  <c r="J390" i="42"/>
  <c r="L390" i="42"/>
  <c r="G391" i="42"/>
  <c r="H391" i="42"/>
  <c r="I391" i="42"/>
  <c r="K391" i="42"/>
  <c r="L391" i="42"/>
  <c r="G392" i="42"/>
  <c r="H392" i="42"/>
  <c r="I392" i="42"/>
  <c r="K392" i="42"/>
  <c r="L392" i="42"/>
  <c r="G393" i="42"/>
  <c r="H393" i="42"/>
  <c r="I393" i="42"/>
  <c r="K393" i="42"/>
  <c r="L393" i="42"/>
  <c r="G394" i="42"/>
  <c r="H394" i="42"/>
  <c r="I394" i="42"/>
  <c r="K394" i="42"/>
  <c r="L394" i="42"/>
  <c r="G395" i="42"/>
  <c r="H395" i="42"/>
  <c r="I395" i="42"/>
  <c r="J395" i="42"/>
  <c r="L395" i="42"/>
  <c r="G396" i="42"/>
  <c r="H396" i="42"/>
  <c r="I396" i="42"/>
  <c r="K396" i="42"/>
  <c r="L396" i="42"/>
  <c r="G397" i="42"/>
  <c r="H397" i="42"/>
  <c r="I397" i="42"/>
  <c r="K397" i="42"/>
  <c r="L397" i="42"/>
  <c r="G398" i="42"/>
  <c r="I398" i="42"/>
  <c r="J398" i="42"/>
  <c r="K398" i="42"/>
  <c r="L398" i="42"/>
  <c r="H399" i="42"/>
  <c r="I399" i="42"/>
  <c r="J399" i="42"/>
  <c r="K399" i="42"/>
  <c r="L399" i="42"/>
  <c r="G400" i="42"/>
  <c r="I400" i="42"/>
  <c r="J400" i="42"/>
  <c r="K400" i="42"/>
  <c r="L400" i="42"/>
  <c r="H401" i="42"/>
  <c r="I401" i="42"/>
  <c r="J401" i="42"/>
  <c r="K401" i="42"/>
  <c r="L401" i="42"/>
  <c r="H402" i="42"/>
  <c r="I402" i="42"/>
  <c r="J402" i="42"/>
  <c r="K402" i="42"/>
  <c r="L402" i="42"/>
  <c r="H403" i="42"/>
  <c r="I403" i="42"/>
  <c r="J403" i="42"/>
  <c r="K403" i="42"/>
  <c r="L403" i="42"/>
  <c r="H404" i="42"/>
  <c r="I404" i="42"/>
  <c r="J404" i="42"/>
  <c r="K404" i="42"/>
  <c r="L404" i="42"/>
  <c r="H405" i="42"/>
  <c r="I405" i="42"/>
  <c r="J405" i="42"/>
  <c r="K405" i="42"/>
  <c r="L405" i="42"/>
  <c r="H406" i="42"/>
  <c r="I406" i="42"/>
  <c r="J406" i="42"/>
  <c r="K406" i="42"/>
  <c r="L406" i="42"/>
  <c r="H407" i="42"/>
  <c r="I407" i="42"/>
  <c r="J407" i="42"/>
  <c r="K407" i="42"/>
  <c r="L407" i="42"/>
  <c r="G408" i="42"/>
  <c r="I408" i="42"/>
  <c r="J408" i="42"/>
  <c r="K408" i="42"/>
  <c r="L408" i="42"/>
  <c r="H409" i="42"/>
  <c r="I409" i="42"/>
  <c r="J409" i="42"/>
  <c r="K409" i="42"/>
  <c r="L409" i="42"/>
  <c r="G410" i="42"/>
  <c r="H410" i="42"/>
  <c r="I410" i="42"/>
  <c r="K410" i="42"/>
  <c r="L410" i="42"/>
  <c r="H411" i="42"/>
  <c r="I411" i="42"/>
  <c r="J411" i="42"/>
  <c r="K411" i="42"/>
  <c r="L411" i="42"/>
  <c r="H412" i="42"/>
  <c r="I412" i="42"/>
  <c r="J412" i="42"/>
  <c r="K412" i="42"/>
  <c r="L412" i="42"/>
  <c r="H413" i="42"/>
  <c r="I413" i="42"/>
  <c r="J413" i="42"/>
  <c r="K413" i="42"/>
  <c r="L413" i="42"/>
  <c r="H414" i="42"/>
  <c r="I414" i="42"/>
  <c r="J414" i="42"/>
  <c r="K414" i="42"/>
  <c r="L414" i="42"/>
  <c r="H415" i="42"/>
  <c r="I415" i="42"/>
  <c r="J415" i="42"/>
  <c r="K415" i="42"/>
  <c r="L415" i="42"/>
  <c r="H416" i="42"/>
  <c r="I416" i="42"/>
  <c r="J416" i="42"/>
  <c r="K416" i="42"/>
  <c r="L416" i="42"/>
  <c r="H417" i="42"/>
  <c r="I417" i="42"/>
  <c r="J417" i="42"/>
  <c r="K417" i="42"/>
  <c r="L417" i="42"/>
  <c r="H418" i="42"/>
  <c r="I418" i="42"/>
  <c r="J418" i="42"/>
  <c r="K418" i="42"/>
  <c r="L418" i="42"/>
  <c r="H419" i="42"/>
  <c r="I419" i="42"/>
  <c r="J419" i="42"/>
  <c r="K419" i="42"/>
  <c r="L419" i="42"/>
  <c r="H420" i="42"/>
  <c r="I420" i="42"/>
  <c r="J420" i="42"/>
  <c r="K420" i="42"/>
  <c r="L420" i="42"/>
  <c r="H421" i="42"/>
  <c r="I421" i="42"/>
  <c r="J421" i="42"/>
  <c r="K421" i="42"/>
  <c r="L421" i="42"/>
  <c r="H422" i="42"/>
  <c r="I422" i="42"/>
  <c r="J422" i="42"/>
  <c r="K422" i="42"/>
  <c r="L422" i="42"/>
  <c r="H423" i="42"/>
  <c r="I423" i="42"/>
  <c r="J423" i="42"/>
  <c r="K423" i="42"/>
  <c r="L423" i="42"/>
  <c r="H424" i="42"/>
  <c r="I424" i="42"/>
  <c r="J424" i="42"/>
  <c r="K424" i="42"/>
  <c r="L424" i="42"/>
  <c r="G425" i="42"/>
  <c r="H425" i="42"/>
  <c r="I425" i="42"/>
  <c r="J425" i="42"/>
  <c r="L425" i="42"/>
  <c r="G426" i="42"/>
  <c r="H426" i="42"/>
  <c r="I426" i="42"/>
  <c r="K426" i="42"/>
  <c r="L426" i="42"/>
  <c r="G427" i="42"/>
  <c r="H427" i="42"/>
  <c r="I427" i="42"/>
  <c r="K427" i="42"/>
  <c r="L427" i="42"/>
  <c r="H428" i="42"/>
  <c r="I428" i="42"/>
  <c r="J428" i="42"/>
  <c r="K428" i="42"/>
  <c r="L428" i="42"/>
  <c r="H429" i="42"/>
  <c r="I429" i="42"/>
  <c r="J429" i="42"/>
  <c r="K429" i="42"/>
  <c r="L429" i="42"/>
  <c r="H430" i="42"/>
  <c r="I430" i="42"/>
  <c r="J430" i="42"/>
  <c r="K430" i="42"/>
  <c r="L430" i="42"/>
  <c r="G431" i="42"/>
  <c r="I431" i="42"/>
  <c r="J431" i="42"/>
  <c r="K431" i="42"/>
  <c r="L431" i="42"/>
  <c r="H432" i="42"/>
  <c r="I432" i="42"/>
  <c r="J432" i="42"/>
  <c r="K432" i="42"/>
  <c r="L432" i="42"/>
  <c r="H433" i="42"/>
  <c r="I433" i="42"/>
  <c r="J433" i="42"/>
  <c r="K433" i="42"/>
  <c r="L433" i="42"/>
  <c r="H434" i="42"/>
  <c r="I434" i="42"/>
  <c r="J434" i="42"/>
  <c r="K434" i="42"/>
  <c r="L434" i="42"/>
  <c r="G435" i="42"/>
  <c r="H435" i="42"/>
  <c r="I435" i="42"/>
  <c r="K435" i="42"/>
  <c r="L435" i="42"/>
  <c r="G436" i="42"/>
  <c r="H436" i="42"/>
  <c r="I436" i="42"/>
  <c r="K436" i="42"/>
  <c r="L436" i="42"/>
  <c r="G437" i="42"/>
  <c r="H437" i="42"/>
  <c r="I437" i="42"/>
  <c r="J437" i="42"/>
  <c r="L437" i="42"/>
  <c r="H438" i="42"/>
  <c r="I438" i="42"/>
  <c r="J438" i="42"/>
  <c r="K438" i="42"/>
  <c r="L438" i="42"/>
  <c r="H439" i="42"/>
  <c r="I439" i="42"/>
  <c r="J439" i="42"/>
  <c r="K439" i="42"/>
  <c r="L439" i="42"/>
  <c r="H440" i="42"/>
  <c r="I440" i="42"/>
  <c r="J440" i="42"/>
  <c r="K440" i="42"/>
  <c r="L440" i="42"/>
  <c r="G441" i="42"/>
  <c r="H441" i="42"/>
  <c r="I441" i="42"/>
  <c r="K441" i="42"/>
  <c r="L441" i="42"/>
  <c r="G442" i="42"/>
  <c r="H442" i="42"/>
  <c r="I442" i="42"/>
  <c r="J442" i="42"/>
  <c r="L442" i="42"/>
  <c r="G443" i="42"/>
  <c r="H443" i="42"/>
  <c r="I443" i="42"/>
  <c r="K443" i="42"/>
  <c r="L443" i="42"/>
  <c r="G444" i="42"/>
  <c r="H444" i="42"/>
  <c r="I444" i="42"/>
  <c r="J444" i="42"/>
  <c r="L444" i="42"/>
  <c r="H445" i="42"/>
  <c r="I445" i="42"/>
  <c r="J445" i="42"/>
  <c r="K445" i="42"/>
  <c r="L445" i="42"/>
  <c r="G446" i="42"/>
  <c r="H446" i="42"/>
  <c r="I446" i="42"/>
  <c r="J446" i="42"/>
  <c r="L446" i="42"/>
  <c r="G447" i="42"/>
  <c r="H447" i="42"/>
  <c r="I447" i="42"/>
  <c r="J447" i="42"/>
  <c r="L447" i="42"/>
  <c r="H448" i="42"/>
  <c r="I448" i="42"/>
  <c r="J448" i="42"/>
  <c r="K448" i="42"/>
  <c r="L448" i="42"/>
  <c r="H449" i="42"/>
  <c r="I449" i="42"/>
  <c r="J449" i="42"/>
  <c r="K449" i="42"/>
  <c r="L449" i="42"/>
  <c r="G450" i="42"/>
  <c r="H450" i="42"/>
  <c r="I450" i="42"/>
  <c r="K450" i="42"/>
  <c r="L450" i="42"/>
  <c r="G451" i="42"/>
  <c r="H451" i="42"/>
  <c r="I451" i="42"/>
  <c r="J451" i="42"/>
  <c r="K451" i="42"/>
  <c r="G452" i="42"/>
  <c r="H452" i="42"/>
  <c r="I452" i="42"/>
  <c r="J452" i="42"/>
  <c r="L452" i="42"/>
  <c r="G453" i="42"/>
  <c r="H453" i="42"/>
  <c r="I453" i="42"/>
  <c r="J453" i="42"/>
  <c r="L453" i="42"/>
  <c r="G454" i="42"/>
  <c r="H454" i="42"/>
  <c r="I454" i="42"/>
  <c r="J454" i="42"/>
  <c r="K454" i="42"/>
  <c r="G455" i="42"/>
  <c r="H455" i="42"/>
  <c r="I455" i="42"/>
  <c r="K455" i="42"/>
  <c r="L455" i="42"/>
  <c r="G456" i="42"/>
  <c r="H456" i="42"/>
  <c r="I456" i="42"/>
  <c r="K456" i="42"/>
  <c r="L456" i="42"/>
  <c r="G457" i="42"/>
  <c r="H457" i="42"/>
  <c r="I457" i="42"/>
  <c r="J457" i="42"/>
  <c r="L457" i="42"/>
  <c r="G458" i="42"/>
  <c r="H458" i="42"/>
  <c r="I458" i="42"/>
  <c r="J458" i="42"/>
  <c r="L458" i="42"/>
  <c r="G459" i="42"/>
  <c r="H459" i="42"/>
  <c r="I459" i="42"/>
  <c r="K459" i="42"/>
  <c r="L459" i="42"/>
  <c r="G460" i="42"/>
  <c r="H460" i="42"/>
  <c r="I460" i="42"/>
  <c r="J460" i="42"/>
  <c r="L460" i="42"/>
  <c r="G461" i="42"/>
  <c r="H461" i="42"/>
  <c r="I461" i="42"/>
  <c r="J461" i="42"/>
  <c r="L461" i="42"/>
  <c r="G462" i="42"/>
  <c r="H462" i="42"/>
  <c r="I462" i="42"/>
  <c r="K462" i="42"/>
  <c r="L462" i="42"/>
  <c r="G463" i="42"/>
  <c r="H463" i="42"/>
  <c r="I463" i="42"/>
  <c r="K463" i="42"/>
  <c r="L463" i="42"/>
  <c r="G464" i="42"/>
  <c r="H464" i="42"/>
  <c r="I464" i="42"/>
  <c r="K464" i="42"/>
  <c r="L464" i="42"/>
  <c r="G465" i="42"/>
  <c r="H465" i="42"/>
  <c r="I465" i="42"/>
  <c r="K465" i="42"/>
  <c r="L465" i="42"/>
  <c r="H466" i="42"/>
  <c r="I466" i="42"/>
  <c r="J466" i="42"/>
  <c r="K466" i="42"/>
  <c r="L466" i="42"/>
  <c r="G467" i="42"/>
  <c r="H467" i="42"/>
  <c r="I467" i="42"/>
  <c r="J467" i="42"/>
  <c r="L467" i="42"/>
  <c r="G468" i="42"/>
  <c r="H468" i="42"/>
  <c r="I468" i="42"/>
  <c r="K468" i="42"/>
  <c r="L468" i="42"/>
  <c r="G469" i="42"/>
  <c r="H469" i="42"/>
  <c r="I469" i="42"/>
  <c r="K469" i="42"/>
  <c r="L469" i="42"/>
  <c r="G470" i="42"/>
  <c r="H470" i="42"/>
  <c r="I470" i="42"/>
  <c r="K470" i="42"/>
  <c r="L470" i="42"/>
  <c r="G471" i="42"/>
  <c r="H471" i="42"/>
  <c r="J471" i="42"/>
  <c r="K471" i="42"/>
  <c r="L471" i="42"/>
  <c r="G472" i="42"/>
  <c r="H472" i="42"/>
  <c r="I472" i="42"/>
  <c r="J472" i="42"/>
  <c r="L472" i="42"/>
  <c r="G473" i="42"/>
  <c r="H473" i="42"/>
  <c r="I473" i="42"/>
  <c r="J473" i="42"/>
  <c r="L473" i="42"/>
  <c r="G474" i="42"/>
  <c r="H474" i="42"/>
  <c r="I474" i="42"/>
  <c r="K474" i="42"/>
  <c r="L474" i="42"/>
  <c r="G475" i="42"/>
  <c r="H475" i="42"/>
  <c r="I475" i="42"/>
  <c r="J475" i="42"/>
  <c r="K475" i="42"/>
  <c r="G476" i="42"/>
  <c r="H476" i="42"/>
  <c r="I476" i="42"/>
  <c r="J476" i="42"/>
  <c r="L476" i="42"/>
  <c r="G477" i="42"/>
  <c r="H477" i="42"/>
  <c r="I477" i="42"/>
  <c r="K477" i="42"/>
  <c r="L477" i="42"/>
  <c r="G478" i="42"/>
  <c r="H478" i="42"/>
  <c r="I478" i="42"/>
  <c r="J478" i="42"/>
  <c r="L478" i="42"/>
  <c r="G479" i="42"/>
  <c r="H479" i="42"/>
  <c r="I479" i="42"/>
  <c r="K479" i="42"/>
  <c r="L479" i="42"/>
  <c r="G480" i="42"/>
  <c r="H480" i="42"/>
  <c r="I480" i="42"/>
  <c r="J480" i="42"/>
  <c r="K480" i="42"/>
  <c r="G481" i="42"/>
  <c r="H481" i="42"/>
  <c r="I481" i="42"/>
  <c r="J481" i="42"/>
  <c r="L481" i="42"/>
  <c r="G482" i="42"/>
  <c r="H482" i="42"/>
  <c r="I482" i="42"/>
  <c r="J482" i="42"/>
  <c r="K482" i="42"/>
  <c r="G483" i="42"/>
  <c r="H483" i="42"/>
  <c r="I483" i="42"/>
  <c r="J483" i="42"/>
  <c r="L483" i="42"/>
  <c r="G484" i="42"/>
  <c r="H484" i="42"/>
  <c r="I484" i="42"/>
  <c r="K484" i="42"/>
  <c r="L484" i="42"/>
  <c r="G485" i="42"/>
  <c r="H485" i="42"/>
  <c r="I485" i="42"/>
  <c r="J485" i="42"/>
  <c r="L485" i="42"/>
  <c r="G486" i="42"/>
  <c r="H486" i="42"/>
  <c r="I486" i="42"/>
  <c r="K486" i="42"/>
  <c r="L486" i="42"/>
  <c r="G487" i="42"/>
  <c r="H487" i="42"/>
  <c r="I487" i="42"/>
  <c r="K487" i="42"/>
  <c r="L487" i="42"/>
  <c r="G488" i="42"/>
  <c r="H488" i="42"/>
  <c r="I488" i="42"/>
  <c r="K488" i="42"/>
  <c r="L488" i="42"/>
  <c r="H489" i="42"/>
  <c r="I489" i="42"/>
  <c r="J489" i="42"/>
  <c r="K489" i="42"/>
  <c r="L489" i="42"/>
  <c r="H490" i="42"/>
  <c r="I490" i="42"/>
  <c r="J490" i="42"/>
  <c r="K490" i="42"/>
  <c r="L490" i="42"/>
  <c r="G491" i="42"/>
  <c r="I491" i="42"/>
  <c r="J491" i="42"/>
  <c r="K491" i="42"/>
  <c r="L491" i="42"/>
  <c r="H492" i="42"/>
  <c r="I492" i="42"/>
  <c r="J492" i="42"/>
  <c r="K492" i="42"/>
  <c r="L492" i="42"/>
  <c r="H493" i="42"/>
  <c r="I493" i="42"/>
  <c r="J493" i="42"/>
  <c r="K493" i="42"/>
  <c r="L493" i="42"/>
  <c r="H494" i="42"/>
  <c r="I494" i="42"/>
  <c r="J494" i="42"/>
  <c r="K494" i="42"/>
  <c r="L494" i="42"/>
  <c r="H495" i="42"/>
  <c r="I495" i="42"/>
  <c r="J495" i="42"/>
  <c r="K495" i="42"/>
  <c r="L495" i="42"/>
  <c r="G496" i="42"/>
  <c r="H496" i="42"/>
  <c r="I496" i="42"/>
  <c r="J496" i="42"/>
  <c r="L496" i="42"/>
  <c r="G497" i="42"/>
  <c r="H497" i="42"/>
  <c r="I497" i="42"/>
  <c r="K497" i="42"/>
  <c r="L497" i="42"/>
  <c r="G498" i="42"/>
  <c r="H498" i="42"/>
  <c r="I498" i="42"/>
  <c r="K498" i="42"/>
  <c r="L498" i="42"/>
  <c r="G499" i="42"/>
  <c r="H499" i="42"/>
  <c r="I499" i="42"/>
  <c r="J499" i="42"/>
  <c r="K499" i="42"/>
  <c r="H500" i="42"/>
  <c r="I500" i="42"/>
  <c r="J500" i="42"/>
  <c r="K500" i="42"/>
  <c r="L500" i="42"/>
  <c r="G501" i="42"/>
  <c r="I501" i="42"/>
  <c r="J501" i="42"/>
  <c r="K501" i="42"/>
  <c r="L501" i="42"/>
  <c r="H502" i="42"/>
  <c r="I502" i="42"/>
  <c r="J502" i="42"/>
  <c r="K502" i="42"/>
  <c r="L502" i="42"/>
  <c r="H503" i="42"/>
  <c r="I503" i="42"/>
  <c r="J503" i="42"/>
  <c r="K503" i="42"/>
  <c r="L503" i="42"/>
  <c r="H504" i="42"/>
  <c r="I504" i="42"/>
  <c r="J504" i="42"/>
  <c r="K504" i="42"/>
  <c r="L504" i="42"/>
  <c r="G505" i="42"/>
  <c r="I505" i="42"/>
  <c r="J505" i="42"/>
  <c r="K505" i="42"/>
  <c r="L505" i="42"/>
  <c r="H506" i="42"/>
  <c r="I506" i="42"/>
  <c r="J506" i="42"/>
  <c r="K506" i="42"/>
  <c r="L506" i="42"/>
  <c r="H507" i="42"/>
  <c r="I507" i="42"/>
  <c r="J507" i="42"/>
  <c r="K507" i="42"/>
  <c r="L507" i="42"/>
  <c r="H508" i="42"/>
  <c r="I508" i="42"/>
  <c r="J508" i="42"/>
  <c r="K508" i="42"/>
  <c r="L508" i="42"/>
  <c r="G509" i="42"/>
  <c r="H509" i="42"/>
  <c r="I509" i="42"/>
  <c r="J509" i="42"/>
  <c r="L509" i="42"/>
  <c r="G510" i="42"/>
  <c r="H510" i="42"/>
  <c r="I510" i="42"/>
  <c r="K510" i="42"/>
  <c r="L510" i="42"/>
  <c r="G511" i="42"/>
  <c r="I511" i="42"/>
  <c r="J511" i="42"/>
  <c r="K511" i="42"/>
  <c r="L511" i="42"/>
  <c r="H512" i="42"/>
  <c r="I512" i="42"/>
  <c r="J512" i="42"/>
  <c r="K512" i="42"/>
  <c r="L512" i="42"/>
  <c r="H513" i="42"/>
  <c r="I513" i="42"/>
  <c r="J513" i="42"/>
  <c r="K513" i="42"/>
  <c r="L513" i="42"/>
  <c r="G514" i="42"/>
  <c r="H514" i="42"/>
  <c r="I514" i="42"/>
  <c r="K514" i="42"/>
  <c r="L514" i="42"/>
  <c r="G515" i="42"/>
  <c r="H515" i="42"/>
  <c r="I515" i="42"/>
  <c r="K515" i="42"/>
  <c r="L515" i="42"/>
  <c r="G516" i="42"/>
  <c r="H516" i="42"/>
  <c r="I516" i="42"/>
  <c r="K516" i="42"/>
  <c r="L516" i="42"/>
  <c r="G517" i="42"/>
  <c r="H517" i="42"/>
  <c r="I517" i="42"/>
  <c r="J517" i="42"/>
  <c r="L517" i="42"/>
  <c r="G518" i="42"/>
  <c r="H518" i="42"/>
  <c r="I518" i="42"/>
  <c r="K518" i="42"/>
  <c r="L518" i="42"/>
  <c r="G519" i="42"/>
  <c r="H519" i="42"/>
  <c r="I519" i="42"/>
  <c r="J519" i="42"/>
  <c r="L519" i="42"/>
  <c r="G520" i="42"/>
  <c r="H520" i="42"/>
  <c r="I520" i="42"/>
  <c r="J520" i="42"/>
  <c r="L520" i="42"/>
  <c r="G521" i="42"/>
  <c r="H521" i="42"/>
  <c r="I521" i="42"/>
  <c r="K521" i="42"/>
  <c r="L521" i="42"/>
  <c r="G522" i="42"/>
  <c r="H522" i="42"/>
  <c r="I522" i="42"/>
  <c r="J522" i="42"/>
  <c r="L522" i="42"/>
  <c r="G523" i="42"/>
  <c r="H523" i="42"/>
  <c r="I523" i="42"/>
  <c r="J523" i="42"/>
  <c r="L523" i="42"/>
  <c r="G524" i="42"/>
  <c r="H524" i="42"/>
  <c r="I524" i="42"/>
  <c r="J524" i="42"/>
  <c r="L524" i="42"/>
  <c r="G525" i="42"/>
  <c r="H525" i="42"/>
  <c r="I525" i="42"/>
  <c r="J525" i="42"/>
  <c r="L525" i="42"/>
  <c r="G526" i="42"/>
  <c r="H526" i="42"/>
  <c r="I526" i="42"/>
  <c r="K526" i="42"/>
  <c r="L526" i="42"/>
  <c r="G527" i="42"/>
  <c r="H527" i="42"/>
  <c r="I527" i="42"/>
  <c r="J527" i="42"/>
  <c r="L527" i="42"/>
  <c r="G528" i="42"/>
  <c r="H528" i="42"/>
  <c r="I528" i="42"/>
  <c r="J528" i="42"/>
  <c r="K528" i="42"/>
  <c r="G529" i="42"/>
  <c r="H529" i="42"/>
  <c r="I529" i="42"/>
  <c r="J529" i="42"/>
  <c r="L529" i="42"/>
  <c r="G530" i="42"/>
  <c r="H530" i="42"/>
  <c r="I530" i="42"/>
  <c r="J530" i="42"/>
  <c r="L530" i="42"/>
  <c r="G531" i="42"/>
  <c r="H531" i="42"/>
  <c r="I531" i="42"/>
  <c r="K531" i="42"/>
  <c r="L531" i="42"/>
  <c r="G532" i="42"/>
  <c r="H532" i="42"/>
  <c r="I532" i="42"/>
  <c r="J532" i="42"/>
  <c r="L532" i="42"/>
  <c r="G533" i="42"/>
  <c r="H533" i="42"/>
  <c r="I533" i="42"/>
  <c r="J533" i="42"/>
  <c r="L533" i="42"/>
  <c r="G534" i="42"/>
  <c r="H534" i="42"/>
  <c r="I534" i="42"/>
  <c r="K534" i="42"/>
  <c r="L534" i="42"/>
  <c r="G535" i="42"/>
  <c r="H535" i="42"/>
  <c r="I535" i="42"/>
  <c r="J535" i="42"/>
  <c r="L535" i="42"/>
  <c r="G536" i="42"/>
  <c r="H536" i="42"/>
  <c r="I536" i="42"/>
  <c r="J536" i="42"/>
  <c r="L536" i="42"/>
  <c r="G537" i="42"/>
  <c r="H537" i="42"/>
  <c r="J537" i="42"/>
  <c r="K537" i="42"/>
  <c r="L537" i="42"/>
  <c r="G538" i="42"/>
  <c r="H538" i="42"/>
  <c r="I538" i="42"/>
  <c r="J538" i="42"/>
  <c r="K538" i="42"/>
  <c r="G539" i="42"/>
  <c r="H539" i="42"/>
  <c r="I539" i="42"/>
  <c r="K539" i="42"/>
  <c r="L539" i="42"/>
  <c r="G540" i="42"/>
  <c r="H540" i="42"/>
  <c r="I540" i="42"/>
  <c r="K540" i="42"/>
  <c r="L540" i="42"/>
  <c r="H541" i="42"/>
  <c r="I541" i="42"/>
  <c r="J541" i="42"/>
  <c r="K541" i="42"/>
  <c r="L541" i="42"/>
  <c r="G542" i="42"/>
  <c r="H542" i="42"/>
  <c r="I542" i="42"/>
  <c r="K542" i="42"/>
  <c r="L542" i="42"/>
  <c r="G543" i="42"/>
  <c r="H543" i="42"/>
  <c r="I543" i="42"/>
  <c r="J543" i="42"/>
  <c r="L543" i="42"/>
  <c r="G544" i="42"/>
  <c r="H544" i="42"/>
  <c r="I544" i="42"/>
  <c r="K544" i="42"/>
  <c r="L544" i="42"/>
  <c r="G545" i="42"/>
  <c r="H545" i="42"/>
  <c r="I545" i="42"/>
  <c r="J545" i="42"/>
  <c r="L545" i="42"/>
  <c r="G546" i="42"/>
  <c r="H546" i="42"/>
  <c r="I546" i="42"/>
  <c r="K546" i="42"/>
  <c r="L546" i="42"/>
  <c r="G547" i="42"/>
  <c r="H547" i="42"/>
  <c r="I547" i="42"/>
  <c r="K547" i="42"/>
  <c r="L547" i="42"/>
  <c r="G548" i="42"/>
  <c r="H548" i="42"/>
  <c r="I548" i="42"/>
  <c r="K548" i="42"/>
  <c r="L548" i="42"/>
  <c r="G549" i="42"/>
  <c r="H549" i="42"/>
  <c r="I549" i="42"/>
  <c r="K549" i="42"/>
  <c r="L549" i="42"/>
  <c r="G550" i="42"/>
  <c r="H550" i="42"/>
  <c r="I550" i="42"/>
  <c r="K550" i="42"/>
  <c r="L550" i="42"/>
  <c r="G551" i="42"/>
  <c r="H551" i="42"/>
  <c r="I551" i="42"/>
  <c r="K551" i="42"/>
  <c r="L551" i="42"/>
  <c r="G552" i="42"/>
  <c r="H552" i="42"/>
  <c r="I552" i="42"/>
  <c r="K552" i="42"/>
  <c r="L552" i="42"/>
  <c r="G553" i="42"/>
  <c r="H553" i="42"/>
  <c r="I553" i="42"/>
  <c r="J553" i="42"/>
  <c r="L553" i="42"/>
  <c r="G554" i="42"/>
  <c r="H554" i="42"/>
  <c r="I554" i="42"/>
  <c r="J554" i="42"/>
  <c r="K554" i="42"/>
  <c r="G555" i="42"/>
  <c r="H555" i="42"/>
  <c r="I555" i="42"/>
  <c r="J555" i="42"/>
  <c r="L555" i="42"/>
  <c r="G556" i="42"/>
  <c r="H556" i="42"/>
  <c r="I556" i="42"/>
  <c r="J556" i="42"/>
  <c r="K556" i="42"/>
  <c r="G557" i="42"/>
  <c r="H557" i="42"/>
  <c r="I557" i="42"/>
  <c r="K557" i="42"/>
  <c r="L557" i="42"/>
  <c r="G558" i="42"/>
  <c r="H558" i="42"/>
  <c r="I558" i="42"/>
  <c r="K558" i="42"/>
  <c r="L558" i="42"/>
  <c r="G559" i="42"/>
  <c r="H559" i="42"/>
  <c r="I559" i="42"/>
  <c r="K559" i="42"/>
  <c r="L559" i="42"/>
  <c r="G560" i="42"/>
  <c r="H560" i="42"/>
  <c r="I560" i="42"/>
  <c r="K560" i="42"/>
  <c r="L560" i="42"/>
  <c r="G561" i="42"/>
  <c r="H561" i="42"/>
  <c r="I561" i="42"/>
  <c r="J561" i="42"/>
  <c r="L561" i="42"/>
  <c r="G562" i="42"/>
  <c r="H562" i="42"/>
  <c r="I562" i="42"/>
  <c r="K562" i="42"/>
  <c r="L562" i="42"/>
  <c r="G563" i="42"/>
  <c r="H563" i="42"/>
  <c r="I563" i="42"/>
  <c r="K563" i="42"/>
  <c r="L563" i="42"/>
  <c r="G564" i="42"/>
  <c r="H564" i="42"/>
  <c r="I564" i="42"/>
  <c r="J564" i="42"/>
  <c r="L564" i="42"/>
  <c r="G565" i="42"/>
  <c r="H565" i="42"/>
  <c r="I565" i="42"/>
  <c r="K565" i="42"/>
  <c r="L565" i="42"/>
  <c r="G566" i="42"/>
  <c r="H566" i="42"/>
  <c r="I566" i="42"/>
  <c r="K566" i="42"/>
  <c r="L566" i="42"/>
  <c r="G567" i="42"/>
  <c r="H567" i="42"/>
  <c r="I567" i="42"/>
  <c r="K567" i="42"/>
  <c r="L567" i="42"/>
  <c r="G568" i="42"/>
  <c r="H568" i="42"/>
  <c r="I568" i="42"/>
  <c r="K568" i="42"/>
  <c r="L568" i="42"/>
  <c r="G569" i="42"/>
  <c r="H569" i="42"/>
  <c r="I569" i="42"/>
  <c r="K569" i="42"/>
  <c r="L569" i="42"/>
  <c r="G570" i="42"/>
  <c r="H570" i="42"/>
  <c r="I570" i="42"/>
  <c r="K570" i="42"/>
  <c r="L570" i="42"/>
  <c r="G571" i="42"/>
  <c r="H571" i="42"/>
  <c r="I571" i="42"/>
  <c r="K571" i="42"/>
  <c r="L571" i="42"/>
  <c r="G572" i="42"/>
  <c r="H572" i="42"/>
  <c r="I572" i="42"/>
  <c r="K572" i="42"/>
  <c r="L572" i="42"/>
  <c r="G573" i="42"/>
  <c r="H573" i="42"/>
  <c r="I573" i="42"/>
  <c r="K573" i="42"/>
  <c r="L573" i="42"/>
  <c r="G574" i="42"/>
  <c r="H574" i="42"/>
  <c r="I574" i="42"/>
  <c r="K574" i="42"/>
  <c r="L574" i="42"/>
  <c r="G575" i="42"/>
  <c r="H575" i="42"/>
  <c r="J575" i="42"/>
  <c r="K575" i="42"/>
  <c r="L575" i="42"/>
  <c r="H576" i="42"/>
  <c r="I576" i="42"/>
  <c r="J576" i="42"/>
  <c r="K576" i="42"/>
  <c r="L576" i="42"/>
  <c r="H577" i="42"/>
  <c r="I577" i="42"/>
  <c r="J577" i="42"/>
  <c r="K577" i="42"/>
  <c r="L577" i="42"/>
  <c r="G578" i="42"/>
  <c r="I578" i="42"/>
  <c r="J578" i="42"/>
  <c r="K578" i="42"/>
  <c r="L578" i="42"/>
  <c r="H579" i="42"/>
  <c r="I579" i="42"/>
  <c r="J579" i="42"/>
  <c r="K579" i="42"/>
  <c r="L579" i="42"/>
  <c r="G580" i="42"/>
  <c r="H580" i="42"/>
  <c r="I580" i="42"/>
  <c r="K580" i="42"/>
  <c r="L580" i="42"/>
  <c r="H581" i="42"/>
  <c r="I581" i="42"/>
  <c r="J581" i="42"/>
  <c r="K581" i="42"/>
  <c r="L581" i="42"/>
  <c r="G582" i="42"/>
  <c r="H582" i="42"/>
  <c r="I582" i="42"/>
  <c r="K582" i="42"/>
  <c r="L582" i="42"/>
  <c r="G583" i="42"/>
  <c r="H583" i="42"/>
  <c r="I583" i="42"/>
  <c r="K583" i="42"/>
  <c r="L583" i="42"/>
  <c r="G584" i="42"/>
  <c r="H584" i="42"/>
  <c r="I584" i="42"/>
  <c r="J584" i="42"/>
  <c r="L584" i="42"/>
  <c r="G585" i="42"/>
  <c r="H585" i="42"/>
  <c r="I585" i="42"/>
  <c r="K585" i="42"/>
  <c r="L585" i="42"/>
  <c r="G586" i="42"/>
  <c r="I586" i="42"/>
  <c r="J586" i="42"/>
  <c r="K586" i="42"/>
  <c r="L586" i="42"/>
  <c r="G587" i="42"/>
  <c r="H587" i="42"/>
  <c r="I587" i="42"/>
  <c r="K587" i="42"/>
  <c r="L587" i="42"/>
  <c r="G588" i="42"/>
  <c r="H588" i="42"/>
  <c r="I588" i="42"/>
  <c r="J588" i="42"/>
  <c r="K588" i="42"/>
  <c r="G589" i="42"/>
  <c r="H589" i="42"/>
  <c r="I589" i="42"/>
  <c r="J589" i="42"/>
  <c r="L589" i="42"/>
  <c r="H590" i="42"/>
  <c r="I590" i="42"/>
  <c r="J590" i="42"/>
  <c r="K590" i="42"/>
  <c r="L590" i="42"/>
  <c r="H591" i="42"/>
  <c r="I591" i="42"/>
  <c r="J591" i="42"/>
  <c r="K591" i="42"/>
  <c r="L591" i="42"/>
  <c r="H592" i="42"/>
  <c r="I592" i="42"/>
  <c r="J592" i="42"/>
  <c r="K592" i="42"/>
  <c r="L592" i="42"/>
  <c r="H593" i="42"/>
  <c r="I593" i="42"/>
  <c r="J593" i="42"/>
  <c r="K593" i="42"/>
  <c r="L593" i="42"/>
  <c r="H594" i="42"/>
  <c r="I594" i="42"/>
  <c r="J594" i="42"/>
  <c r="K594" i="42"/>
  <c r="L594" i="42"/>
  <c r="H595" i="42"/>
  <c r="I595" i="42"/>
  <c r="J595" i="42"/>
  <c r="K595" i="42"/>
  <c r="L595" i="42"/>
  <c r="G596" i="42"/>
  <c r="H596" i="42"/>
  <c r="J596" i="42"/>
  <c r="K596" i="42"/>
  <c r="L596" i="42"/>
  <c r="G597" i="42"/>
  <c r="I597" i="42"/>
  <c r="J597" i="42"/>
  <c r="K597" i="42"/>
  <c r="L597" i="42"/>
  <c r="G598" i="42"/>
  <c r="H598" i="42"/>
  <c r="I598" i="42"/>
  <c r="K598" i="42"/>
  <c r="L598" i="42"/>
  <c r="G599" i="42"/>
  <c r="H599" i="42"/>
  <c r="I599" i="42"/>
  <c r="J599" i="42"/>
  <c r="K599" i="42"/>
  <c r="G600" i="42"/>
  <c r="H600" i="42"/>
  <c r="I600" i="42"/>
  <c r="J600" i="42"/>
  <c r="L600" i="42"/>
  <c r="G601" i="42"/>
  <c r="H601" i="42"/>
  <c r="I601" i="42"/>
  <c r="K601" i="42"/>
  <c r="L601" i="42"/>
  <c r="H602" i="42"/>
  <c r="I602" i="42"/>
  <c r="J602" i="42"/>
  <c r="K602" i="42"/>
  <c r="L602" i="42"/>
  <c r="G603" i="42"/>
  <c r="I603" i="42"/>
  <c r="J603" i="42"/>
  <c r="K603" i="42"/>
  <c r="L603" i="42"/>
  <c r="H604" i="42"/>
  <c r="I604" i="42"/>
  <c r="J604" i="42"/>
  <c r="K604" i="42"/>
  <c r="L604" i="42"/>
  <c r="G605" i="42"/>
  <c r="I605" i="42"/>
  <c r="J605" i="42"/>
  <c r="K605" i="42"/>
  <c r="L605" i="42"/>
  <c r="G606" i="42"/>
  <c r="H606" i="42"/>
  <c r="I606" i="42"/>
  <c r="J606" i="42"/>
  <c r="K606" i="42"/>
  <c r="G607" i="42"/>
  <c r="H607" i="42"/>
  <c r="I607" i="42"/>
  <c r="J607" i="42"/>
  <c r="K607" i="42"/>
  <c r="G608" i="42"/>
  <c r="H608" i="42"/>
  <c r="J608" i="42"/>
  <c r="K608" i="42"/>
  <c r="L608" i="42"/>
  <c r="G609" i="42"/>
  <c r="I609" i="42"/>
  <c r="J609" i="42"/>
  <c r="K609" i="42"/>
  <c r="L609" i="42"/>
  <c r="H610" i="42"/>
  <c r="I610" i="42"/>
  <c r="J610" i="42"/>
  <c r="K610" i="42"/>
  <c r="L610" i="42"/>
  <c r="H611" i="42"/>
  <c r="I611" i="42"/>
  <c r="J611" i="42"/>
  <c r="K611" i="42"/>
  <c r="L611" i="42"/>
  <c r="H612" i="42"/>
  <c r="I612" i="42"/>
  <c r="J612" i="42"/>
  <c r="K612" i="42"/>
  <c r="L612" i="42"/>
  <c r="H613" i="42"/>
  <c r="I613" i="42"/>
  <c r="J613" i="42"/>
  <c r="K613" i="42"/>
  <c r="L613" i="42"/>
  <c r="H614" i="42"/>
  <c r="I614" i="42"/>
  <c r="J614" i="42"/>
  <c r="K614" i="42"/>
  <c r="L614" i="42"/>
  <c r="H615" i="42"/>
  <c r="I615" i="42"/>
  <c r="J615" i="42"/>
  <c r="K615" i="42"/>
  <c r="L615" i="42"/>
  <c r="G616" i="42"/>
  <c r="H616" i="42"/>
  <c r="I616" i="42"/>
  <c r="K616" i="42"/>
  <c r="L616" i="42"/>
  <c r="G617" i="42"/>
  <c r="H617" i="42"/>
  <c r="I617" i="42"/>
  <c r="J617" i="42"/>
  <c r="L617" i="42"/>
  <c r="G618" i="42"/>
  <c r="I618" i="42"/>
  <c r="J618" i="42"/>
  <c r="K618" i="42"/>
  <c r="L618" i="42"/>
  <c r="G619" i="42"/>
  <c r="H619" i="42"/>
  <c r="I619" i="42"/>
  <c r="J619" i="42"/>
  <c r="K619" i="42"/>
  <c r="G620" i="42"/>
  <c r="H620" i="42"/>
  <c r="I620" i="42"/>
  <c r="J620" i="42"/>
  <c r="K620" i="42"/>
  <c r="G621" i="42"/>
  <c r="H621" i="42"/>
  <c r="I621" i="42"/>
  <c r="K621" i="42"/>
  <c r="L621" i="42"/>
  <c r="G622" i="42"/>
  <c r="H622" i="42"/>
  <c r="I622" i="42"/>
  <c r="K622" i="42"/>
  <c r="L622" i="42"/>
  <c r="G623" i="42"/>
  <c r="H623" i="42"/>
  <c r="I623" i="42"/>
  <c r="K623" i="42"/>
  <c r="L623" i="42"/>
  <c r="G624" i="42"/>
  <c r="H624" i="42"/>
  <c r="I624" i="42"/>
  <c r="K624" i="42"/>
  <c r="L624" i="42"/>
  <c r="G625" i="42"/>
  <c r="H625" i="42"/>
  <c r="I625" i="42"/>
  <c r="J625" i="42"/>
  <c r="K625" i="42"/>
  <c r="G626" i="42"/>
  <c r="H626" i="42"/>
  <c r="I626" i="42"/>
  <c r="K626" i="42"/>
  <c r="L626" i="42"/>
  <c r="G627" i="42"/>
  <c r="H627" i="42"/>
  <c r="I627" i="42"/>
  <c r="J627" i="42"/>
  <c r="K627" i="42"/>
  <c r="G628" i="42"/>
  <c r="H628" i="42"/>
  <c r="I628" i="42"/>
  <c r="J628" i="42"/>
  <c r="K628" i="42"/>
  <c r="G629" i="42"/>
  <c r="H629" i="42"/>
  <c r="I629" i="42"/>
  <c r="J629" i="42"/>
  <c r="L629" i="42"/>
  <c r="G630" i="42"/>
  <c r="H630" i="42"/>
  <c r="I630" i="42"/>
  <c r="J630" i="42"/>
  <c r="K630" i="42"/>
  <c r="G631" i="42"/>
  <c r="H631" i="42"/>
  <c r="I631" i="42"/>
  <c r="K631" i="42"/>
  <c r="L631" i="42"/>
  <c r="G632" i="42"/>
  <c r="H632" i="42"/>
  <c r="I632" i="42"/>
  <c r="K632" i="42"/>
  <c r="L632" i="42"/>
  <c r="G633" i="42"/>
  <c r="H633" i="42"/>
  <c r="I633" i="42"/>
  <c r="J633" i="42"/>
  <c r="L633" i="42"/>
  <c r="G634" i="42"/>
  <c r="H634" i="42"/>
  <c r="I634" i="42"/>
  <c r="J634" i="42"/>
  <c r="L634" i="42"/>
  <c r="G635" i="42"/>
  <c r="H635" i="42"/>
  <c r="I635" i="42"/>
  <c r="K635" i="42"/>
  <c r="L635" i="42"/>
  <c r="G636" i="42"/>
  <c r="H636" i="42"/>
  <c r="I636" i="42"/>
  <c r="K636" i="42"/>
  <c r="L636" i="42"/>
  <c r="G637" i="42"/>
  <c r="H637" i="42"/>
  <c r="I637" i="42"/>
  <c r="J637" i="42"/>
  <c r="L637" i="42"/>
  <c r="G638" i="42"/>
  <c r="H638" i="42"/>
  <c r="I638" i="42"/>
  <c r="K638" i="42"/>
  <c r="L638" i="42"/>
  <c r="G639" i="42"/>
  <c r="H639" i="42"/>
  <c r="I639" i="42"/>
  <c r="K639" i="42"/>
  <c r="L639" i="42"/>
  <c r="G640" i="42"/>
  <c r="H640" i="42"/>
  <c r="I640" i="42"/>
  <c r="J640" i="42"/>
  <c r="L640" i="42"/>
  <c r="G641" i="42"/>
  <c r="H641" i="42"/>
  <c r="I641" i="42"/>
  <c r="J641" i="42"/>
  <c r="K641" i="42"/>
  <c r="G642" i="42"/>
  <c r="H642" i="42"/>
  <c r="I642" i="42"/>
  <c r="K642" i="42"/>
  <c r="L642" i="42"/>
  <c r="G643" i="42"/>
  <c r="H643" i="42"/>
  <c r="I643" i="42"/>
  <c r="K643" i="42"/>
  <c r="L643" i="42"/>
  <c r="G644" i="42"/>
  <c r="H644" i="42"/>
  <c r="I644" i="42"/>
  <c r="J644" i="42"/>
  <c r="L644" i="42"/>
  <c r="G645" i="42"/>
  <c r="H645" i="42"/>
  <c r="I645" i="42"/>
  <c r="J645" i="42"/>
  <c r="L645" i="42"/>
  <c r="G646" i="42"/>
  <c r="H646" i="42"/>
  <c r="I646" i="42"/>
  <c r="K646" i="42"/>
  <c r="L646" i="42"/>
  <c r="G647" i="42"/>
  <c r="H647" i="42"/>
  <c r="I647" i="42"/>
  <c r="J647" i="42"/>
  <c r="L647" i="42"/>
  <c r="G648" i="42"/>
  <c r="H648" i="42"/>
  <c r="I648" i="42"/>
  <c r="J648" i="42"/>
  <c r="L648" i="42"/>
  <c r="G649" i="42"/>
  <c r="H649" i="42"/>
  <c r="I649" i="42"/>
  <c r="J649" i="42"/>
  <c r="L649" i="42"/>
  <c r="G650" i="42"/>
  <c r="H650" i="42"/>
  <c r="I650" i="42"/>
  <c r="K650" i="42"/>
  <c r="L650" i="42"/>
  <c r="G651" i="42"/>
  <c r="H651" i="42"/>
  <c r="I651" i="42"/>
  <c r="J651" i="42"/>
  <c r="L651" i="42"/>
  <c r="G652" i="42"/>
  <c r="H652" i="42"/>
  <c r="I652" i="42"/>
  <c r="J652" i="42"/>
  <c r="L652" i="42"/>
  <c r="G653" i="42"/>
  <c r="H653" i="42"/>
  <c r="I653" i="42"/>
  <c r="J653" i="42"/>
  <c r="L653" i="42"/>
  <c r="G654" i="42"/>
  <c r="H654" i="42"/>
  <c r="I654" i="42"/>
  <c r="K654" i="42"/>
  <c r="L654" i="42"/>
  <c r="G655" i="42"/>
  <c r="H655" i="42"/>
  <c r="I655" i="42"/>
  <c r="K655" i="42"/>
  <c r="L655" i="42"/>
  <c r="G656" i="42"/>
  <c r="H656" i="42"/>
  <c r="I656" i="42"/>
  <c r="K656" i="42"/>
  <c r="L656" i="42"/>
  <c r="G657" i="42"/>
  <c r="H657" i="42"/>
  <c r="I657" i="42"/>
  <c r="K657" i="42"/>
  <c r="L657" i="42"/>
  <c r="G658" i="42"/>
  <c r="H658" i="42"/>
  <c r="I658" i="42"/>
  <c r="K658" i="42"/>
  <c r="L658" i="42"/>
  <c r="G659" i="42"/>
  <c r="H659" i="42"/>
  <c r="I659" i="42"/>
  <c r="K659" i="42"/>
  <c r="L659" i="42"/>
  <c r="G660" i="42"/>
  <c r="H660" i="42"/>
  <c r="I660" i="42"/>
  <c r="K660" i="42"/>
  <c r="L660" i="42"/>
  <c r="G661" i="42"/>
  <c r="H661" i="42"/>
  <c r="I661" i="42"/>
  <c r="K661" i="42"/>
  <c r="L661" i="42"/>
  <c r="G662" i="42"/>
  <c r="H662" i="42"/>
  <c r="I662" i="42"/>
  <c r="K662" i="42"/>
  <c r="L662" i="42"/>
  <c r="G663" i="42"/>
  <c r="H663" i="42"/>
  <c r="I663" i="42"/>
  <c r="K663" i="42"/>
  <c r="L663" i="42"/>
  <c r="G664" i="42"/>
  <c r="H664" i="42"/>
  <c r="I664" i="42"/>
  <c r="K664" i="42"/>
  <c r="L664" i="42"/>
  <c r="G665" i="42"/>
  <c r="H665" i="42"/>
  <c r="I665" i="42"/>
  <c r="K665" i="42"/>
  <c r="L665" i="42"/>
  <c r="G666" i="42"/>
  <c r="H666" i="42"/>
  <c r="I666" i="42"/>
  <c r="K666" i="42"/>
  <c r="L666" i="42"/>
  <c r="H667" i="42"/>
  <c r="I667" i="42"/>
  <c r="J667" i="42"/>
  <c r="K667" i="42"/>
  <c r="L667" i="42"/>
  <c r="G668" i="42"/>
  <c r="H668" i="42"/>
  <c r="I668" i="42"/>
  <c r="K668" i="42"/>
  <c r="L668" i="42"/>
  <c r="G669" i="42"/>
  <c r="H669" i="42"/>
  <c r="I669" i="42"/>
  <c r="J669" i="42"/>
  <c r="L669" i="42"/>
  <c r="G670" i="42"/>
  <c r="H670" i="42"/>
  <c r="I670" i="42"/>
  <c r="K670" i="42"/>
  <c r="L670" i="42"/>
  <c r="G671" i="42"/>
  <c r="H671" i="42"/>
  <c r="I671" i="42"/>
  <c r="K671" i="42"/>
  <c r="L671" i="42"/>
  <c r="G672" i="42"/>
  <c r="H672" i="42"/>
  <c r="I672" i="42"/>
  <c r="J672" i="42"/>
  <c r="K672" i="42"/>
  <c r="H673" i="42"/>
  <c r="I673" i="42"/>
  <c r="J673" i="42"/>
  <c r="K673" i="42"/>
  <c r="L673" i="42"/>
  <c r="G674" i="42"/>
  <c r="H674" i="42"/>
  <c r="I674" i="42"/>
  <c r="K674" i="42"/>
  <c r="L674" i="42"/>
  <c r="G675" i="42"/>
  <c r="I675" i="42"/>
  <c r="J675" i="42"/>
  <c r="K675" i="42"/>
  <c r="L675" i="42"/>
  <c r="G676" i="42"/>
  <c r="H676" i="42"/>
  <c r="I676" i="42"/>
  <c r="J676" i="42"/>
  <c r="L676" i="42"/>
  <c r="G677" i="42"/>
  <c r="H677" i="42"/>
  <c r="I677" i="42"/>
  <c r="J677" i="42"/>
  <c r="L677" i="42"/>
  <c r="G678" i="42"/>
  <c r="H678" i="42"/>
  <c r="I678" i="42"/>
  <c r="K678" i="42"/>
  <c r="L678" i="42"/>
  <c r="G679" i="42"/>
  <c r="H679" i="42"/>
  <c r="I679" i="42"/>
  <c r="K679" i="42"/>
  <c r="L679" i="42"/>
  <c r="G680" i="42"/>
  <c r="H680" i="42"/>
  <c r="I680" i="42"/>
  <c r="K680" i="42"/>
  <c r="L680" i="42"/>
  <c r="G681" i="42"/>
  <c r="H681" i="42"/>
  <c r="J681" i="42"/>
  <c r="K681" i="42"/>
  <c r="L681" i="42"/>
  <c r="G682" i="42"/>
  <c r="H682" i="42"/>
  <c r="J682" i="42"/>
  <c r="K682" i="42"/>
  <c r="L682" i="42"/>
  <c r="G683" i="42"/>
  <c r="H683" i="42"/>
  <c r="J683" i="42"/>
  <c r="K683" i="42"/>
  <c r="L683" i="42"/>
  <c r="G684" i="42"/>
  <c r="H684" i="42"/>
  <c r="I684" i="42"/>
  <c r="J684" i="42"/>
  <c r="L684" i="42"/>
  <c r="G685" i="42"/>
  <c r="H685" i="42"/>
  <c r="I685" i="42"/>
  <c r="K685" i="42"/>
  <c r="L685" i="42"/>
  <c r="H686" i="42"/>
  <c r="I686" i="42"/>
  <c r="J686" i="42"/>
  <c r="K686" i="42"/>
  <c r="L686" i="42"/>
  <c r="H687" i="42"/>
  <c r="I687" i="42"/>
  <c r="J687" i="42"/>
  <c r="K687" i="42"/>
  <c r="L687" i="42"/>
  <c r="H688" i="42"/>
  <c r="I688" i="42"/>
  <c r="J688" i="42"/>
  <c r="K688" i="42"/>
  <c r="L688" i="42"/>
  <c r="H689" i="42"/>
  <c r="I689" i="42"/>
  <c r="J689" i="42"/>
  <c r="K689" i="42"/>
  <c r="L689" i="42"/>
  <c r="H690" i="42"/>
  <c r="I690" i="42"/>
  <c r="J690" i="42"/>
  <c r="K690" i="42"/>
  <c r="L690" i="42"/>
  <c r="G691" i="42"/>
  <c r="I691" i="42"/>
  <c r="J691" i="42"/>
  <c r="K691" i="42"/>
  <c r="L691" i="42"/>
  <c r="H692" i="42"/>
  <c r="I692" i="42"/>
  <c r="J692" i="42"/>
  <c r="K692" i="42"/>
  <c r="L692" i="42"/>
  <c r="H693" i="42"/>
  <c r="I693" i="42"/>
  <c r="J693" i="42"/>
  <c r="K693" i="42"/>
  <c r="L693" i="42"/>
  <c r="H694" i="42"/>
  <c r="I694" i="42"/>
  <c r="J694" i="42"/>
  <c r="K694" i="42"/>
  <c r="L694" i="42"/>
  <c r="H695" i="42"/>
  <c r="I695" i="42"/>
  <c r="J695" i="42"/>
  <c r="K695" i="42"/>
  <c r="L695" i="42"/>
  <c r="H696" i="42"/>
  <c r="I696" i="42"/>
  <c r="J696" i="42"/>
  <c r="K696" i="42"/>
  <c r="L696" i="42"/>
  <c r="G697" i="42"/>
  <c r="I697" i="42"/>
  <c r="J697" i="42"/>
  <c r="K697" i="42"/>
  <c r="L697" i="42"/>
  <c r="G698" i="42"/>
  <c r="I698" i="42"/>
  <c r="J698" i="42"/>
  <c r="K698" i="42"/>
  <c r="L698" i="42"/>
  <c r="H699" i="42"/>
  <c r="I699" i="42"/>
  <c r="J699" i="42"/>
  <c r="K699" i="42"/>
  <c r="L699" i="42"/>
  <c r="H700" i="42"/>
  <c r="I700" i="42"/>
  <c r="J700" i="42"/>
  <c r="K700" i="42"/>
  <c r="L700" i="42"/>
  <c r="H701" i="42"/>
  <c r="I701" i="42"/>
  <c r="J701" i="42"/>
  <c r="K701" i="42"/>
  <c r="L701" i="42"/>
  <c r="H702" i="42"/>
  <c r="I702" i="42"/>
  <c r="J702" i="42"/>
  <c r="K702" i="42"/>
  <c r="L702" i="42"/>
  <c r="H703" i="42"/>
  <c r="I703" i="42"/>
  <c r="J703" i="42"/>
  <c r="K703" i="42"/>
  <c r="L703" i="42"/>
  <c r="G704" i="42"/>
  <c r="I704" i="42"/>
  <c r="J704" i="42"/>
  <c r="K704" i="42"/>
  <c r="L704" i="42"/>
  <c r="H705" i="42"/>
  <c r="I705" i="42"/>
  <c r="J705" i="42"/>
  <c r="K705" i="42"/>
  <c r="L705" i="42"/>
  <c r="H706" i="42"/>
  <c r="I706" i="42"/>
  <c r="J706" i="42"/>
  <c r="K706" i="42"/>
  <c r="L706" i="42"/>
  <c r="H707" i="42"/>
  <c r="I707" i="42"/>
  <c r="J707" i="42"/>
  <c r="K707" i="42"/>
  <c r="L707" i="42"/>
  <c r="G708" i="42"/>
  <c r="I708" i="42"/>
  <c r="J708" i="42"/>
  <c r="K708" i="42"/>
  <c r="L708" i="42"/>
  <c r="H709" i="42"/>
  <c r="I709" i="42"/>
  <c r="J709" i="42"/>
  <c r="K709" i="42"/>
  <c r="L709" i="42"/>
  <c r="H710" i="42"/>
  <c r="I710" i="42"/>
  <c r="J710" i="42"/>
  <c r="K710" i="42"/>
  <c r="L710" i="42"/>
  <c r="H711" i="42"/>
  <c r="I711" i="42"/>
  <c r="J711" i="42"/>
  <c r="K711" i="42"/>
  <c r="L711" i="42"/>
  <c r="H712" i="42"/>
  <c r="I712" i="42"/>
  <c r="J712" i="42"/>
  <c r="K712" i="42"/>
  <c r="L712" i="42"/>
  <c r="H713" i="42"/>
  <c r="I713" i="42"/>
  <c r="J713" i="42"/>
  <c r="K713" i="42"/>
  <c r="L713" i="42"/>
  <c r="G714" i="42"/>
  <c r="H714" i="42"/>
  <c r="I714" i="42"/>
  <c r="J714" i="42"/>
  <c r="L714" i="42"/>
  <c r="G715" i="42"/>
  <c r="H715" i="42"/>
  <c r="I715" i="42"/>
  <c r="K715" i="42"/>
  <c r="L715" i="42"/>
  <c r="G716" i="42"/>
  <c r="H716" i="42"/>
  <c r="I716" i="42"/>
  <c r="K716" i="42"/>
  <c r="L716" i="42"/>
  <c r="G717" i="42"/>
  <c r="H717" i="42"/>
  <c r="I717" i="42"/>
  <c r="J717" i="42"/>
  <c r="K717" i="42"/>
  <c r="G718" i="42"/>
  <c r="H718" i="42"/>
  <c r="I718" i="42"/>
  <c r="J718" i="42"/>
  <c r="K718" i="42"/>
  <c r="H719" i="42"/>
  <c r="I719" i="42"/>
  <c r="J719" i="42"/>
  <c r="K719" i="42"/>
  <c r="L719" i="42"/>
  <c r="G720" i="42"/>
  <c r="H720" i="42"/>
  <c r="I720" i="42"/>
  <c r="J720" i="42"/>
  <c r="L720" i="42"/>
  <c r="G721" i="42"/>
  <c r="H721" i="42"/>
  <c r="I721" i="42"/>
  <c r="K721" i="42"/>
  <c r="L721" i="42"/>
  <c r="G722" i="42"/>
  <c r="H722" i="42"/>
  <c r="I722" i="42"/>
  <c r="J722" i="42"/>
  <c r="L722" i="42"/>
  <c r="G723" i="42"/>
  <c r="H723" i="42"/>
  <c r="I723" i="42"/>
  <c r="K723" i="42"/>
  <c r="L723" i="42"/>
  <c r="G724" i="42"/>
  <c r="H724" i="42"/>
  <c r="I724" i="42"/>
  <c r="K724" i="42"/>
  <c r="L724" i="42"/>
  <c r="H725" i="42"/>
  <c r="I725" i="42"/>
  <c r="J725" i="42"/>
  <c r="K725" i="42"/>
  <c r="L725" i="42"/>
  <c r="H726" i="42"/>
  <c r="I726" i="42"/>
  <c r="J726" i="42"/>
  <c r="K726" i="42"/>
  <c r="L726" i="42"/>
  <c r="H727" i="42"/>
  <c r="I727" i="42"/>
  <c r="J727" i="42"/>
  <c r="K727" i="42"/>
  <c r="L727" i="42"/>
  <c r="H728" i="42"/>
  <c r="I728" i="42"/>
  <c r="J728" i="42"/>
  <c r="K728" i="42"/>
  <c r="L728" i="42"/>
  <c r="G729" i="42"/>
  <c r="H729" i="42"/>
  <c r="I729" i="42"/>
  <c r="J729" i="42"/>
  <c r="L729" i="42"/>
  <c r="G730" i="42"/>
  <c r="H730" i="42"/>
  <c r="I730" i="42"/>
  <c r="J730" i="42"/>
  <c r="L730" i="42"/>
  <c r="G731" i="42"/>
  <c r="H731" i="42"/>
  <c r="I731" i="42"/>
  <c r="J731" i="42"/>
  <c r="K731" i="42"/>
  <c r="G732" i="42"/>
  <c r="H732" i="42"/>
  <c r="I732" i="42"/>
  <c r="J732" i="42"/>
  <c r="L732" i="42"/>
  <c r="G733" i="42"/>
  <c r="H733" i="42"/>
  <c r="I733" i="42"/>
  <c r="K733" i="42"/>
  <c r="L733" i="42"/>
  <c r="G734" i="42"/>
  <c r="H734" i="42"/>
  <c r="J734" i="42"/>
  <c r="K734" i="42"/>
  <c r="L734" i="42"/>
  <c r="H735" i="42"/>
  <c r="I735" i="42"/>
  <c r="J735" i="42"/>
  <c r="K735" i="42"/>
  <c r="L735" i="42"/>
  <c r="H736" i="42"/>
  <c r="I736" i="42"/>
  <c r="J736" i="42"/>
  <c r="K736" i="42"/>
  <c r="L736" i="42"/>
  <c r="H737" i="42"/>
  <c r="I737" i="42"/>
  <c r="J737" i="42"/>
  <c r="K737" i="42"/>
  <c r="L737" i="42"/>
  <c r="G738" i="42"/>
  <c r="H738" i="42"/>
  <c r="I738" i="42"/>
  <c r="K738" i="42"/>
  <c r="L738" i="42"/>
  <c r="H739" i="42"/>
  <c r="I739" i="42"/>
  <c r="J739" i="42"/>
  <c r="K739" i="42"/>
  <c r="L739" i="42"/>
  <c r="H740" i="42"/>
  <c r="I740" i="42"/>
  <c r="J740" i="42"/>
  <c r="K740" i="42"/>
  <c r="L740" i="42"/>
  <c r="H741" i="42"/>
  <c r="I741" i="42"/>
  <c r="J741" i="42"/>
  <c r="K741" i="42"/>
  <c r="L741" i="42"/>
  <c r="H742" i="42"/>
  <c r="I742" i="42"/>
  <c r="J742" i="42"/>
  <c r="K742" i="42"/>
  <c r="L742" i="42"/>
  <c r="G743" i="42"/>
  <c r="I743" i="42"/>
  <c r="J743" i="42"/>
  <c r="K743" i="42"/>
  <c r="L743" i="42"/>
  <c r="H744" i="42"/>
  <c r="I744" i="42"/>
  <c r="J744" i="42"/>
  <c r="K744" i="42"/>
  <c r="L744" i="42"/>
  <c r="H745" i="42"/>
  <c r="I745" i="42"/>
  <c r="J745" i="42"/>
  <c r="K745" i="42"/>
  <c r="L745" i="42"/>
  <c r="H746" i="42"/>
  <c r="I746" i="42"/>
  <c r="J746" i="42"/>
  <c r="K746" i="42"/>
  <c r="L746" i="42"/>
  <c r="G747" i="42"/>
  <c r="I747" i="42"/>
  <c r="J747" i="42"/>
  <c r="K747" i="42"/>
  <c r="L747" i="42"/>
  <c r="H748" i="42"/>
  <c r="I748" i="42"/>
  <c r="J748" i="42"/>
  <c r="K748" i="42"/>
  <c r="L748" i="42"/>
  <c r="H749" i="42"/>
  <c r="I749" i="42"/>
  <c r="J749" i="42"/>
  <c r="K749" i="42"/>
  <c r="L749" i="42"/>
  <c r="H750" i="42"/>
  <c r="I750" i="42"/>
  <c r="J750" i="42"/>
  <c r="K750" i="42"/>
  <c r="L750" i="42"/>
  <c r="G751" i="42"/>
  <c r="H751" i="42"/>
  <c r="I751" i="42"/>
  <c r="K751" i="42"/>
  <c r="L751" i="42"/>
  <c r="G752" i="42"/>
  <c r="H752" i="42"/>
  <c r="I752" i="42"/>
  <c r="K752" i="42"/>
  <c r="L752" i="42"/>
  <c r="H753" i="42"/>
  <c r="I753" i="42"/>
  <c r="J753" i="42"/>
  <c r="K753" i="42"/>
  <c r="L753" i="42"/>
  <c r="G754" i="42"/>
  <c r="H754" i="42"/>
  <c r="I754" i="42"/>
  <c r="K754" i="42"/>
  <c r="L754" i="42"/>
  <c r="G755" i="42"/>
  <c r="H755" i="42"/>
  <c r="I755" i="42"/>
  <c r="K755" i="42"/>
  <c r="L755" i="42"/>
  <c r="G756" i="42"/>
  <c r="H756" i="42"/>
  <c r="J756" i="42"/>
  <c r="K756" i="42"/>
  <c r="L756" i="42"/>
  <c r="G757" i="42"/>
  <c r="H757" i="42"/>
  <c r="I757" i="42"/>
  <c r="J757" i="42"/>
  <c r="K757" i="42"/>
  <c r="G758" i="42"/>
  <c r="I758" i="42"/>
  <c r="J758" i="42"/>
  <c r="K758" i="42"/>
  <c r="L758" i="42"/>
  <c r="H759" i="42"/>
  <c r="I759" i="42"/>
  <c r="J759" i="42"/>
  <c r="K759" i="42"/>
  <c r="L759" i="42"/>
  <c r="H760" i="42"/>
  <c r="I760" i="42"/>
  <c r="J760" i="42"/>
  <c r="K760" i="42"/>
  <c r="L760" i="42"/>
  <c r="G761" i="42"/>
  <c r="I761" i="42"/>
  <c r="J761" i="42"/>
  <c r="K761" i="42"/>
  <c r="L761" i="42"/>
  <c r="H762" i="42"/>
  <c r="I762" i="42"/>
  <c r="J762" i="42"/>
  <c r="K762" i="42"/>
  <c r="L762" i="42"/>
  <c r="H763" i="42"/>
  <c r="I763" i="42"/>
  <c r="J763" i="42"/>
  <c r="K763" i="42"/>
  <c r="L763" i="42"/>
  <c r="H764" i="42"/>
  <c r="I764" i="42"/>
  <c r="J764" i="42"/>
  <c r="K764" i="42"/>
  <c r="L764" i="42"/>
  <c r="H765" i="42"/>
  <c r="I765" i="42"/>
  <c r="J765" i="42"/>
  <c r="K765" i="42"/>
  <c r="L765" i="42"/>
  <c r="G766" i="42"/>
  <c r="I766" i="42"/>
  <c r="J766" i="42"/>
  <c r="K766" i="42"/>
  <c r="L766" i="42"/>
  <c r="H767" i="42"/>
  <c r="I767" i="42"/>
  <c r="J767" i="42"/>
  <c r="K767" i="42"/>
  <c r="L767" i="42"/>
  <c r="H768" i="42"/>
  <c r="I768" i="42"/>
  <c r="J768" i="42"/>
  <c r="K768" i="42"/>
  <c r="L768" i="42"/>
  <c r="H769" i="42"/>
  <c r="I769" i="42"/>
  <c r="J769" i="42"/>
  <c r="K769" i="42"/>
  <c r="L769" i="42"/>
  <c r="H770" i="42"/>
  <c r="I770" i="42"/>
  <c r="J770" i="42"/>
  <c r="K770" i="42"/>
  <c r="L770" i="42"/>
  <c r="H771" i="42"/>
  <c r="I771" i="42"/>
  <c r="J771" i="42"/>
  <c r="K771" i="42"/>
  <c r="L771" i="42"/>
  <c r="G772" i="42"/>
  <c r="I772" i="42"/>
  <c r="J772" i="42"/>
  <c r="K772" i="42"/>
  <c r="L772" i="42"/>
  <c r="G773" i="42"/>
  <c r="I773" i="42"/>
  <c r="J773" i="42"/>
  <c r="K773" i="42"/>
  <c r="L773" i="42"/>
  <c r="G774" i="42"/>
  <c r="I774" i="42"/>
  <c r="J774" i="42"/>
  <c r="K774" i="42"/>
  <c r="L774" i="42"/>
  <c r="H775" i="42"/>
  <c r="I775" i="42"/>
  <c r="J775" i="42"/>
  <c r="K775" i="42"/>
  <c r="L775" i="42"/>
  <c r="H776" i="42"/>
  <c r="I776" i="42"/>
  <c r="J776" i="42"/>
  <c r="K776" i="42"/>
  <c r="L776" i="42"/>
  <c r="H777" i="42"/>
  <c r="I777" i="42"/>
  <c r="J777" i="42"/>
  <c r="K777" i="42"/>
  <c r="L777" i="42"/>
  <c r="H778" i="42"/>
  <c r="I778" i="42"/>
  <c r="J778" i="42"/>
  <c r="K778" i="42"/>
  <c r="L778" i="42"/>
  <c r="G779" i="42"/>
  <c r="I779" i="42"/>
  <c r="J779" i="42"/>
  <c r="K779" i="42"/>
  <c r="L779" i="42"/>
  <c r="H780" i="42"/>
  <c r="I780" i="42"/>
  <c r="J780" i="42"/>
  <c r="K780" i="42"/>
  <c r="L780" i="42"/>
  <c r="H781" i="42"/>
  <c r="I781" i="42"/>
  <c r="J781" i="42"/>
  <c r="K781" i="42"/>
  <c r="L781" i="42"/>
  <c r="G782" i="42"/>
  <c r="H782" i="42"/>
  <c r="I782" i="42"/>
  <c r="K782" i="42"/>
  <c r="L782" i="42"/>
  <c r="G783" i="42"/>
  <c r="H783" i="42"/>
  <c r="I783" i="42"/>
  <c r="J783" i="42"/>
  <c r="K783" i="42"/>
  <c r="G784" i="42"/>
  <c r="H784" i="42"/>
  <c r="I784" i="42"/>
  <c r="K784" i="42"/>
  <c r="L784" i="42"/>
  <c r="G785" i="42"/>
  <c r="H785" i="42"/>
  <c r="I785" i="42"/>
  <c r="K785" i="42"/>
  <c r="L785" i="42"/>
  <c r="G786" i="42"/>
  <c r="H786" i="42"/>
  <c r="I786" i="42"/>
  <c r="K786" i="42"/>
  <c r="L786" i="42"/>
  <c r="G787" i="42"/>
  <c r="H787" i="42"/>
  <c r="I787" i="42"/>
  <c r="K787" i="42"/>
  <c r="L787" i="42"/>
  <c r="G788" i="42"/>
  <c r="H788" i="42"/>
  <c r="I788" i="42"/>
  <c r="K788" i="42"/>
  <c r="L788" i="42"/>
  <c r="G789" i="42"/>
  <c r="H789" i="42"/>
  <c r="J789" i="42"/>
  <c r="K789" i="42"/>
  <c r="L789" i="42"/>
  <c r="G790" i="42"/>
  <c r="H790" i="42"/>
  <c r="I790" i="42"/>
  <c r="K790" i="42"/>
  <c r="L790" i="42"/>
  <c r="G791" i="42"/>
  <c r="I791" i="42"/>
  <c r="J791" i="42"/>
  <c r="K791" i="42"/>
  <c r="L791" i="42"/>
  <c r="G792" i="42"/>
  <c r="H792" i="42"/>
  <c r="I792" i="42"/>
  <c r="J792" i="42"/>
  <c r="L792" i="42"/>
  <c r="H793" i="42"/>
  <c r="I793" i="42"/>
  <c r="J793" i="42"/>
  <c r="K793" i="42"/>
  <c r="L793" i="42"/>
  <c r="G794" i="42"/>
  <c r="I794" i="42"/>
  <c r="J794" i="42"/>
  <c r="K794" i="42"/>
  <c r="L794" i="42"/>
  <c r="H795" i="42"/>
  <c r="I795" i="42"/>
  <c r="J795" i="42"/>
  <c r="K795" i="42"/>
  <c r="L795" i="42"/>
  <c r="H796" i="42"/>
  <c r="I796" i="42"/>
  <c r="J796" i="42"/>
  <c r="K796" i="42"/>
  <c r="L796" i="42"/>
  <c r="G797" i="42"/>
  <c r="H797" i="42"/>
  <c r="I797" i="42"/>
  <c r="J797" i="42"/>
  <c r="L797" i="42"/>
  <c r="G798" i="42"/>
  <c r="H798" i="42"/>
  <c r="I798" i="42"/>
  <c r="K798" i="42"/>
  <c r="L798" i="42"/>
  <c r="H799" i="42"/>
  <c r="I799" i="42"/>
  <c r="J799" i="42"/>
  <c r="K799" i="42"/>
  <c r="L799" i="42"/>
  <c r="G800" i="42"/>
  <c r="H800" i="42"/>
  <c r="I800" i="42"/>
  <c r="K800" i="42"/>
  <c r="L800" i="42"/>
  <c r="G801" i="42"/>
  <c r="H801" i="42"/>
  <c r="I801" i="42"/>
  <c r="K801" i="42"/>
  <c r="L801" i="42"/>
  <c r="H802" i="42"/>
  <c r="I802" i="42"/>
  <c r="J802" i="42"/>
  <c r="K802" i="42"/>
  <c r="L802" i="42"/>
  <c r="G803" i="42"/>
  <c r="H803" i="42"/>
  <c r="I803" i="42"/>
  <c r="K803" i="42"/>
  <c r="L803" i="42"/>
  <c r="G804" i="42"/>
  <c r="I804" i="42"/>
  <c r="J804" i="42"/>
  <c r="K804" i="42"/>
  <c r="L804" i="42"/>
  <c r="G805" i="42"/>
  <c r="I805" i="42"/>
  <c r="J805" i="42"/>
  <c r="K805" i="42"/>
  <c r="L805" i="42"/>
  <c r="H806" i="42"/>
  <c r="I806" i="42"/>
  <c r="J806" i="42"/>
  <c r="K806" i="42"/>
  <c r="L806" i="42"/>
  <c r="H807" i="42"/>
  <c r="I807" i="42"/>
  <c r="J807" i="42"/>
  <c r="K807" i="42"/>
  <c r="L807" i="42"/>
  <c r="G808" i="42"/>
  <c r="H808" i="42"/>
  <c r="I808" i="42"/>
  <c r="K808" i="42"/>
  <c r="L808" i="42"/>
  <c r="G809" i="42"/>
  <c r="H809" i="42"/>
  <c r="I809" i="42"/>
  <c r="J809" i="42"/>
  <c r="L809" i="42"/>
  <c r="G810" i="42"/>
  <c r="H810" i="42"/>
  <c r="I810" i="42"/>
  <c r="J810" i="42"/>
  <c r="L810" i="42"/>
  <c r="G811" i="42"/>
  <c r="H811" i="42"/>
  <c r="I811" i="42"/>
  <c r="J811" i="42"/>
  <c r="L811" i="42"/>
  <c r="G812" i="42"/>
  <c r="H812" i="42"/>
  <c r="I812" i="42"/>
  <c r="J812" i="42"/>
  <c r="L812" i="42"/>
  <c r="G813" i="42"/>
  <c r="H813" i="42"/>
  <c r="I813" i="42"/>
  <c r="J813" i="42"/>
  <c r="L813" i="42"/>
  <c r="G814" i="42"/>
  <c r="H814" i="42"/>
  <c r="I814" i="42"/>
  <c r="K814" i="42"/>
  <c r="L814" i="42"/>
  <c r="G815" i="42"/>
  <c r="H815" i="42"/>
  <c r="I815" i="42"/>
  <c r="K815" i="42"/>
  <c r="L815" i="42"/>
  <c r="G816" i="42"/>
  <c r="H816" i="42"/>
  <c r="I816" i="42"/>
  <c r="K816" i="42"/>
  <c r="L816" i="42"/>
  <c r="G817" i="42"/>
  <c r="H817" i="42"/>
  <c r="I817" i="42"/>
  <c r="K817" i="42"/>
  <c r="L817" i="42"/>
  <c r="G818" i="42"/>
  <c r="H818" i="42"/>
  <c r="I818" i="42"/>
  <c r="K818" i="42"/>
  <c r="L818" i="42"/>
  <c r="G819" i="42"/>
  <c r="H819" i="42"/>
  <c r="I819" i="42"/>
  <c r="J819" i="42"/>
  <c r="L819" i="42"/>
  <c r="G820" i="42"/>
  <c r="H820" i="42"/>
  <c r="I820" i="42"/>
  <c r="J820" i="42"/>
  <c r="L820" i="42"/>
  <c r="G821" i="42"/>
  <c r="H821" i="42"/>
  <c r="I821" i="42"/>
  <c r="J821" i="42"/>
  <c r="K821" i="42"/>
  <c r="G822" i="42"/>
  <c r="H822" i="42"/>
  <c r="I822" i="42"/>
  <c r="J822" i="42"/>
  <c r="L822" i="42"/>
  <c r="G823" i="42"/>
  <c r="H823" i="42"/>
  <c r="I823" i="42"/>
  <c r="J823" i="42"/>
  <c r="L823" i="42"/>
  <c r="G824" i="42"/>
  <c r="H824" i="42"/>
  <c r="I824" i="42"/>
  <c r="K824" i="42"/>
  <c r="L824" i="42"/>
  <c r="G825" i="42"/>
  <c r="H825" i="42"/>
  <c r="I825" i="42"/>
  <c r="K825" i="42"/>
  <c r="L825" i="42"/>
  <c r="G826" i="42"/>
  <c r="H826" i="42"/>
  <c r="I826" i="42"/>
  <c r="K826" i="42"/>
  <c r="L826" i="42"/>
  <c r="G827" i="42"/>
  <c r="H827" i="42"/>
  <c r="I827" i="42"/>
  <c r="K827" i="42"/>
  <c r="L827" i="42"/>
  <c r="G828" i="42"/>
  <c r="H828" i="42"/>
  <c r="I828" i="42"/>
  <c r="K828" i="42"/>
  <c r="L828" i="42"/>
  <c r="G829" i="42"/>
  <c r="H829" i="42"/>
  <c r="I829" i="42"/>
  <c r="K829" i="42"/>
  <c r="L829" i="42"/>
  <c r="G830" i="42"/>
  <c r="H830" i="42"/>
  <c r="I830" i="42"/>
  <c r="K830" i="42"/>
  <c r="L830" i="42"/>
  <c r="G831" i="42"/>
  <c r="H831" i="42"/>
  <c r="I831" i="42"/>
  <c r="K831" i="42"/>
  <c r="L831" i="42"/>
  <c r="G832" i="42"/>
  <c r="H832" i="42"/>
  <c r="I832" i="42"/>
  <c r="K832" i="42"/>
  <c r="L832" i="42"/>
  <c r="G833" i="42"/>
  <c r="H833" i="42"/>
  <c r="I833" i="42"/>
  <c r="J833" i="42"/>
  <c r="K833" i="42"/>
  <c r="G834" i="42"/>
  <c r="H834" i="42"/>
  <c r="I834" i="42"/>
  <c r="J834" i="42"/>
  <c r="L834" i="42"/>
  <c r="G835" i="42"/>
  <c r="H835" i="42"/>
  <c r="I835" i="42"/>
  <c r="J835" i="42"/>
  <c r="L835" i="42"/>
  <c r="G836" i="42"/>
  <c r="H836" i="42"/>
  <c r="I836" i="42"/>
  <c r="K836" i="42"/>
  <c r="L836" i="42"/>
  <c r="G837" i="42"/>
  <c r="H837" i="42"/>
  <c r="I837" i="42"/>
  <c r="K837" i="42"/>
  <c r="L837" i="42"/>
  <c r="G838" i="42"/>
  <c r="H838" i="42"/>
  <c r="I838" i="42"/>
  <c r="K838" i="42"/>
  <c r="L838" i="42"/>
  <c r="G839" i="42"/>
  <c r="H839" i="42"/>
  <c r="I839" i="42"/>
  <c r="J839" i="42"/>
  <c r="L839" i="42"/>
  <c r="G840" i="42"/>
  <c r="H840" i="42"/>
  <c r="I840" i="42"/>
  <c r="K840" i="42"/>
  <c r="L840" i="42"/>
  <c r="H841" i="42"/>
  <c r="I841" i="42"/>
  <c r="J841" i="42"/>
  <c r="K841" i="42"/>
  <c r="L841" i="42"/>
  <c r="G842" i="42"/>
  <c r="H842" i="42"/>
  <c r="I842" i="42"/>
  <c r="J842" i="42"/>
  <c r="L842" i="42"/>
  <c r="G843" i="42"/>
  <c r="H843" i="42"/>
  <c r="I843" i="42"/>
  <c r="J843" i="42"/>
  <c r="L843" i="42"/>
  <c r="G844" i="42"/>
  <c r="H844" i="42"/>
  <c r="I844" i="42"/>
  <c r="J844" i="42"/>
  <c r="L844" i="42"/>
  <c r="G845" i="42"/>
  <c r="H845" i="42"/>
  <c r="I845" i="42"/>
  <c r="K845" i="42"/>
  <c r="L845" i="42"/>
  <c r="G846" i="42"/>
  <c r="H846" i="42"/>
  <c r="I846" i="42"/>
  <c r="J846" i="42"/>
  <c r="K846" i="42"/>
  <c r="G847" i="42"/>
  <c r="H847" i="42"/>
  <c r="I847" i="42"/>
  <c r="J847" i="42"/>
  <c r="L847" i="42"/>
  <c r="G848" i="42"/>
  <c r="H848" i="42"/>
  <c r="I848" i="42"/>
  <c r="J848" i="42"/>
  <c r="K848" i="42"/>
  <c r="G849" i="42"/>
  <c r="H849" i="42"/>
  <c r="I849" i="42"/>
  <c r="J849" i="42"/>
  <c r="L849" i="42"/>
  <c r="G850" i="42"/>
  <c r="H850" i="42"/>
  <c r="I850" i="42"/>
  <c r="J850" i="42"/>
  <c r="K850" i="42"/>
  <c r="G851" i="42"/>
  <c r="H851" i="42"/>
  <c r="I851" i="42"/>
  <c r="J851" i="42"/>
  <c r="L851" i="42"/>
  <c r="G852" i="42"/>
  <c r="H852" i="42"/>
  <c r="I852" i="42"/>
  <c r="J852" i="42"/>
  <c r="L852" i="42"/>
  <c r="G853" i="42"/>
  <c r="H853" i="42"/>
  <c r="I853" i="42"/>
  <c r="J853" i="42"/>
  <c r="L853" i="42"/>
  <c r="G854" i="42"/>
  <c r="H854" i="42"/>
  <c r="I854" i="42"/>
  <c r="K854" i="42"/>
  <c r="L854" i="42"/>
  <c r="G855" i="42"/>
  <c r="H855" i="42"/>
  <c r="J855" i="42"/>
  <c r="K855" i="42"/>
  <c r="L855" i="42"/>
  <c r="G856" i="42"/>
  <c r="I856" i="42"/>
  <c r="J856" i="42"/>
  <c r="K856" i="42"/>
  <c r="L856" i="42"/>
  <c r="G857" i="42"/>
  <c r="H857" i="42"/>
  <c r="I857" i="42"/>
  <c r="K857" i="42"/>
  <c r="L857" i="42"/>
  <c r="G858" i="42"/>
  <c r="H858" i="42"/>
  <c r="I858" i="42"/>
  <c r="K858" i="42"/>
  <c r="L858" i="42"/>
  <c r="G859" i="42"/>
  <c r="H859" i="42"/>
  <c r="I859" i="42"/>
  <c r="K859" i="42"/>
  <c r="L859" i="42"/>
  <c r="G860" i="42"/>
  <c r="H860" i="42"/>
  <c r="I860" i="42"/>
  <c r="K860" i="42"/>
  <c r="L860" i="42"/>
  <c r="G861" i="42"/>
  <c r="H861" i="42"/>
  <c r="I861" i="42"/>
  <c r="K861" i="42"/>
  <c r="L861" i="42"/>
  <c r="G862" i="42"/>
  <c r="H862" i="42"/>
  <c r="I862" i="42"/>
  <c r="J862" i="42"/>
  <c r="L862" i="42"/>
  <c r="G863" i="42"/>
  <c r="H863" i="42"/>
  <c r="I863" i="42"/>
  <c r="J863" i="42"/>
  <c r="L863" i="42"/>
  <c r="G864" i="42"/>
  <c r="H864" i="42"/>
  <c r="I864" i="42"/>
  <c r="K864" i="42"/>
  <c r="L864" i="42"/>
  <c r="G865" i="42"/>
  <c r="H865" i="42"/>
  <c r="I865" i="42"/>
  <c r="K865" i="42"/>
  <c r="L865" i="42"/>
  <c r="G866" i="42"/>
  <c r="H866" i="42"/>
  <c r="I866" i="42"/>
  <c r="K866" i="42"/>
  <c r="L866" i="42"/>
  <c r="G867" i="42"/>
  <c r="H867" i="42"/>
  <c r="I867" i="42"/>
  <c r="K867" i="42"/>
  <c r="L867" i="42"/>
  <c r="G868" i="42"/>
  <c r="H868" i="42"/>
  <c r="I868" i="42"/>
  <c r="K868" i="42"/>
  <c r="L868" i="42"/>
  <c r="G869" i="42"/>
  <c r="H869" i="42"/>
  <c r="I869" i="42"/>
  <c r="J869" i="42"/>
  <c r="L869" i="42"/>
  <c r="G870" i="42"/>
  <c r="H870" i="42"/>
  <c r="I870" i="42"/>
  <c r="K870" i="42"/>
  <c r="L870" i="42"/>
  <c r="G871" i="42"/>
  <c r="H871" i="42"/>
  <c r="I871" i="42"/>
  <c r="J871" i="42"/>
  <c r="L871" i="42"/>
  <c r="G872" i="42"/>
  <c r="H872" i="42"/>
  <c r="I872" i="42"/>
  <c r="J872" i="42"/>
  <c r="L872" i="42"/>
  <c r="G873" i="42"/>
  <c r="H873" i="42"/>
  <c r="I873" i="42"/>
  <c r="K873" i="42"/>
  <c r="L873" i="42"/>
  <c r="G874" i="42"/>
  <c r="H874" i="42"/>
  <c r="I874" i="42"/>
  <c r="K874" i="42"/>
  <c r="L874" i="42"/>
  <c r="G875" i="42"/>
  <c r="H875" i="42"/>
  <c r="I875" i="42"/>
  <c r="J875" i="42"/>
  <c r="L875" i="42"/>
  <c r="G876" i="42"/>
  <c r="H876" i="42"/>
  <c r="I876" i="42"/>
  <c r="K876" i="42"/>
  <c r="L876" i="42"/>
  <c r="G877" i="42"/>
  <c r="H877" i="42"/>
  <c r="I877" i="42"/>
  <c r="K877" i="42"/>
  <c r="L877" i="42"/>
  <c r="G878" i="42"/>
  <c r="H878" i="42"/>
  <c r="I878" i="42"/>
  <c r="K878" i="42"/>
  <c r="L878" i="42"/>
  <c r="G879" i="42"/>
  <c r="H879" i="42"/>
  <c r="I879" i="42"/>
  <c r="K879" i="42"/>
  <c r="L879" i="42"/>
  <c r="G880" i="42"/>
  <c r="H880" i="42"/>
  <c r="I880" i="42"/>
  <c r="K880" i="42"/>
  <c r="L880" i="42"/>
  <c r="G881" i="42"/>
  <c r="H881" i="42"/>
  <c r="I881" i="42"/>
  <c r="K881" i="42"/>
  <c r="L881" i="42"/>
  <c r="G882" i="42"/>
  <c r="H882" i="42"/>
  <c r="I882" i="42"/>
  <c r="J882" i="42"/>
  <c r="L882" i="42"/>
  <c r="G883" i="42"/>
  <c r="H883" i="42"/>
  <c r="I883" i="42"/>
  <c r="K883" i="42"/>
  <c r="L883" i="42"/>
  <c r="G884" i="42"/>
  <c r="H884" i="42"/>
  <c r="I884" i="42"/>
  <c r="K884" i="42"/>
  <c r="L884" i="42"/>
  <c r="G885" i="42"/>
  <c r="H885" i="42"/>
  <c r="I885" i="42"/>
  <c r="J885" i="42"/>
  <c r="L885" i="42"/>
  <c r="G886" i="42"/>
  <c r="H886" i="42"/>
  <c r="I886" i="42"/>
  <c r="K886" i="42"/>
  <c r="L886" i="42"/>
  <c r="G887" i="42"/>
  <c r="H887" i="42"/>
  <c r="I887" i="42"/>
  <c r="J887" i="42"/>
  <c r="L887" i="42"/>
  <c r="G888" i="42"/>
  <c r="H888" i="42"/>
  <c r="I888" i="42"/>
  <c r="K888" i="42"/>
  <c r="L888" i="42"/>
  <c r="G889" i="42"/>
  <c r="H889" i="42"/>
  <c r="I889" i="42"/>
  <c r="J889" i="42"/>
  <c r="L889" i="42"/>
  <c r="H890" i="42"/>
  <c r="I890" i="42"/>
  <c r="J890" i="42"/>
  <c r="K890" i="42"/>
  <c r="L890" i="42"/>
  <c r="H891" i="42"/>
  <c r="I891" i="42"/>
  <c r="J891" i="42"/>
  <c r="K891" i="42"/>
  <c r="L891" i="42"/>
  <c r="H892" i="42"/>
  <c r="I892" i="42"/>
  <c r="J892" i="42"/>
  <c r="K892" i="42"/>
  <c r="L892" i="42"/>
  <c r="G893" i="42"/>
  <c r="H893" i="42"/>
  <c r="I893" i="42"/>
  <c r="K893" i="42"/>
  <c r="L893" i="42"/>
  <c r="G894" i="42"/>
  <c r="H894" i="42"/>
  <c r="I894" i="42"/>
  <c r="K894" i="42"/>
  <c r="L894" i="42"/>
  <c r="G895" i="42"/>
  <c r="H895" i="42"/>
  <c r="I895" i="42"/>
  <c r="J895" i="42"/>
  <c r="L895" i="42"/>
  <c r="G896" i="42"/>
  <c r="H896" i="42"/>
  <c r="I896" i="42"/>
  <c r="K896" i="42"/>
  <c r="L896" i="42"/>
  <c r="G897" i="42"/>
  <c r="H897" i="42"/>
  <c r="I897" i="42"/>
  <c r="K897" i="42"/>
  <c r="L897" i="42"/>
  <c r="G898" i="42"/>
  <c r="H898" i="42"/>
  <c r="I898" i="42"/>
  <c r="J898" i="42"/>
  <c r="K898" i="42"/>
  <c r="G899" i="42"/>
  <c r="H899" i="42"/>
  <c r="I899" i="42"/>
  <c r="K899" i="42"/>
  <c r="L899" i="42"/>
  <c r="G900" i="42"/>
  <c r="H900" i="42"/>
  <c r="I900" i="42"/>
  <c r="K900" i="42"/>
  <c r="L900" i="42"/>
  <c r="G901" i="42"/>
  <c r="H901" i="42"/>
  <c r="I901" i="42"/>
  <c r="J901" i="42"/>
  <c r="K901" i="42"/>
  <c r="G902" i="42"/>
  <c r="H902" i="42"/>
  <c r="I902" i="42"/>
  <c r="K902" i="42"/>
  <c r="L902" i="42"/>
  <c r="G903" i="42"/>
  <c r="H903" i="42"/>
  <c r="I903" i="42"/>
  <c r="J903" i="42"/>
  <c r="L903" i="42"/>
  <c r="G904" i="42"/>
  <c r="H904" i="42"/>
  <c r="I904" i="42"/>
  <c r="K904" i="42"/>
  <c r="L904" i="42"/>
  <c r="G905" i="42"/>
  <c r="H905" i="42"/>
  <c r="I905" i="42"/>
  <c r="K905" i="42"/>
  <c r="L905" i="42"/>
  <c r="G906" i="42"/>
  <c r="H906" i="42"/>
  <c r="I906" i="42"/>
  <c r="K906" i="42"/>
  <c r="L906" i="42"/>
  <c r="G907" i="42"/>
  <c r="H907" i="42"/>
  <c r="I907" i="42"/>
  <c r="K907" i="42"/>
  <c r="L907" i="42"/>
  <c r="G908" i="42"/>
  <c r="H908" i="42"/>
  <c r="I908" i="42"/>
  <c r="K908" i="42"/>
  <c r="L908" i="42"/>
  <c r="G909" i="42"/>
  <c r="H909" i="42"/>
  <c r="I909" i="42"/>
  <c r="J909" i="42"/>
  <c r="K909" i="42"/>
  <c r="H910" i="42"/>
  <c r="I910" i="42"/>
  <c r="J910" i="42"/>
  <c r="K910" i="42"/>
  <c r="L910" i="42"/>
  <c r="H911" i="42"/>
  <c r="I911" i="42"/>
  <c r="J911" i="42"/>
  <c r="K911" i="42"/>
  <c r="L911" i="42"/>
  <c r="G912" i="42"/>
  <c r="H912" i="42"/>
  <c r="I912" i="42"/>
  <c r="J912" i="42"/>
  <c r="L912" i="42"/>
  <c r="G913" i="42"/>
  <c r="H913" i="42"/>
  <c r="I913" i="42"/>
  <c r="J913" i="42"/>
  <c r="L913" i="42"/>
  <c r="G914" i="42"/>
  <c r="H914" i="42"/>
  <c r="I914" i="42"/>
  <c r="K914" i="42"/>
  <c r="L914" i="42"/>
  <c r="G915" i="42"/>
  <c r="H915" i="42"/>
  <c r="I915" i="42"/>
  <c r="K915" i="42"/>
  <c r="L915" i="42"/>
  <c r="G916" i="42"/>
  <c r="H916" i="42"/>
  <c r="I916" i="42"/>
  <c r="K916" i="42"/>
  <c r="L916" i="42"/>
  <c r="G917" i="42"/>
  <c r="H917" i="42"/>
  <c r="I917" i="42"/>
  <c r="J917" i="42"/>
  <c r="K917" i="42"/>
  <c r="G918" i="42"/>
  <c r="H918" i="42"/>
  <c r="I918" i="42"/>
  <c r="K918" i="42"/>
  <c r="L918" i="42"/>
  <c r="G919" i="42"/>
  <c r="H919" i="42"/>
  <c r="I919" i="42"/>
  <c r="J919" i="42"/>
  <c r="L919" i="42"/>
  <c r="G920" i="42"/>
  <c r="H920" i="42"/>
  <c r="I920" i="42"/>
  <c r="J920" i="42"/>
  <c r="K920" i="42"/>
  <c r="G921" i="42"/>
  <c r="H921" i="42"/>
  <c r="I921" i="42"/>
  <c r="J921" i="42"/>
  <c r="K921" i="42"/>
  <c r="G922" i="42"/>
  <c r="I922" i="42"/>
  <c r="J922" i="42"/>
  <c r="K922" i="42"/>
  <c r="L922" i="42"/>
  <c r="G923" i="42"/>
  <c r="I923" i="42"/>
  <c r="J923" i="42"/>
  <c r="K923" i="42"/>
  <c r="L923" i="42"/>
  <c r="H924" i="42"/>
  <c r="I924" i="42"/>
  <c r="J924" i="42"/>
  <c r="K924" i="42"/>
  <c r="L924" i="42"/>
  <c r="H925" i="42"/>
  <c r="I925" i="42"/>
  <c r="J925" i="42"/>
  <c r="K925" i="42"/>
  <c r="L925" i="42"/>
  <c r="G926" i="42"/>
  <c r="I926" i="42"/>
  <c r="J926" i="42"/>
  <c r="K926" i="42"/>
  <c r="L926" i="42"/>
  <c r="G927" i="42"/>
  <c r="H927" i="42"/>
  <c r="I927" i="42"/>
  <c r="K927" i="42"/>
  <c r="L927" i="42"/>
  <c r="G928" i="42"/>
  <c r="H928" i="42"/>
  <c r="I928" i="42"/>
  <c r="K928" i="42"/>
  <c r="L928" i="42"/>
  <c r="G929" i="42"/>
  <c r="H929" i="42"/>
  <c r="I929" i="42"/>
  <c r="K929" i="42"/>
  <c r="L929" i="42"/>
  <c r="G930" i="42"/>
  <c r="H930" i="42"/>
  <c r="I930" i="42"/>
  <c r="K930" i="42"/>
  <c r="L930" i="42"/>
  <c r="H931" i="42"/>
  <c r="I931" i="42"/>
  <c r="J931" i="42"/>
  <c r="K931" i="42"/>
  <c r="L931" i="42"/>
  <c r="H932" i="42"/>
  <c r="I932" i="42"/>
  <c r="J932" i="42"/>
  <c r="K932" i="42"/>
  <c r="L932" i="42"/>
  <c r="G933" i="42"/>
  <c r="H933" i="42"/>
  <c r="I933" i="42"/>
  <c r="J933" i="42"/>
  <c r="L933" i="42"/>
  <c r="H934" i="42"/>
  <c r="I934" i="42"/>
  <c r="J934" i="42"/>
  <c r="K934" i="42"/>
  <c r="L934" i="42"/>
  <c r="H935" i="42"/>
  <c r="I935" i="42"/>
  <c r="J935" i="42"/>
  <c r="K935" i="42"/>
  <c r="L935" i="42"/>
  <c r="H936" i="42"/>
  <c r="I936" i="42"/>
  <c r="J936" i="42"/>
  <c r="K936" i="42"/>
  <c r="L936" i="42"/>
  <c r="G937" i="42"/>
  <c r="H937" i="42"/>
  <c r="I937" i="42"/>
  <c r="K937" i="42"/>
  <c r="L937" i="42"/>
  <c r="G938" i="42"/>
  <c r="H938" i="42"/>
  <c r="I938" i="42"/>
  <c r="K938" i="42"/>
  <c r="L938" i="42"/>
  <c r="G939" i="42"/>
  <c r="H939" i="42"/>
  <c r="I939" i="42"/>
  <c r="K939" i="42"/>
  <c r="L939" i="42"/>
  <c r="G940" i="42"/>
  <c r="H940" i="42"/>
  <c r="I940" i="42"/>
  <c r="K940" i="42"/>
  <c r="L940" i="42"/>
  <c r="G941" i="42"/>
  <c r="H941" i="42"/>
  <c r="I941" i="42"/>
  <c r="J941" i="42"/>
  <c r="L941" i="42"/>
  <c r="G942" i="42"/>
  <c r="H942" i="42"/>
  <c r="I942" i="42"/>
  <c r="J942" i="42"/>
  <c r="K942" i="42"/>
  <c r="G943" i="42"/>
  <c r="H943" i="42"/>
  <c r="I943" i="42"/>
  <c r="J943" i="42"/>
  <c r="L943" i="42"/>
  <c r="G944" i="42"/>
  <c r="H944" i="42"/>
  <c r="I944" i="42"/>
  <c r="J944" i="42"/>
  <c r="K944" i="42"/>
  <c r="G945" i="42"/>
  <c r="H945" i="42"/>
  <c r="I945" i="42"/>
  <c r="K945" i="42"/>
  <c r="L945" i="42"/>
  <c r="G946" i="42"/>
  <c r="H946" i="42"/>
  <c r="I946" i="42"/>
  <c r="K946" i="42"/>
  <c r="L946" i="42"/>
  <c r="G947" i="42"/>
  <c r="H947" i="42"/>
  <c r="I947" i="42"/>
  <c r="K947" i="42"/>
  <c r="L947" i="42"/>
  <c r="G948" i="42"/>
  <c r="H948" i="42"/>
  <c r="I948" i="42"/>
  <c r="J948" i="42"/>
  <c r="K948" i="42"/>
  <c r="G949" i="42"/>
  <c r="H949" i="42"/>
  <c r="I949" i="42"/>
  <c r="K949" i="42"/>
  <c r="L949" i="42"/>
  <c r="G950" i="42"/>
  <c r="H950" i="42"/>
  <c r="I950" i="42"/>
  <c r="J950" i="42"/>
  <c r="K950" i="42"/>
  <c r="G951" i="42"/>
  <c r="H951" i="42"/>
  <c r="I951" i="42"/>
  <c r="K951" i="42"/>
  <c r="L951" i="42"/>
  <c r="G952" i="42"/>
  <c r="H952" i="42"/>
  <c r="I952" i="42"/>
  <c r="J952" i="42"/>
  <c r="K952" i="42"/>
  <c r="G953" i="42"/>
  <c r="H953" i="42"/>
  <c r="I953" i="42"/>
  <c r="J953" i="42"/>
  <c r="L953" i="42"/>
  <c r="G954" i="42"/>
  <c r="H954" i="42"/>
  <c r="I954" i="42"/>
  <c r="K954" i="42"/>
  <c r="L954" i="42"/>
  <c r="H955" i="42"/>
  <c r="I955" i="42"/>
  <c r="J955" i="42"/>
  <c r="K955" i="42"/>
  <c r="L955" i="42"/>
  <c r="G956" i="42"/>
  <c r="H956" i="42"/>
  <c r="I956" i="42"/>
  <c r="J956" i="42"/>
  <c r="L956" i="42"/>
  <c r="G957" i="42"/>
  <c r="H957" i="42"/>
  <c r="I957" i="42"/>
  <c r="J957" i="42"/>
  <c r="L957" i="42"/>
  <c r="G958" i="42"/>
  <c r="H958" i="42"/>
  <c r="I958" i="42"/>
  <c r="K958" i="42"/>
  <c r="L958" i="42"/>
  <c r="G959" i="42"/>
  <c r="H959" i="42"/>
  <c r="I959" i="42"/>
  <c r="K959" i="42"/>
  <c r="L959" i="42"/>
  <c r="G960" i="42"/>
  <c r="H960" i="42"/>
  <c r="I960" i="42"/>
  <c r="K960" i="42"/>
  <c r="L960" i="42"/>
  <c r="G961" i="42"/>
  <c r="I961" i="42"/>
  <c r="J961" i="42"/>
  <c r="K961" i="42"/>
  <c r="L961" i="42"/>
  <c r="G962" i="42"/>
  <c r="H962" i="42"/>
  <c r="I962" i="42"/>
  <c r="K962" i="42"/>
  <c r="L962" i="42"/>
  <c r="G963" i="42"/>
  <c r="H963" i="42"/>
  <c r="I963" i="42"/>
  <c r="K963" i="42"/>
  <c r="L963" i="42"/>
  <c r="G964" i="42"/>
  <c r="H964" i="42"/>
  <c r="I964" i="42"/>
  <c r="K964" i="42"/>
  <c r="L964" i="42"/>
  <c r="G965" i="42"/>
  <c r="H965" i="42"/>
  <c r="I965" i="42"/>
  <c r="K965" i="42"/>
  <c r="L965" i="42"/>
  <c r="H966" i="42"/>
  <c r="I966" i="42"/>
  <c r="J966" i="42"/>
  <c r="K966" i="42"/>
  <c r="L966" i="42"/>
  <c r="G967" i="42"/>
  <c r="H967" i="42"/>
  <c r="I967" i="42"/>
  <c r="K967" i="42"/>
  <c r="L967" i="42"/>
  <c r="G968" i="42"/>
  <c r="H968" i="42"/>
  <c r="I968" i="42"/>
  <c r="K968" i="42"/>
  <c r="L968" i="42"/>
  <c r="G969" i="42"/>
  <c r="H969" i="42"/>
  <c r="I969" i="42"/>
  <c r="J969" i="42"/>
  <c r="L969" i="42"/>
  <c r="G970" i="42"/>
  <c r="H970" i="42"/>
  <c r="I970" i="42"/>
  <c r="J970" i="42"/>
  <c r="K970" i="42"/>
  <c r="G971" i="42"/>
  <c r="H971" i="42"/>
  <c r="I971" i="42"/>
  <c r="K971" i="42"/>
  <c r="L971" i="42"/>
  <c r="G972" i="42"/>
  <c r="H972" i="42"/>
  <c r="I972" i="42"/>
  <c r="K972" i="42"/>
  <c r="L972" i="42"/>
  <c r="G973" i="42"/>
  <c r="H973" i="42"/>
  <c r="I973" i="42"/>
  <c r="J973" i="42"/>
  <c r="K973" i="42"/>
  <c r="G974" i="42"/>
  <c r="H974" i="42"/>
  <c r="I974" i="42"/>
  <c r="K974" i="42"/>
  <c r="L974" i="42"/>
  <c r="H975" i="42"/>
  <c r="I975" i="42"/>
  <c r="J975" i="42"/>
  <c r="K975" i="42"/>
  <c r="L975" i="42"/>
  <c r="H976" i="42"/>
  <c r="I976" i="42"/>
  <c r="J976" i="42"/>
  <c r="K976" i="42"/>
  <c r="L976" i="42"/>
  <c r="G977" i="42"/>
  <c r="I977" i="42"/>
  <c r="J977" i="42"/>
  <c r="K977" i="42"/>
  <c r="L977" i="42"/>
  <c r="H978" i="42"/>
  <c r="I978" i="42"/>
  <c r="J978" i="42"/>
  <c r="K978" i="42"/>
  <c r="L978" i="42"/>
  <c r="H979" i="42"/>
  <c r="I979" i="42"/>
  <c r="J979" i="42"/>
  <c r="K979" i="42"/>
  <c r="L979" i="42"/>
  <c r="H980" i="42"/>
  <c r="I980" i="42"/>
  <c r="J980" i="42"/>
  <c r="K980" i="42"/>
  <c r="L980" i="42"/>
  <c r="H981" i="42"/>
  <c r="I981" i="42"/>
  <c r="J981" i="42"/>
  <c r="K981" i="42"/>
  <c r="L981" i="42"/>
  <c r="H982" i="42"/>
  <c r="I982" i="42"/>
  <c r="J982" i="42"/>
  <c r="K982" i="42"/>
  <c r="L982" i="42"/>
  <c r="G983" i="42"/>
  <c r="H983" i="42"/>
  <c r="I983" i="42"/>
  <c r="J983" i="42"/>
  <c r="L983" i="42"/>
  <c r="G984" i="42"/>
  <c r="H984" i="42"/>
  <c r="I984" i="42"/>
  <c r="J984" i="42"/>
  <c r="L984" i="42"/>
  <c r="G985" i="42"/>
  <c r="H985" i="42"/>
  <c r="I985" i="42"/>
  <c r="J985" i="42"/>
  <c r="K985" i="42"/>
  <c r="G986" i="42"/>
  <c r="H986" i="42"/>
  <c r="I986" i="42"/>
  <c r="J986" i="42"/>
  <c r="K986" i="42"/>
  <c r="G987" i="42"/>
  <c r="H987" i="42"/>
  <c r="I987" i="42"/>
  <c r="J987" i="42"/>
  <c r="L987" i="42"/>
  <c r="G988" i="42"/>
  <c r="H988" i="42"/>
  <c r="I988" i="42"/>
  <c r="J988" i="42"/>
  <c r="L988" i="42"/>
  <c r="G989" i="42"/>
  <c r="H989" i="42"/>
  <c r="I989" i="42"/>
  <c r="J989" i="42"/>
  <c r="K989" i="42"/>
  <c r="G990" i="42"/>
  <c r="I990" i="42"/>
  <c r="J990" i="42"/>
  <c r="K990" i="42"/>
  <c r="L990" i="42"/>
  <c r="H991" i="42"/>
  <c r="I991" i="42"/>
  <c r="J991" i="42"/>
  <c r="K991" i="42"/>
  <c r="L991" i="42"/>
  <c r="G992" i="42"/>
  <c r="H992" i="42"/>
  <c r="I992" i="42"/>
  <c r="K992" i="42"/>
  <c r="L992" i="42"/>
  <c r="G993" i="42"/>
  <c r="H993" i="42"/>
  <c r="I993" i="42"/>
  <c r="K993" i="42"/>
  <c r="L993" i="42"/>
  <c r="G994" i="42"/>
  <c r="H994" i="42"/>
  <c r="I994" i="42"/>
  <c r="K994" i="42"/>
  <c r="L994" i="42"/>
  <c r="G995" i="42"/>
  <c r="H995" i="42"/>
  <c r="I995" i="42"/>
  <c r="K995" i="42"/>
  <c r="L995" i="42"/>
  <c r="G996" i="42"/>
  <c r="H996" i="42"/>
  <c r="I996" i="42"/>
  <c r="K996" i="42"/>
  <c r="L996" i="42"/>
  <c r="G997" i="42"/>
  <c r="H997" i="42"/>
  <c r="J997" i="42"/>
  <c r="K997" i="42"/>
  <c r="L997" i="42"/>
  <c r="G998" i="42"/>
  <c r="H998" i="42"/>
  <c r="I998" i="42"/>
  <c r="K998" i="42"/>
  <c r="L998" i="42"/>
  <c r="G999" i="42"/>
  <c r="H999" i="42"/>
  <c r="I999" i="42"/>
  <c r="K999" i="42"/>
  <c r="L999" i="42"/>
  <c r="G1000" i="42"/>
  <c r="H1000" i="42"/>
  <c r="I1000" i="42"/>
  <c r="K1000" i="42"/>
  <c r="L1000" i="42"/>
  <c r="G1001" i="42"/>
  <c r="H1001" i="42"/>
  <c r="I1001" i="42"/>
  <c r="K1001" i="42"/>
  <c r="L1001" i="42"/>
  <c r="G1002" i="42"/>
  <c r="H1002" i="42"/>
  <c r="I1002" i="42"/>
  <c r="J1002" i="42"/>
  <c r="L1002" i="42"/>
  <c r="G1003" i="42"/>
  <c r="H1003" i="42"/>
  <c r="I1003" i="42"/>
  <c r="K1003" i="42"/>
  <c r="L1003" i="42"/>
  <c r="G1004" i="42"/>
  <c r="H1004" i="42"/>
  <c r="I1004" i="42"/>
  <c r="K1004" i="42"/>
  <c r="L1004" i="42"/>
  <c r="H1005" i="42"/>
  <c r="I1005" i="42"/>
  <c r="J1005" i="42"/>
  <c r="K1005" i="42"/>
  <c r="L1005" i="42"/>
  <c r="G1006" i="42"/>
  <c r="H1006" i="42"/>
  <c r="I1006" i="42"/>
  <c r="K1006" i="42"/>
  <c r="L1006" i="42"/>
  <c r="H1007" i="42"/>
  <c r="I1007" i="42"/>
  <c r="J1007" i="42"/>
  <c r="K1007" i="42"/>
  <c r="L1007" i="42"/>
  <c r="G1008" i="42"/>
  <c r="H1008" i="42"/>
  <c r="I1008" i="42"/>
  <c r="K1008" i="42"/>
  <c r="L1008" i="42"/>
  <c r="G1009" i="42"/>
  <c r="H1009" i="42"/>
  <c r="I1009" i="42"/>
  <c r="J1009" i="42"/>
  <c r="L1009" i="42"/>
  <c r="G1010" i="42"/>
  <c r="H1010" i="42"/>
  <c r="I1010" i="42"/>
  <c r="K1010" i="42"/>
  <c r="L1010" i="42"/>
  <c r="G1011" i="42"/>
  <c r="H1011" i="42"/>
  <c r="I1011" i="42"/>
  <c r="K1011" i="42"/>
  <c r="L1011" i="42"/>
  <c r="G1012" i="42"/>
  <c r="H1012" i="42"/>
  <c r="I1012" i="42"/>
  <c r="K1012" i="42"/>
  <c r="L1012" i="42"/>
  <c r="G1013" i="42"/>
  <c r="H1013" i="42"/>
  <c r="I1013" i="42"/>
  <c r="J1013" i="42"/>
  <c r="L1013" i="42"/>
  <c r="G1014" i="42"/>
  <c r="H1014" i="42"/>
  <c r="I1014" i="42"/>
  <c r="K1014" i="42"/>
  <c r="L1014" i="42"/>
  <c r="G1015" i="42"/>
  <c r="H1015" i="42"/>
  <c r="I1015" i="42"/>
  <c r="K1015" i="42"/>
  <c r="L1015" i="42"/>
  <c r="G1016" i="42"/>
  <c r="H1016" i="42"/>
  <c r="I1016" i="42"/>
  <c r="K1016" i="42"/>
  <c r="L1016" i="42"/>
  <c r="G1017" i="42"/>
  <c r="H1017" i="42"/>
  <c r="I1017" i="42"/>
  <c r="J1017" i="42"/>
  <c r="L1017" i="42"/>
  <c r="G1018" i="42"/>
  <c r="H1018" i="42"/>
  <c r="I1018" i="42"/>
  <c r="K1018" i="42"/>
  <c r="L1018" i="42"/>
  <c r="G1019" i="42"/>
  <c r="H1019" i="42"/>
  <c r="I1019" i="42"/>
  <c r="J1019" i="42"/>
  <c r="K1019" i="42"/>
  <c r="G1020" i="42"/>
  <c r="H1020" i="42"/>
  <c r="I1020" i="42"/>
  <c r="J1020" i="42"/>
  <c r="L1020" i="42"/>
  <c r="G1021" i="42"/>
  <c r="H1021" i="42"/>
  <c r="I1021" i="42"/>
  <c r="K1021" i="42"/>
  <c r="L1021" i="42"/>
  <c r="G1022" i="42"/>
  <c r="H1022" i="42"/>
  <c r="I1022" i="42"/>
  <c r="K1022" i="42"/>
  <c r="L1022" i="42"/>
  <c r="G1023" i="42"/>
  <c r="H1023" i="42"/>
  <c r="I1023" i="42"/>
  <c r="J1023" i="42"/>
  <c r="L1023" i="42"/>
  <c r="G1024" i="42"/>
  <c r="H1024" i="42"/>
  <c r="I1024" i="42"/>
  <c r="K1024" i="42"/>
  <c r="L1024" i="42"/>
  <c r="G1025" i="42"/>
  <c r="H1025" i="42"/>
  <c r="I1025" i="42"/>
  <c r="K1025" i="42"/>
  <c r="L1025" i="42"/>
  <c r="G1026" i="42"/>
  <c r="H1026" i="42"/>
  <c r="I1026" i="42"/>
  <c r="J1026" i="42"/>
  <c r="K1026" i="42"/>
  <c r="G1027" i="42"/>
  <c r="H1027" i="42"/>
  <c r="I1027" i="42"/>
  <c r="J1027" i="42"/>
  <c r="L1027" i="42"/>
  <c r="G1028" i="42"/>
  <c r="H1028" i="42"/>
  <c r="I1028" i="42"/>
  <c r="J1028" i="42"/>
  <c r="L1028" i="42"/>
  <c r="G1029" i="42"/>
  <c r="H1029" i="42"/>
  <c r="I1029" i="42"/>
  <c r="K1029" i="42"/>
  <c r="L1029" i="42"/>
  <c r="G1030" i="42"/>
  <c r="H1030" i="42"/>
  <c r="I1030" i="42"/>
  <c r="J1030" i="42"/>
  <c r="K1030" i="42"/>
  <c r="G1031" i="42"/>
  <c r="H1031" i="42"/>
  <c r="I1031" i="42"/>
  <c r="J1031" i="42"/>
  <c r="L1031" i="42"/>
  <c r="G1032" i="42"/>
  <c r="H1032" i="42"/>
  <c r="I1032" i="42"/>
  <c r="J1032" i="42"/>
  <c r="L1032" i="42"/>
  <c r="G1033" i="42"/>
  <c r="H1033" i="42"/>
  <c r="I1033" i="42"/>
  <c r="J1033" i="42"/>
  <c r="L1033" i="42"/>
  <c r="G1034" i="42"/>
  <c r="H1034" i="42"/>
  <c r="I1034" i="42"/>
  <c r="J1034" i="42"/>
  <c r="L1034" i="42"/>
  <c r="G1035" i="42"/>
  <c r="H1035" i="42"/>
  <c r="I1035" i="42"/>
  <c r="K1035" i="42"/>
  <c r="L1035" i="42"/>
  <c r="G1036" i="42"/>
  <c r="H1036" i="42"/>
  <c r="I1036" i="42"/>
  <c r="K1036" i="42"/>
  <c r="L1036" i="42"/>
  <c r="G1037" i="42"/>
  <c r="H1037" i="42"/>
  <c r="I1037" i="42"/>
  <c r="K1037" i="42"/>
  <c r="L1037" i="42"/>
  <c r="G1038" i="42"/>
  <c r="H1038" i="42"/>
  <c r="I1038" i="42"/>
  <c r="K1038" i="42"/>
  <c r="L1038" i="42"/>
  <c r="G1039" i="42"/>
  <c r="H1039" i="42"/>
  <c r="I1039" i="42"/>
  <c r="J1039" i="42"/>
  <c r="L1039" i="42"/>
  <c r="G1040" i="42"/>
  <c r="H1040" i="42"/>
  <c r="I1040" i="42"/>
  <c r="K1040" i="42"/>
  <c r="L1040" i="42"/>
  <c r="G1041" i="42"/>
  <c r="H1041" i="42"/>
  <c r="I1041" i="42"/>
  <c r="K1041" i="42"/>
  <c r="L1041" i="42"/>
  <c r="G1042" i="42"/>
  <c r="H1042" i="42"/>
  <c r="I1042" i="42"/>
  <c r="J1042" i="42"/>
  <c r="L1042" i="42"/>
  <c r="G1043" i="42"/>
  <c r="H1043" i="42"/>
  <c r="I1043" i="42"/>
  <c r="K1043" i="42"/>
  <c r="L1043" i="42"/>
  <c r="G1044" i="42"/>
  <c r="H1044" i="42"/>
  <c r="I1044" i="42"/>
  <c r="J1044" i="42"/>
  <c r="L1044" i="42"/>
  <c r="G1045" i="42"/>
  <c r="H1045" i="42"/>
  <c r="I1045" i="42"/>
  <c r="K1045" i="42"/>
  <c r="L1045" i="42"/>
  <c r="G1046" i="42"/>
  <c r="H1046" i="42"/>
  <c r="I1046" i="42"/>
  <c r="K1046" i="42"/>
  <c r="L1046" i="42"/>
  <c r="G1047" i="42"/>
  <c r="H1047" i="42"/>
  <c r="I1047" i="42"/>
  <c r="K1047" i="42"/>
  <c r="L1047" i="42"/>
  <c r="G1048" i="42"/>
  <c r="H1048" i="42"/>
  <c r="I1048" i="42"/>
  <c r="J1048" i="42"/>
  <c r="L1048" i="42"/>
  <c r="G1049" i="42"/>
  <c r="H1049" i="42"/>
  <c r="I1049" i="42"/>
  <c r="J1049" i="42"/>
  <c r="L1049" i="42"/>
  <c r="G1050" i="42"/>
  <c r="H1050" i="42"/>
  <c r="I1050" i="42"/>
  <c r="K1050" i="42"/>
  <c r="L1050" i="42"/>
  <c r="G1051" i="42"/>
  <c r="H1051" i="42"/>
  <c r="I1051" i="42"/>
  <c r="K1051" i="42"/>
  <c r="L1051" i="42"/>
  <c r="G1052" i="42"/>
  <c r="H1052" i="42"/>
  <c r="J1052" i="42"/>
  <c r="K1052" i="42"/>
  <c r="L1052" i="42"/>
  <c r="H1053" i="42"/>
  <c r="I1053" i="42"/>
  <c r="J1053" i="42"/>
  <c r="K1053" i="42"/>
  <c r="L1053" i="42"/>
  <c r="G1054" i="42"/>
  <c r="H1054" i="42"/>
  <c r="I1054" i="42"/>
  <c r="J1054" i="42"/>
  <c r="L1054" i="42"/>
  <c r="G1055" i="42"/>
  <c r="H1055" i="42"/>
  <c r="I1055" i="42"/>
  <c r="J1055" i="42"/>
  <c r="L1055" i="42"/>
  <c r="G1056" i="42"/>
  <c r="H1056" i="42"/>
  <c r="I1056" i="42"/>
  <c r="J1056" i="42"/>
  <c r="L1056" i="42"/>
  <c r="G1057" i="42"/>
  <c r="H1057" i="42"/>
  <c r="I1057" i="42"/>
  <c r="K1057" i="42"/>
  <c r="L1057" i="42"/>
  <c r="G1058" i="42"/>
  <c r="H1058" i="42"/>
  <c r="I1058" i="42"/>
  <c r="J1058" i="42"/>
  <c r="K1058" i="42"/>
  <c r="G1059" i="42"/>
  <c r="H1059" i="42"/>
  <c r="I1059" i="42"/>
  <c r="J1059" i="42"/>
  <c r="L1059" i="42"/>
  <c r="G1060" i="42"/>
  <c r="H1060" i="42"/>
  <c r="I1060" i="42"/>
  <c r="J1060" i="42"/>
  <c r="L1060" i="42"/>
  <c r="G1061" i="42"/>
  <c r="H1061" i="42"/>
  <c r="I1061" i="42"/>
  <c r="J1061" i="42"/>
  <c r="L1061" i="42"/>
  <c r="G1062" i="42"/>
  <c r="H1062" i="42"/>
  <c r="I1062" i="42"/>
  <c r="J1062" i="42"/>
  <c r="K1062" i="42"/>
  <c r="G1063" i="42"/>
  <c r="H1063" i="42"/>
  <c r="I1063" i="42"/>
  <c r="K1063" i="42"/>
  <c r="L1063" i="42"/>
  <c r="G1064" i="42"/>
  <c r="H1064" i="42"/>
  <c r="I1064" i="42"/>
  <c r="J1064" i="42"/>
  <c r="L1064" i="42"/>
  <c r="G1065" i="42"/>
  <c r="H1065" i="42"/>
  <c r="I1065" i="42"/>
  <c r="J1065" i="42"/>
  <c r="L1065" i="42"/>
  <c r="G1066" i="42"/>
  <c r="H1066" i="42"/>
  <c r="I1066" i="42"/>
  <c r="J1066" i="42"/>
  <c r="K1066" i="42"/>
  <c r="G1067" i="42"/>
  <c r="H1067" i="42"/>
  <c r="I1067" i="42"/>
  <c r="J1067" i="42"/>
  <c r="L1067" i="42"/>
  <c r="G1068" i="42"/>
  <c r="H1068" i="42"/>
  <c r="I1068" i="42"/>
  <c r="K1068" i="42"/>
  <c r="L1068" i="42"/>
  <c r="G1069" i="42"/>
  <c r="H1069" i="42"/>
  <c r="I1069" i="42"/>
  <c r="J1069" i="42"/>
  <c r="L1069" i="42"/>
  <c r="G1070" i="42"/>
  <c r="H1070" i="42"/>
  <c r="I1070" i="42"/>
  <c r="J1070" i="42"/>
  <c r="L1070" i="42"/>
  <c r="G1071" i="42"/>
  <c r="H1071" i="42"/>
  <c r="I1071" i="42"/>
  <c r="K1071" i="42"/>
  <c r="L1071" i="42"/>
  <c r="G1072" i="42"/>
  <c r="H1072" i="42"/>
  <c r="I1072" i="42"/>
  <c r="J1072" i="42"/>
  <c r="L1072" i="42"/>
  <c r="G1073" i="42"/>
  <c r="H1073" i="42"/>
  <c r="I1073" i="42"/>
  <c r="K1073" i="42"/>
  <c r="L1073" i="42"/>
  <c r="G1074" i="42"/>
  <c r="H1074" i="42"/>
  <c r="I1074" i="42"/>
  <c r="J1074" i="42"/>
  <c r="L1074" i="42"/>
  <c r="G1075" i="42"/>
  <c r="H1075" i="42"/>
  <c r="I1075" i="42"/>
  <c r="J1075" i="42"/>
  <c r="L1075" i="42"/>
  <c r="G1076" i="42"/>
  <c r="H1076" i="42"/>
  <c r="I1076" i="42"/>
  <c r="K1076" i="42"/>
  <c r="L1076" i="42"/>
  <c r="G1077" i="42"/>
  <c r="H1077" i="42"/>
  <c r="I1077" i="42"/>
  <c r="K1077" i="42"/>
  <c r="L1077" i="42"/>
  <c r="G1078" i="42"/>
  <c r="H1078" i="42"/>
  <c r="I1078" i="42"/>
  <c r="K1078" i="42"/>
  <c r="L1078" i="42"/>
  <c r="G1079" i="42"/>
  <c r="H1079" i="42"/>
  <c r="I1079" i="42"/>
  <c r="K1079" i="42"/>
  <c r="L1079" i="42"/>
  <c r="G1080" i="42"/>
  <c r="H1080" i="42"/>
  <c r="I1080" i="42"/>
  <c r="K1080" i="42"/>
  <c r="L1080" i="42"/>
  <c r="G1081" i="42"/>
  <c r="H1081" i="42"/>
  <c r="I1081" i="42"/>
  <c r="J1081" i="42"/>
  <c r="K1081" i="42"/>
  <c r="G1082" i="42"/>
  <c r="H1082" i="42"/>
  <c r="I1082" i="42"/>
  <c r="K1082" i="42"/>
  <c r="L1082" i="42"/>
  <c r="H1083" i="42"/>
  <c r="I1083" i="42"/>
  <c r="J1083" i="42"/>
  <c r="K1083" i="42"/>
  <c r="L1083" i="42"/>
  <c r="G1084" i="42"/>
  <c r="H1084" i="42"/>
  <c r="I1084" i="42"/>
  <c r="K1084" i="42"/>
  <c r="L1084" i="42"/>
  <c r="G1085" i="42"/>
  <c r="H1085" i="42"/>
  <c r="I1085" i="42"/>
  <c r="K1085" i="42"/>
  <c r="L1085" i="42"/>
  <c r="G1086" i="42"/>
  <c r="H1086" i="42"/>
  <c r="I1086" i="42"/>
  <c r="K1086" i="42"/>
  <c r="L1086" i="42"/>
  <c r="G1087" i="42"/>
  <c r="H1087" i="42"/>
  <c r="I1087" i="42"/>
  <c r="J1087" i="42"/>
  <c r="L1087" i="42"/>
  <c r="H1088" i="42"/>
  <c r="I1088" i="42"/>
  <c r="J1088" i="42"/>
  <c r="K1088" i="42"/>
  <c r="L1088" i="42"/>
  <c r="G1089" i="42"/>
  <c r="I1089" i="42"/>
  <c r="J1089" i="42"/>
  <c r="K1089" i="42"/>
  <c r="L1089" i="42"/>
  <c r="H1090" i="42"/>
  <c r="I1090" i="42"/>
  <c r="J1090" i="42"/>
  <c r="K1090" i="42"/>
  <c r="L1090" i="42"/>
  <c r="G1091" i="42"/>
  <c r="I1091" i="42"/>
  <c r="J1091" i="42"/>
  <c r="K1091" i="42"/>
  <c r="L1091" i="42"/>
  <c r="H1092" i="42"/>
  <c r="I1092" i="42"/>
  <c r="J1092" i="42"/>
  <c r="K1092" i="42"/>
  <c r="L1092" i="42"/>
  <c r="H1093" i="42"/>
  <c r="I1093" i="42"/>
  <c r="J1093" i="42"/>
  <c r="K1093" i="42"/>
  <c r="L1093" i="42"/>
  <c r="H1094" i="42"/>
  <c r="I1094" i="42"/>
  <c r="J1094" i="42"/>
  <c r="K1094" i="42"/>
  <c r="L1094" i="42"/>
  <c r="H1095" i="42"/>
  <c r="I1095" i="42"/>
  <c r="J1095" i="42"/>
  <c r="K1095" i="42"/>
  <c r="L1095" i="42"/>
  <c r="H1096" i="42"/>
  <c r="I1096" i="42"/>
  <c r="J1096" i="42"/>
  <c r="K1096" i="42"/>
  <c r="L1096" i="42"/>
  <c r="G1097" i="42"/>
  <c r="I1097" i="42"/>
  <c r="J1097" i="42"/>
  <c r="K1097" i="42"/>
  <c r="L1097" i="42"/>
  <c r="G1098" i="42"/>
  <c r="H1098" i="42"/>
  <c r="I1098" i="42"/>
  <c r="J1098" i="42"/>
  <c r="L1098" i="42"/>
  <c r="G1099" i="42"/>
  <c r="I1099" i="42"/>
  <c r="J1099" i="42"/>
  <c r="K1099" i="42"/>
  <c r="L1099" i="42"/>
  <c r="G1100" i="42"/>
  <c r="H1100" i="42"/>
  <c r="I1100" i="42"/>
  <c r="J1100" i="42"/>
  <c r="L1100" i="42"/>
  <c r="G1101" i="42"/>
  <c r="H1101" i="42"/>
  <c r="I1101" i="42"/>
  <c r="J1101" i="42"/>
  <c r="L1101" i="42"/>
  <c r="G1102" i="42"/>
  <c r="I1102" i="42"/>
  <c r="J1102" i="42"/>
  <c r="K1102" i="42"/>
  <c r="L1102" i="42"/>
  <c r="H1103" i="42"/>
  <c r="I1103" i="42"/>
  <c r="J1103" i="42"/>
  <c r="K1103" i="42"/>
  <c r="L1103" i="42"/>
  <c r="G1104" i="42"/>
  <c r="I1104" i="42"/>
  <c r="J1104" i="42"/>
  <c r="K1104" i="42"/>
  <c r="L1104" i="42"/>
  <c r="G1105" i="42"/>
  <c r="I1105" i="42"/>
  <c r="J1105" i="42"/>
  <c r="K1105" i="42"/>
  <c r="L1105" i="42"/>
  <c r="H1106" i="42"/>
  <c r="I1106" i="42"/>
  <c r="J1106" i="42"/>
  <c r="K1106" i="42"/>
  <c r="L1106" i="42"/>
  <c r="H1107" i="42"/>
  <c r="I1107" i="42"/>
  <c r="J1107" i="42"/>
  <c r="K1107" i="42"/>
  <c r="L1107" i="42"/>
  <c r="H1108" i="42"/>
  <c r="I1108" i="42"/>
  <c r="J1108" i="42"/>
  <c r="K1108" i="42"/>
  <c r="L1108" i="42"/>
  <c r="G1109" i="42"/>
  <c r="H1109" i="42"/>
  <c r="I1109" i="42"/>
  <c r="K1109" i="42"/>
  <c r="L1109" i="42"/>
  <c r="G1110" i="42"/>
  <c r="H1110" i="42"/>
  <c r="I1110" i="42"/>
  <c r="K1110" i="42"/>
  <c r="L1110" i="42"/>
  <c r="H1111" i="42"/>
  <c r="I1111" i="42"/>
  <c r="J1111" i="42"/>
  <c r="K1111" i="42"/>
  <c r="L1111" i="42"/>
  <c r="G1112" i="42"/>
  <c r="H1112" i="42"/>
  <c r="I1112" i="42"/>
  <c r="K1112" i="42"/>
  <c r="L1112" i="42"/>
  <c r="G1113" i="42"/>
  <c r="H1113" i="42"/>
  <c r="I1113" i="42"/>
  <c r="K1113" i="42"/>
  <c r="L1113" i="42"/>
  <c r="G1114" i="42"/>
  <c r="H1114" i="42"/>
  <c r="I1114" i="42"/>
  <c r="K1114" i="42"/>
  <c r="L1114" i="42"/>
  <c r="G1115" i="42"/>
  <c r="H1115" i="42"/>
  <c r="I1115" i="42"/>
  <c r="K1115" i="42"/>
  <c r="L1115" i="42"/>
  <c r="G1116" i="42"/>
  <c r="H1116" i="42"/>
  <c r="I1116" i="42"/>
  <c r="K1116" i="42"/>
  <c r="L1116" i="42"/>
  <c r="G1117" i="42"/>
  <c r="H1117" i="42"/>
  <c r="I1117" i="42"/>
  <c r="J1117" i="42"/>
  <c r="L1117" i="42"/>
  <c r="G1118" i="42"/>
  <c r="H1118" i="42"/>
  <c r="I1118" i="42"/>
  <c r="K1118" i="42"/>
  <c r="L1118" i="42"/>
  <c r="G1119" i="42"/>
  <c r="H1119" i="42"/>
  <c r="I1119" i="42"/>
  <c r="K1119" i="42"/>
  <c r="L1119" i="42"/>
  <c r="G1120" i="42"/>
  <c r="H1120" i="42"/>
  <c r="I1120" i="42"/>
  <c r="J1120" i="42"/>
  <c r="L1120" i="42"/>
  <c r="G1121" i="42"/>
  <c r="H1121" i="42"/>
  <c r="I1121" i="42"/>
  <c r="K1121" i="42"/>
  <c r="L1121" i="42"/>
  <c r="G1122" i="42"/>
  <c r="H1122" i="42"/>
  <c r="I1122" i="42"/>
  <c r="J1122" i="42"/>
  <c r="L1122" i="42"/>
  <c r="G1123" i="42"/>
  <c r="H1123" i="42"/>
  <c r="I1123" i="42"/>
  <c r="K1123" i="42"/>
  <c r="L1123" i="42"/>
  <c r="G1124" i="42"/>
  <c r="H1124" i="42"/>
  <c r="I1124" i="42"/>
  <c r="J1124" i="42"/>
  <c r="L1124" i="42"/>
  <c r="G1125" i="42"/>
  <c r="H1125" i="42"/>
  <c r="I1125" i="42"/>
  <c r="K1125" i="42"/>
  <c r="L1125" i="42"/>
  <c r="G1126" i="42"/>
  <c r="H1126" i="42"/>
  <c r="I1126" i="42"/>
  <c r="J1126" i="42"/>
  <c r="L1126" i="42"/>
  <c r="G1127" i="42"/>
  <c r="H1127" i="42"/>
  <c r="I1127" i="42"/>
  <c r="J1127" i="42"/>
  <c r="L1127" i="42"/>
  <c r="G1128" i="42"/>
  <c r="H1128" i="42"/>
  <c r="I1128" i="42"/>
  <c r="J1128" i="42"/>
  <c r="L1128" i="42"/>
  <c r="G1129" i="42"/>
  <c r="H1129" i="42"/>
  <c r="I1129" i="42"/>
  <c r="J1129" i="42"/>
  <c r="L1129" i="42"/>
  <c r="G1130" i="42"/>
  <c r="H1130" i="42"/>
  <c r="I1130" i="42"/>
  <c r="J1130" i="42"/>
  <c r="L1130" i="42"/>
  <c r="G1131" i="42"/>
  <c r="H1131" i="42"/>
  <c r="I1131" i="42"/>
  <c r="K1131" i="42"/>
  <c r="L1131" i="42"/>
  <c r="G1132" i="42"/>
  <c r="H1132" i="42"/>
  <c r="I1132" i="42"/>
  <c r="J1132" i="42"/>
  <c r="L1132" i="42"/>
  <c r="G1133" i="42"/>
  <c r="H1133" i="42"/>
  <c r="I1133" i="42"/>
  <c r="K1133" i="42"/>
  <c r="L1133" i="42"/>
  <c r="G1134" i="42"/>
  <c r="H1134" i="42"/>
  <c r="I1134" i="42"/>
  <c r="K1134" i="42"/>
  <c r="L1134" i="42"/>
  <c r="G1135" i="42"/>
  <c r="H1135" i="42"/>
  <c r="I1135" i="42"/>
  <c r="K1135" i="42"/>
  <c r="L1135" i="42"/>
  <c r="G1136" i="42"/>
  <c r="H1136" i="42"/>
  <c r="I1136" i="42"/>
  <c r="K1136" i="42"/>
  <c r="L1136" i="42"/>
  <c r="G1137" i="42"/>
  <c r="H1137" i="42"/>
  <c r="I1137" i="42"/>
  <c r="K1137" i="42"/>
  <c r="L1137" i="42"/>
  <c r="G1138" i="42"/>
  <c r="H1138" i="42"/>
  <c r="I1138" i="42"/>
  <c r="K1138" i="42"/>
  <c r="L1138" i="42"/>
  <c r="G1139" i="42"/>
  <c r="H1139" i="42"/>
  <c r="I1139" i="42"/>
  <c r="J1139" i="42"/>
  <c r="L1139" i="42"/>
  <c r="G1140" i="42"/>
  <c r="H1140" i="42"/>
  <c r="I1140" i="42"/>
  <c r="K1140" i="42"/>
  <c r="L1140" i="42"/>
  <c r="G1141" i="42"/>
  <c r="H1141" i="42"/>
  <c r="I1141" i="42"/>
  <c r="K1141" i="42"/>
  <c r="L1141" i="42"/>
  <c r="G1142" i="42"/>
  <c r="H1142" i="42"/>
  <c r="I1142" i="42"/>
  <c r="K1142" i="42"/>
  <c r="L1142" i="42"/>
  <c r="G1143" i="42"/>
  <c r="H1143" i="42"/>
  <c r="I1143" i="42"/>
  <c r="K1143" i="42"/>
  <c r="L1143" i="42"/>
  <c r="G1144" i="42"/>
  <c r="H1144" i="42"/>
  <c r="I1144" i="42"/>
  <c r="K1144" i="42"/>
  <c r="L1144" i="42"/>
  <c r="G1145" i="42"/>
  <c r="H1145" i="42"/>
  <c r="I1145" i="42"/>
  <c r="J1145" i="42"/>
  <c r="K1145" i="42"/>
  <c r="G1146" i="42"/>
  <c r="H1146" i="42"/>
  <c r="I1146" i="42"/>
  <c r="K1146" i="42"/>
  <c r="L1146" i="42"/>
  <c r="G1147" i="42"/>
  <c r="H1147" i="42"/>
  <c r="I1147" i="42"/>
  <c r="K1147" i="42"/>
  <c r="L1147" i="42"/>
  <c r="G1148" i="42"/>
  <c r="H1148" i="42"/>
  <c r="I1148" i="42"/>
  <c r="K1148" i="42"/>
  <c r="L1148" i="42"/>
  <c r="G1149" i="42"/>
  <c r="H1149" i="42"/>
  <c r="I1149" i="42"/>
  <c r="K1149" i="42"/>
  <c r="L1149" i="42"/>
  <c r="G1150" i="42"/>
  <c r="H1150" i="42"/>
  <c r="I1150" i="42"/>
  <c r="K1150" i="42"/>
  <c r="L1150" i="42"/>
  <c r="G1151" i="42"/>
  <c r="H1151" i="42"/>
  <c r="I1151" i="42"/>
  <c r="J1151" i="42"/>
  <c r="L1151" i="42"/>
  <c r="G1152" i="42"/>
  <c r="H1152" i="42"/>
  <c r="I1152" i="42"/>
  <c r="K1152" i="42"/>
  <c r="L1152" i="42"/>
  <c r="G1153" i="42"/>
  <c r="H1153" i="42"/>
  <c r="I1153" i="42"/>
  <c r="K1153" i="42"/>
  <c r="L1153" i="42"/>
  <c r="G1154" i="42"/>
  <c r="H1154" i="42"/>
  <c r="I1154" i="42"/>
  <c r="J1154" i="42"/>
  <c r="L1154" i="42"/>
  <c r="G1155" i="42"/>
  <c r="H1155" i="42"/>
  <c r="I1155" i="42"/>
  <c r="K1155" i="42"/>
  <c r="L1155" i="42"/>
  <c r="G1156" i="42"/>
  <c r="H1156" i="42"/>
  <c r="I1156" i="42"/>
  <c r="J1156" i="42"/>
  <c r="L1156" i="42"/>
  <c r="G1157" i="42"/>
  <c r="H1157" i="42"/>
  <c r="I1157" i="42"/>
  <c r="K1157" i="42"/>
  <c r="L1157" i="42"/>
  <c r="G1158" i="42"/>
  <c r="H1158" i="42"/>
  <c r="I1158" i="42"/>
  <c r="J1158" i="42"/>
  <c r="K1158" i="42"/>
  <c r="G1159" i="42"/>
  <c r="H1159" i="42"/>
  <c r="I1159" i="42"/>
  <c r="K1159" i="42"/>
  <c r="L1159" i="42"/>
  <c r="G1160" i="42"/>
  <c r="H1160" i="42"/>
  <c r="I1160" i="42"/>
  <c r="J1160" i="42"/>
  <c r="L1160" i="42"/>
  <c r="G1161" i="42"/>
  <c r="H1161" i="42"/>
  <c r="I1161" i="42"/>
  <c r="J1161" i="42"/>
  <c r="K1161" i="42"/>
  <c r="G1162" i="42"/>
  <c r="H1162" i="42"/>
  <c r="I1162" i="42"/>
  <c r="J1162" i="42"/>
  <c r="L1162" i="42"/>
  <c r="G1163" i="42"/>
  <c r="H1163" i="42"/>
  <c r="I1163" i="42"/>
  <c r="J1163" i="42"/>
  <c r="L1163" i="42"/>
  <c r="G1164" i="42"/>
  <c r="H1164" i="42"/>
  <c r="I1164" i="42"/>
  <c r="K1164" i="42"/>
  <c r="L1164" i="42"/>
  <c r="G1165" i="42"/>
  <c r="H1165" i="42"/>
  <c r="I1165" i="42"/>
  <c r="J1165" i="42"/>
  <c r="L1165" i="42"/>
  <c r="G1166" i="42"/>
  <c r="H1166" i="42"/>
  <c r="I1166" i="42"/>
  <c r="J1166" i="42"/>
  <c r="K1166" i="42"/>
  <c r="G1167" i="42"/>
  <c r="H1167" i="42"/>
  <c r="I1167" i="42"/>
  <c r="J1167" i="42"/>
  <c r="L1167" i="42"/>
  <c r="G1168" i="42"/>
  <c r="H1168" i="42"/>
  <c r="I1168" i="42"/>
  <c r="J1168" i="42"/>
  <c r="L1168" i="42"/>
  <c r="G1169" i="42"/>
  <c r="H1169" i="42"/>
  <c r="I1169" i="42"/>
  <c r="J1169" i="42"/>
  <c r="L1169" i="42"/>
  <c r="G1170" i="42"/>
  <c r="H1170" i="42"/>
  <c r="I1170" i="42"/>
  <c r="K1170" i="42"/>
  <c r="L1170" i="42"/>
  <c r="G1171" i="42"/>
  <c r="H1171" i="42"/>
  <c r="I1171" i="42"/>
  <c r="K1171" i="42"/>
  <c r="L1171" i="42"/>
  <c r="G1172" i="42"/>
  <c r="H1172" i="42"/>
  <c r="I1172" i="42"/>
  <c r="K1172" i="42"/>
  <c r="L1172" i="42"/>
  <c r="G1173" i="42"/>
  <c r="H1173" i="42"/>
  <c r="I1173" i="42"/>
  <c r="K1173" i="42"/>
  <c r="L1173" i="42"/>
  <c r="G1174" i="42"/>
  <c r="H1174" i="42"/>
  <c r="I1174" i="42"/>
  <c r="K1174" i="42"/>
  <c r="L1174" i="42"/>
  <c r="G1175" i="42"/>
  <c r="H1175" i="42"/>
  <c r="I1175" i="42"/>
  <c r="K1175" i="42"/>
  <c r="L1175" i="42"/>
  <c r="G1176" i="42"/>
  <c r="H1176" i="42"/>
  <c r="I1176" i="42"/>
  <c r="K1176" i="42"/>
  <c r="L1176" i="42"/>
  <c r="G1177" i="42"/>
  <c r="H1177" i="42"/>
  <c r="I1177" i="42"/>
  <c r="K1177" i="42"/>
  <c r="L1177" i="42"/>
  <c r="G1178" i="42"/>
  <c r="H1178" i="42"/>
  <c r="I1178" i="42"/>
  <c r="J1178" i="42"/>
  <c r="L1178" i="42"/>
  <c r="H1179" i="42"/>
  <c r="I1179" i="42"/>
  <c r="J1179" i="42"/>
  <c r="K1179" i="42"/>
  <c r="L1179" i="42"/>
  <c r="G1180" i="42"/>
  <c r="H1180" i="42"/>
  <c r="I1180" i="42"/>
  <c r="J1180" i="42"/>
  <c r="K1180" i="42"/>
  <c r="G1181" i="42"/>
  <c r="H1181" i="42"/>
  <c r="I1181" i="42"/>
  <c r="J1181" i="42"/>
  <c r="L1181" i="42"/>
  <c r="G1182" i="42"/>
  <c r="H1182" i="42"/>
  <c r="I1182" i="42"/>
  <c r="K1182" i="42"/>
  <c r="L1182" i="42"/>
  <c r="G1183" i="42"/>
  <c r="H1183" i="42"/>
  <c r="I1183" i="42"/>
  <c r="K1183" i="42"/>
  <c r="L1183" i="42"/>
  <c r="G1184" i="42"/>
  <c r="H1184" i="42"/>
  <c r="I1184" i="42"/>
  <c r="K1184" i="42"/>
  <c r="L1184" i="42"/>
  <c r="G1185" i="42"/>
  <c r="H1185" i="42"/>
  <c r="I1185" i="42"/>
  <c r="J1185" i="42"/>
  <c r="L1185" i="42"/>
  <c r="G1186" i="42"/>
  <c r="H1186" i="42"/>
  <c r="I1186" i="42"/>
  <c r="K1186" i="42"/>
  <c r="L1186" i="42"/>
  <c r="G1187" i="42"/>
  <c r="H1187" i="42"/>
  <c r="I1187" i="42"/>
  <c r="K1187" i="42"/>
  <c r="L1187" i="42"/>
  <c r="G1188" i="42"/>
  <c r="H1188" i="42"/>
  <c r="I1188" i="42"/>
  <c r="K1188" i="42"/>
  <c r="L1188" i="42"/>
  <c r="G1189" i="42"/>
  <c r="H1189" i="42"/>
  <c r="I1189" i="42"/>
  <c r="K1189" i="42"/>
  <c r="L1189" i="42"/>
  <c r="H1190" i="42"/>
  <c r="I1190" i="42"/>
  <c r="J1190" i="42"/>
  <c r="K1190" i="42"/>
  <c r="L1190" i="42"/>
  <c r="H1191" i="42"/>
  <c r="I1191" i="42"/>
  <c r="J1191" i="42"/>
  <c r="K1191" i="42"/>
  <c r="L1191" i="42"/>
  <c r="H1192" i="42"/>
  <c r="I1192" i="42"/>
  <c r="J1192" i="42"/>
  <c r="K1192" i="42"/>
  <c r="L1192" i="42"/>
  <c r="G1193" i="42"/>
  <c r="I1193" i="42"/>
  <c r="J1193" i="42"/>
  <c r="K1193" i="42"/>
  <c r="L1193" i="42"/>
  <c r="G1194" i="42"/>
  <c r="H1194" i="42"/>
  <c r="I1194" i="42"/>
  <c r="K1194" i="42"/>
  <c r="L1194" i="42"/>
  <c r="G1195" i="42"/>
  <c r="H1195" i="42"/>
  <c r="I1195" i="42"/>
  <c r="K1195" i="42"/>
  <c r="L1195" i="42"/>
  <c r="G1196" i="42"/>
  <c r="H1196" i="42"/>
  <c r="I1196" i="42"/>
  <c r="K1196" i="42"/>
  <c r="L1196" i="42"/>
  <c r="G1197" i="42"/>
  <c r="H1197" i="42"/>
  <c r="I1197" i="42"/>
  <c r="K1197" i="42"/>
  <c r="L1197" i="42"/>
  <c r="G1198" i="42"/>
  <c r="H1198" i="42"/>
  <c r="I1198" i="42"/>
  <c r="K1198" i="42"/>
  <c r="L1198" i="42"/>
  <c r="G1199" i="42"/>
  <c r="H1199" i="42"/>
  <c r="I1199" i="42"/>
  <c r="K1199" i="42"/>
  <c r="L1199" i="42"/>
  <c r="G1200" i="42"/>
  <c r="I1200" i="42"/>
  <c r="J1200" i="42"/>
  <c r="K1200" i="42"/>
  <c r="L1200" i="42"/>
  <c r="G1201" i="42"/>
  <c r="H1201" i="42"/>
  <c r="I1201" i="42"/>
  <c r="K1201" i="42"/>
  <c r="L1201" i="42"/>
  <c r="G1202" i="42"/>
  <c r="H1202" i="42"/>
  <c r="I1202" i="42"/>
  <c r="J1202" i="42"/>
  <c r="K1202" i="42"/>
  <c r="G1203" i="42"/>
  <c r="H1203" i="42"/>
  <c r="I1203" i="42"/>
  <c r="K1203" i="42"/>
  <c r="L1203" i="42"/>
  <c r="G1204" i="42"/>
  <c r="H1204" i="42"/>
  <c r="I1204" i="42"/>
  <c r="J1204" i="42"/>
  <c r="L1204" i="42"/>
  <c r="G1205" i="42"/>
  <c r="H1205" i="42"/>
  <c r="I1205" i="42"/>
  <c r="K1205" i="42"/>
  <c r="L1205" i="42"/>
  <c r="G1206" i="42"/>
  <c r="H1206" i="42"/>
  <c r="I1206" i="42"/>
  <c r="K1206" i="42"/>
  <c r="L1206" i="42"/>
  <c r="G1207" i="42"/>
  <c r="H1207" i="42"/>
  <c r="I1207" i="42"/>
  <c r="K1207" i="42"/>
  <c r="L1207" i="42"/>
  <c r="G1208" i="42"/>
  <c r="H1208" i="42"/>
  <c r="I1208" i="42"/>
  <c r="J1208" i="42"/>
  <c r="L1208" i="42"/>
  <c r="H1209" i="42"/>
  <c r="I1209" i="42"/>
  <c r="J1209" i="42"/>
  <c r="K1209" i="42"/>
  <c r="L1209" i="42"/>
  <c r="G1210" i="42"/>
  <c r="I1210" i="42"/>
  <c r="J1210" i="42"/>
  <c r="K1210" i="42"/>
  <c r="L1210" i="42"/>
  <c r="H1211" i="42"/>
  <c r="I1211" i="42"/>
  <c r="J1211" i="42"/>
  <c r="K1211" i="42"/>
  <c r="L1211" i="42"/>
  <c r="G1212" i="42"/>
  <c r="H1212" i="42"/>
  <c r="I1212" i="42"/>
  <c r="J1212" i="42"/>
  <c r="L1212" i="42"/>
  <c r="G1213" i="42"/>
  <c r="H1213" i="42"/>
  <c r="I1213" i="42"/>
  <c r="K1213" i="42"/>
  <c r="L1213" i="42"/>
  <c r="G1214" i="42"/>
  <c r="H1214" i="42"/>
  <c r="I1214" i="42"/>
  <c r="K1214" i="42"/>
  <c r="L1214" i="42"/>
  <c r="G1215" i="42"/>
  <c r="H1215" i="42"/>
  <c r="I1215" i="42"/>
  <c r="K1215" i="42"/>
  <c r="L1215" i="42"/>
  <c r="H1216" i="42"/>
  <c r="I1216" i="42"/>
  <c r="J1216" i="42"/>
  <c r="K1216" i="42"/>
  <c r="L1216" i="42"/>
  <c r="H1217" i="42"/>
  <c r="I1217" i="42"/>
  <c r="J1217" i="42"/>
  <c r="K1217" i="42"/>
  <c r="L1217" i="42"/>
  <c r="G1218" i="42"/>
  <c r="H1218" i="42"/>
  <c r="I1218" i="42"/>
  <c r="K1218" i="42"/>
  <c r="L1218" i="42"/>
  <c r="G1219" i="42"/>
  <c r="H1219" i="42"/>
  <c r="I1219" i="42"/>
  <c r="K1219" i="42"/>
  <c r="L1219" i="42"/>
  <c r="G1220" i="42"/>
  <c r="H1220" i="42"/>
  <c r="I1220" i="42"/>
  <c r="K1220" i="42"/>
  <c r="L1220" i="42"/>
  <c r="G1221" i="42"/>
  <c r="H1221" i="42"/>
  <c r="I1221" i="42"/>
  <c r="K1221" i="42"/>
  <c r="L1221" i="42"/>
  <c r="G1222" i="42"/>
  <c r="H1222" i="42"/>
  <c r="I1222" i="42"/>
  <c r="K1222" i="42"/>
  <c r="L1222" i="42"/>
  <c r="G1223" i="42"/>
  <c r="H1223" i="42"/>
  <c r="I1223" i="42"/>
  <c r="K1223" i="42"/>
  <c r="L1223" i="42"/>
  <c r="H1224" i="42"/>
  <c r="I1224" i="42"/>
  <c r="J1224" i="42"/>
  <c r="K1224" i="42"/>
  <c r="L1224" i="42"/>
  <c r="H1225" i="42"/>
  <c r="I1225" i="42"/>
  <c r="J1225" i="42"/>
  <c r="K1225" i="42"/>
  <c r="L1225" i="42"/>
  <c r="G1226" i="42"/>
  <c r="H1226" i="42"/>
  <c r="I1226" i="42"/>
  <c r="K1226" i="42"/>
  <c r="L1226" i="42"/>
  <c r="G1227" i="42"/>
  <c r="H1227" i="42"/>
  <c r="I1227" i="42"/>
  <c r="K1227" i="42"/>
  <c r="L1227" i="42"/>
  <c r="G1228" i="42"/>
  <c r="H1228" i="42"/>
  <c r="I1228" i="42"/>
  <c r="K1228" i="42"/>
  <c r="L1228" i="42"/>
  <c r="G1229" i="42"/>
  <c r="H1229" i="42"/>
  <c r="J1229" i="42"/>
  <c r="K1229" i="42"/>
  <c r="L1229" i="42"/>
  <c r="G1230" i="42"/>
  <c r="I1230" i="42"/>
  <c r="J1230" i="42"/>
  <c r="K1230" i="42"/>
  <c r="L1230" i="42"/>
  <c r="G1231" i="42"/>
  <c r="I1231" i="42"/>
  <c r="J1231" i="42"/>
  <c r="K1231" i="42"/>
  <c r="L1231" i="42"/>
  <c r="H1232" i="42"/>
  <c r="I1232" i="42"/>
  <c r="J1232" i="42"/>
  <c r="K1232" i="42"/>
  <c r="L1232" i="42"/>
  <c r="H1233" i="42"/>
  <c r="I1233" i="42"/>
  <c r="J1233" i="42"/>
  <c r="K1233" i="42"/>
  <c r="L1233" i="42"/>
  <c r="G1234" i="42"/>
  <c r="I1234" i="42"/>
  <c r="J1234" i="42"/>
  <c r="K1234" i="42"/>
  <c r="L1234" i="42"/>
  <c r="H1235" i="42"/>
  <c r="I1235" i="42"/>
  <c r="J1235" i="42"/>
  <c r="K1235" i="42"/>
  <c r="L1235" i="42"/>
  <c r="H1236" i="42"/>
  <c r="I1236" i="42"/>
  <c r="J1236" i="42"/>
  <c r="K1236" i="42"/>
  <c r="L1236" i="42"/>
  <c r="H1237" i="42"/>
  <c r="I1237" i="42"/>
  <c r="J1237" i="42"/>
  <c r="K1237" i="42"/>
  <c r="L1237" i="42"/>
  <c r="H1238" i="42"/>
  <c r="I1238" i="42"/>
  <c r="J1238" i="42"/>
  <c r="K1238" i="42"/>
  <c r="L1238" i="42"/>
  <c r="H1239" i="42"/>
  <c r="I1239" i="42"/>
  <c r="J1239" i="42"/>
  <c r="K1239" i="42"/>
  <c r="L1239" i="42"/>
  <c r="G1240" i="42"/>
  <c r="I1240" i="42"/>
  <c r="J1240" i="42"/>
  <c r="K1240" i="42"/>
  <c r="L1240" i="42"/>
  <c r="G1241" i="42"/>
  <c r="I1241" i="42"/>
  <c r="J1241" i="42"/>
  <c r="K1241" i="42"/>
  <c r="L1241" i="42"/>
  <c r="H1242" i="42"/>
  <c r="I1242" i="42"/>
  <c r="J1242" i="42"/>
  <c r="K1242" i="42"/>
  <c r="L1242" i="42"/>
  <c r="H1243" i="42"/>
  <c r="I1243" i="42"/>
  <c r="J1243" i="42"/>
  <c r="K1243" i="42"/>
  <c r="L1243" i="42"/>
  <c r="H1244" i="42"/>
  <c r="I1244" i="42"/>
  <c r="J1244" i="42"/>
  <c r="K1244" i="42"/>
  <c r="L1244" i="42"/>
  <c r="H1245" i="42"/>
  <c r="I1245" i="42"/>
  <c r="J1245" i="42"/>
  <c r="K1245" i="42"/>
  <c r="L1245" i="42"/>
  <c r="H1246" i="42"/>
  <c r="I1246" i="42"/>
  <c r="J1246" i="42"/>
  <c r="K1246" i="42"/>
  <c r="L1246" i="42"/>
  <c r="G1247" i="42"/>
  <c r="I1247" i="42"/>
  <c r="J1247" i="42"/>
  <c r="K1247" i="42"/>
  <c r="L1247" i="42"/>
  <c r="H1248" i="42"/>
  <c r="I1248" i="42"/>
  <c r="J1248" i="42"/>
  <c r="K1248" i="42"/>
  <c r="L1248" i="42"/>
  <c r="H1249" i="42"/>
  <c r="I1249" i="42"/>
  <c r="J1249" i="42"/>
  <c r="K1249" i="42"/>
  <c r="L1249" i="42"/>
  <c r="G1250" i="42"/>
  <c r="H1250" i="42"/>
  <c r="I1250" i="42"/>
  <c r="J1250" i="42"/>
  <c r="L1250" i="42"/>
  <c r="G1251" i="42"/>
  <c r="H1251" i="42"/>
  <c r="I1251" i="42"/>
  <c r="K1251" i="42"/>
  <c r="L1251" i="42"/>
  <c r="G1252" i="42"/>
  <c r="H1252" i="42"/>
  <c r="I1252" i="42"/>
  <c r="J1252" i="42"/>
  <c r="L1252" i="42"/>
  <c r="G1253" i="42"/>
  <c r="H1253" i="42"/>
  <c r="I1253" i="42"/>
  <c r="J1253" i="42"/>
  <c r="L1253" i="42"/>
  <c r="G1254" i="42"/>
  <c r="H1254" i="42"/>
  <c r="I1254" i="42"/>
  <c r="K1254" i="42"/>
  <c r="L1254" i="42"/>
  <c r="H1255" i="42"/>
  <c r="I1255" i="42"/>
  <c r="J1255" i="42"/>
  <c r="K1255" i="42"/>
  <c r="L1255" i="42"/>
  <c r="G1256" i="42"/>
  <c r="H1256" i="42"/>
  <c r="I1256" i="42"/>
  <c r="K1256" i="42"/>
  <c r="L1256" i="42"/>
  <c r="G1257" i="42"/>
  <c r="H1257" i="42"/>
  <c r="J1257" i="42"/>
  <c r="K1257" i="42"/>
  <c r="L1257" i="42"/>
  <c r="H1258" i="42"/>
  <c r="I1258" i="42"/>
  <c r="J1258" i="42"/>
  <c r="K1258" i="42"/>
  <c r="L1258" i="42"/>
  <c r="H1259" i="42"/>
  <c r="I1259" i="42"/>
  <c r="J1259" i="42"/>
  <c r="K1259" i="42"/>
  <c r="L1259" i="42"/>
  <c r="G1260" i="42"/>
  <c r="H1260" i="42"/>
  <c r="I1260" i="42"/>
  <c r="J1260" i="42"/>
  <c r="L1260" i="42"/>
  <c r="G1261" i="42"/>
  <c r="H1261" i="42"/>
  <c r="I1261" i="42"/>
  <c r="K1261" i="42"/>
  <c r="L1261" i="42"/>
  <c r="G1262" i="42"/>
  <c r="I1262" i="42"/>
  <c r="J1262" i="42"/>
  <c r="K1262" i="42"/>
  <c r="L1262" i="42"/>
  <c r="H1263" i="42"/>
  <c r="I1263" i="42"/>
  <c r="J1263" i="42"/>
  <c r="K1263" i="42"/>
  <c r="L1263" i="42"/>
  <c r="H1264" i="42"/>
  <c r="I1264" i="42"/>
  <c r="J1264" i="42"/>
  <c r="K1264" i="42"/>
  <c r="L1264" i="42"/>
  <c r="H1265" i="42"/>
  <c r="I1265" i="42"/>
  <c r="J1265" i="42"/>
  <c r="K1265" i="42"/>
  <c r="L1265" i="42"/>
  <c r="H1266" i="42"/>
  <c r="I1266" i="42"/>
  <c r="J1266" i="42"/>
  <c r="K1266" i="42"/>
  <c r="L1266" i="42"/>
  <c r="G1267" i="42"/>
  <c r="H1267" i="42"/>
  <c r="I1267" i="42"/>
  <c r="K1267" i="42"/>
  <c r="L1267" i="42"/>
  <c r="G1268" i="42"/>
  <c r="H1268" i="42"/>
  <c r="I1268" i="42"/>
  <c r="K1268" i="42"/>
  <c r="L1268" i="42"/>
  <c r="G1269" i="42"/>
  <c r="H1269" i="42"/>
  <c r="I1269" i="42"/>
  <c r="J1269" i="42"/>
  <c r="L1269" i="42"/>
  <c r="G1270" i="42"/>
  <c r="H1270" i="42"/>
  <c r="I1270" i="42"/>
  <c r="K1270" i="42"/>
  <c r="L1270" i="42"/>
  <c r="G1271" i="42"/>
  <c r="H1271" i="42"/>
  <c r="I1271" i="42"/>
  <c r="J1271" i="42"/>
  <c r="L1271" i="42"/>
  <c r="G1272" i="42"/>
  <c r="H1272" i="42"/>
  <c r="I1272" i="42"/>
  <c r="K1272" i="42"/>
  <c r="L1272" i="42"/>
  <c r="G1273" i="42"/>
  <c r="H1273" i="42"/>
  <c r="I1273" i="42"/>
  <c r="K1273" i="42"/>
  <c r="L1273" i="42"/>
  <c r="G1274" i="42"/>
  <c r="H1274" i="42"/>
  <c r="I1274" i="42"/>
  <c r="J1274" i="42"/>
  <c r="L1274" i="42"/>
  <c r="G1275" i="42"/>
  <c r="H1275" i="42"/>
  <c r="I1275" i="42"/>
  <c r="K1275" i="42"/>
  <c r="L1275" i="42"/>
  <c r="G1276" i="42"/>
  <c r="H1276" i="42"/>
  <c r="I1276" i="42"/>
  <c r="J1276" i="42"/>
  <c r="L1276" i="42"/>
  <c r="G1277" i="42"/>
  <c r="H1277" i="42"/>
  <c r="I1277" i="42"/>
  <c r="J1277" i="42"/>
  <c r="L1277" i="42"/>
  <c r="G1278" i="42"/>
  <c r="H1278" i="42"/>
  <c r="I1278" i="42"/>
  <c r="J1278" i="42"/>
  <c r="L1278" i="42"/>
  <c r="G1279" i="42"/>
  <c r="H1279" i="42"/>
  <c r="I1279" i="42"/>
  <c r="J1279" i="42"/>
  <c r="K1279" i="42"/>
  <c r="G1280" i="42"/>
  <c r="H1280" i="42"/>
  <c r="I1280" i="42"/>
  <c r="K1280" i="42"/>
  <c r="L1280" i="42"/>
  <c r="G1281" i="42"/>
  <c r="H1281" i="42"/>
  <c r="I1281" i="42"/>
  <c r="K1281" i="42"/>
  <c r="L1281" i="42"/>
  <c r="G1282" i="42"/>
  <c r="H1282" i="42"/>
  <c r="I1282" i="42"/>
  <c r="K1282" i="42"/>
  <c r="L1282" i="42"/>
  <c r="G1283" i="42"/>
  <c r="H1283" i="42"/>
  <c r="I1283" i="42"/>
  <c r="K1283" i="42"/>
  <c r="L1283" i="42"/>
  <c r="G1284" i="42"/>
  <c r="H1284" i="42"/>
  <c r="I1284" i="42"/>
  <c r="K1284" i="42"/>
  <c r="L1284" i="42"/>
  <c r="G1285" i="42"/>
  <c r="H1285" i="42"/>
  <c r="I1285" i="42"/>
  <c r="K1285" i="42"/>
  <c r="L1285" i="42"/>
  <c r="G1286" i="42"/>
  <c r="H1286" i="42"/>
  <c r="I1286" i="42"/>
  <c r="J1286" i="42"/>
  <c r="L1286" i="42"/>
  <c r="G1287" i="42"/>
  <c r="H1287" i="42"/>
  <c r="I1287" i="42"/>
  <c r="K1287" i="42"/>
  <c r="L1287" i="42"/>
  <c r="G1288" i="42"/>
  <c r="H1288" i="42"/>
  <c r="I1288" i="42"/>
  <c r="K1288" i="42"/>
  <c r="L1288" i="42"/>
  <c r="G1289" i="42"/>
  <c r="H1289" i="42"/>
  <c r="I1289" i="42"/>
  <c r="J1289" i="42"/>
  <c r="L1289" i="42"/>
  <c r="H1290" i="42"/>
  <c r="I1290" i="42"/>
  <c r="J1290" i="42"/>
  <c r="K1290" i="42"/>
  <c r="L1290" i="42"/>
  <c r="G1291" i="42"/>
  <c r="H1291" i="42"/>
  <c r="I1291" i="42"/>
  <c r="J1291" i="42"/>
  <c r="K1291" i="42"/>
  <c r="H1292" i="42"/>
  <c r="I1292" i="42"/>
  <c r="J1292" i="42"/>
  <c r="K1292" i="42"/>
  <c r="L1292" i="42"/>
  <c r="H1293" i="42"/>
  <c r="I1293" i="42"/>
  <c r="J1293" i="42"/>
  <c r="K1293" i="42"/>
  <c r="L1293" i="42"/>
  <c r="H1294" i="42"/>
  <c r="I1294" i="42"/>
  <c r="J1294" i="42"/>
  <c r="K1294" i="42"/>
  <c r="L1294" i="42"/>
  <c r="G1295" i="42"/>
  <c r="H1295" i="42"/>
  <c r="I1295" i="42"/>
  <c r="J1295" i="42"/>
  <c r="L1295" i="42"/>
  <c r="G1296" i="42"/>
  <c r="H1296" i="42"/>
  <c r="I1296" i="42"/>
  <c r="K1296" i="42"/>
  <c r="L1296" i="42"/>
  <c r="G1297" i="42"/>
  <c r="H1297" i="42"/>
  <c r="I1297" i="42"/>
  <c r="K1297" i="42"/>
  <c r="L1297" i="42"/>
  <c r="G1298" i="42"/>
  <c r="I1298" i="42"/>
  <c r="J1298" i="42"/>
  <c r="K1298" i="42"/>
  <c r="L1298" i="42"/>
  <c r="H1299" i="42"/>
  <c r="I1299" i="42"/>
  <c r="J1299" i="42"/>
  <c r="K1299" i="42"/>
  <c r="L1299" i="42"/>
  <c r="H1300" i="42"/>
  <c r="I1300" i="42"/>
  <c r="J1300" i="42"/>
  <c r="K1300" i="42"/>
  <c r="L1300" i="42"/>
  <c r="H1301" i="42"/>
  <c r="I1301" i="42"/>
  <c r="J1301" i="42"/>
  <c r="K1301" i="42"/>
  <c r="L1301" i="42"/>
  <c r="G1302" i="42"/>
  <c r="H1302" i="42"/>
  <c r="I1302" i="42"/>
  <c r="J1302" i="42"/>
  <c r="L1302" i="42"/>
  <c r="G1303" i="42"/>
  <c r="H1303" i="42"/>
  <c r="I1303" i="42"/>
  <c r="J1303" i="42"/>
  <c r="K1303" i="42"/>
  <c r="G1304" i="42"/>
  <c r="H1304" i="42"/>
  <c r="I1304" i="42"/>
  <c r="K1304" i="42"/>
  <c r="L1304" i="42"/>
  <c r="G1305" i="42"/>
  <c r="H1305" i="42"/>
  <c r="I1305" i="42"/>
  <c r="K1305" i="42"/>
  <c r="L1305" i="42"/>
  <c r="G1306" i="42"/>
  <c r="H1306" i="42"/>
  <c r="I1306" i="42"/>
  <c r="J1306" i="42"/>
  <c r="L1306" i="42"/>
  <c r="G1307" i="42"/>
  <c r="H1307" i="42"/>
  <c r="I1307" i="42"/>
  <c r="J1307" i="42"/>
  <c r="K1307" i="42"/>
  <c r="G1308" i="42"/>
  <c r="H1308" i="42"/>
  <c r="I1308" i="42"/>
  <c r="K1308" i="42"/>
  <c r="L1308" i="42"/>
  <c r="G1309" i="42"/>
  <c r="H1309" i="42"/>
  <c r="I1309" i="42"/>
  <c r="K1309" i="42"/>
  <c r="L1309" i="42"/>
  <c r="G1310" i="42"/>
  <c r="H1310" i="42"/>
  <c r="I1310" i="42"/>
  <c r="J1310" i="42"/>
  <c r="L1310" i="42"/>
  <c r="G1311" i="42"/>
  <c r="H1311" i="42"/>
  <c r="I1311" i="42"/>
  <c r="J1311" i="42"/>
  <c r="K1311" i="42"/>
  <c r="G1312" i="42"/>
  <c r="H1312" i="42"/>
  <c r="I1312" i="42"/>
  <c r="J1312" i="42"/>
  <c r="K1312" i="42"/>
  <c r="G1313" i="42"/>
  <c r="H1313" i="42"/>
  <c r="I1313" i="42"/>
  <c r="K1313" i="42"/>
  <c r="L1313" i="42"/>
  <c r="G1314" i="42"/>
  <c r="H1314" i="42"/>
  <c r="I1314" i="42"/>
  <c r="J1314" i="42"/>
  <c r="L1314" i="42"/>
  <c r="G1315" i="42"/>
  <c r="H1315" i="42"/>
  <c r="I1315" i="42"/>
  <c r="K1315" i="42"/>
  <c r="L1315" i="42"/>
  <c r="G1316" i="42"/>
  <c r="H1316" i="42"/>
  <c r="I1316" i="42"/>
  <c r="J1316" i="42"/>
  <c r="L1316" i="42"/>
  <c r="G1317" i="42"/>
  <c r="H1317" i="42"/>
  <c r="I1317" i="42"/>
  <c r="K1317" i="42"/>
  <c r="L1317" i="42"/>
  <c r="G1318" i="42"/>
  <c r="H1318" i="42"/>
  <c r="I1318" i="42"/>
  <c r="K1318" i="42"/>
  <c r="L1318" i="42"/>
  <c r="G1319" i="42"/>
  <c r="H1319" i="42"/>
  <c r="I1319" i="42"/>
  <c r="K1319" i="42"/>
  <c r="L1319" i="42"/>
  <c r="G1320" i="42"/>
  <c r="H1320" i="42"/>
  <c r="I1320" i="42"/>
  <c r="J1320" i="42"/>
  <c r="L1320" i="42"/>
  <c r="G1321" i="42"/>
  <c r="H1321" i="42"/>
  <c r="I1321" i="42"/>
  <c r="J1321" i="42"/>
  <c r="L1321" i="42"/>
  <c r="G1322" i="42"/>
  <c r="H1322" i="42"/>
  <c r="I1322" i="42"/>
  <c r="J1322" i="42"/>
  <c r="L1322" i="42"/>
  <c r="G1323" i="42"/>
  <c r="H1323" i="42"/>
  <c r="I1323" i="42"/>
  <c r="K1323" i="42"/>
  <c r="L1323" i="42"/>
  <c r="G1324" i="42"/>
  <c r="H1324" i="42"/>
  <c r="I1324" i="42"/>
  <c r="K1324" i="42"/>
  <c r="L1324" i="42"/>
  <c r="G1325" i="42"/>
  <c r="H1325" i="42"/>
  <c r="I1325" i="42"/>
  <c r="J1325" i="42"/>
  <c r="L1325" i="42"/>
  <c r="G1326" i="42"/>
  <c r="H1326" i="42"/>
  <c r="I1326" i="42"/>
  <c r="K1326" i="42"/>
  <c r="L1326" i="42"/>
  <c r="G1327" i="42"/>
  <c r="H1327" i="42"/>
  <c r="I1327" i="42"/>
  <c r="J1327" i="42"/>
  <c r="L1327" i="42"/>
  <c r="G1328" i="42"/>
  <c r="H1328" i="42"/>
  <c r="I1328" i="42"/>
  <c r="J1328" i="42"/>
  <c r="L1328" i="42"/>
  <c r="G1329" i="42"/>
  <c r="H1329" i="42"/>
  <c r="I1329" i="42"/>
  <c r="K1329" i="42"/>
  <c r="L1329" i="42"/>
  <c r="G1330" i="42"/>
  <c r="H1330" i="42"/>
  <c r="I1330" i="42"/>
  <c r="K1330" i="42"/>
  <c r="L1330" i="42"/>
  <c r="G1331" i="42"/>
  <c r="H1331" i="42"/>
  <c r="I1331" i="42"/>
  <c r="K1331" i="42"/>
  <c r="L1331" i="42"/>
  <c r="G1332" i="42"/>
  <c r="H1332" i="42"/>
  <c r="I1332" i="42"/>
  <c r="K1332" i="42"/>
  <c r="L1332" i="42"/>
  <c r="G1333" i="42"/>
  <c r="H1333" i="42"/>
  <c r="I1333" i="42"/>
  <c r="K1333" i="42"/>
  <c r="L1333" i="42"/>
  <c r="G1334" i="42"/>
  <c r="H1334" i="42"/>
  <c r="I1334" i="42"/>
  <c r="J1334" i="42"/>
  <c r="L1334" i="42"/>
  <c r="G1335" i="42"/>
  <c r="H1335" i="42"/>
  <c r="I1335" i="42"/>
  <c r="J1335" i="42"/>
  <c r="L1335" i="42"/>
  <c r="G1336" i="42"/>
  <c r="H1336" i="42"/>
  <c r="I1336" i="42"/>
  <c r="J1336" i="42"/>
  <c r="L1336" i="42"/>
  <c r="H1337" i="42"/>
  <c r="I1337" i="42"/>
  <c r="J1337" i="42"/>
  <c r="K1337" i="42"/>
  <c r="L1337" i="42"/>
  <c r="G1338" i="42"/>
  <c r="I1338" i="42"/>
  <c r="J1338" i="42"/>
  <c r="K1338" i="42"/>
  <c r="L1338" i="42"/>
  <c r="G1339" i="42"/>
  <c r="I1339" i="42"/>
  <c r="J1339" i="42"/>
  <c r="K1339" i="42"/>
  <c r="L1339" i="42"/>
  <c r="G1340" i="42"/>
  <c r="H1340" i="42"/>
  <c r="I1340" i="42"/>
  <c r="J1340" i="42"/>
  <c r="L1340" i="42"/>
  <c r="H1341" i="42"/>
  <c r="I1341" i="42"/>
  <c r="J1341" i="42"/>
  <c r="K1341" i="42"/>
  <c r="L1341" i="42"/>
  <c r="G1342" i="42"/>
  <c r="I1342" i="42"/>
  <c r="J1342" i="42"/>
  <c r="K1342" i="42"/>
  <c r="L1342" i="42"/>
  <c r="H1343" i="42"/>
  <c r="I1343" i="42"/>
  <c r="J1343" i="42"/>
  <c r="K1343" i="42"/>
  <c r="L1343" i="42"/>
  <c r="H1344" i="42"/>
  <c r="I1344" i="42"/>
  <c r="J1344" i="42"/>
  <c r="K1344" i="42"/>
  <c r="L1344" i="42"/>
  <c r="H1345" i="42"/>
  <c r="I1345" i="42"/>
  <c r="J1345" i="42"/>
  <c r="K1345" i="42"/>
  <c r="L1345" i="42"/>
  <c r="H1346" i="42"/>
  <c r="I1346" i="42"/>
  <c r="J1346" i="42"/>
  <c r="K1346" i="42"/>
  <c r="L1346" i="42"/>
  <c r="H1347" i="42"/>
  <c r="I1347" i="42"/>
  <c r="J1347" i="42"/>
  <c r="K1347" i="42"/>
  <c r="L1347" i="42"/>
  <c r="H1348" i="42"/>
  <c r="I1348" i="42"/>
  <c r="J1348" i="42"/>
  <c r="K1348" i="42"/>
  <c r="L1348" i="42"/>
  <c r="G1349" i="42"/>
  <c r="I1349" i="42"/>
  <c r="J1349" i="42"/>
  <c r="K1349" i="42"/>
  <c r="L1349" i="42"/>
  <c r="G1350" i="42"/>
  <c r="H1350" i="42"/>
  <c r="J1350" i="42"/>
  <c r="K1350" i="42"/>
  <c r="L1350" i="42"/>
  <c r="H1351" i="42"/>
  <c r="I1351" i="42"/>
  <c r="J1351" i="42"/>
  <c r="K1351" i="42"/>
  <c r="L1351" i="42"/>
  <c r="G1352" i="42"/>
  <c r="I1352" i="42"/>
  <c r="J1352" i="42"/>
  <c r="K1352" i="42"/>
  <c r="L1352" i="42"/>
  <c r="G1353" i="42"/>
  <c r="I1353" i="42"/>
  <c r="J1353" i="42"/>
  <c r="K1353" i="42"/>
  <c r="L1353" i="42"/>
  <c r="G1354" i="42"/>
  <c r="H1354" i="42"/>
  <c r="I1354" i="42"/>
  <c r="J1354" i="42"/>
  <c r="K1354" i="42"/>
  <c r="H1355" i="42"/>
  <c r="I1355" i="42"/>
  <c r="J1355" i="42"/>
  <c r="K1355" i="42"/>
  <c r="L1355" i="42"/>
  <c r="H1356" i="42"/>
  <c r="I1356" i="42"/>
  <c r="J1356" i="42"/>
  <c r="K1356" i="42"/>
  <c r="L1356" i="42"/>
  <c r="H1357" i="42"/>
  <c r="I1357" i="42"/>
  <c r="J1357" i="42"/>
  <c r="K1357" i="42"/>
  <c r="L1357" i="42"/>
  <c r="G1358" i="42"/>
  <c r="H1358" i="42"/>
  <c r="I1358" i="42"/>
  <c r="K1358" i="42"/>
  <c r="L1358" i="42"/>
  <c r="G1359" i="42"/>
  <c r="I1359" i="42"/>
  <c r="J1359" i="42"/>
  <c r="K1359" i="42"/>
  <c r="L1359" i="42"/>
  <c r="G1360" i="42"/>
  <c r="H1360" i="42"/>
  <c r="I1360" i="42"/>
  <c r="J1360" i="42"/>
  <c r="L1360" i="42"/>
  <c r="G1361" i="42"/>
  <c r="H1361" i="42"/>
  <c r="I1361" i="42"/>
  <c r="K1361" i="42"/>
  <c r="L1361" i="42"/>
  <c r="G1362" i="42"/>
  <c r="H1362" i="42"/>
  <c r="I1362" i="42"/>
  <c r="K1362" i="42"/>
  <c r="L1362" i="42"/>
  <c r="G1363" i="42"/>
  <c r="H1363" i="42"/>
  <c r="I1363" i="42"/>
  <c r="K1363" i="42"/>
  <c r="L1363" i="42"/>
  <c r="G1364" i="42"/>
  <c r="H1364" i="42"/>
  <c r="I1364" i="42"/>
  <c r="J1364" i="42"/>
  <c r="L1364" i="42"/>
  <c r="G1365" i="42"/>
  <c r="H1365" i="42"/>
  <c r="I1365" i="42"/>
  <c r="K1365" i="42"/>
  <c r="L1365" i="42"/>
  <c r="G1366" i="42"/>
  <c r="H1366" i="42"/>
  <c r="I1366" i="42"/>
  <c r="K1366" i="42"/>
  <c r="L1366" i="42"/>
  <c r="G1367" i="42"/>
  <c r="H1367" i="42"/>
  <c r="I1367" i="42"/>
  <c r="K1367" i="42"/>
  <c r="L1367" i="42"/>
  <c r="G1368" i="42"/>
  <c r="H1368" i="42"/>
  <c r="I1368" i="42"/>
  <c r="K1368" i="42"/>
  <c r="L1368" i="42"/>
  <c r="G1369" i="42"/>
  <c r="H1369" i="42"/>
  <c r="I1369" i="42"/>
  <c r="J1369" i="42"/>
  <c r="L1369" i="42"/>
  <c r="G1370" i="42"/>
  <c r="H1370" i="42"/>
  <c r="I1370" i="42"/>
  <c r="J1370" i="42"/>
  <c r="L1370" i="42"/>
  <c r="G1371" i="42"/>
  <c r="H1371" i="42"/>
  <c r="I1371" i="42"/>
  <c r="K1371" i="42"/>
  <c r="L1371" i="42"/>
  <c r="G1372" i="42"/>
  <c r="H1372" i="42"/>
  <c r="I1372" i="42"/>
  <c r="J1372" i="42"/>
  <c r="L1372" i="42"/>
  <c r="G1373" i="42"/>
  <c r="H1373" i="42"/>
  <c r="I1373" i="42"/>
  <c r="J1373" i="42"/>
  <c r="L1373" i="42"/>
  <c r="G1374" i="42"/>
  <c r="H1374" i="42"/>
  <c r="I1374" i="42"/>
  <c r="J1374" i="42"/>
  <c r="L1374" i="42"/>
  <c r="G1375" i="42"/>
  <c r="H1375" i="42"/>
  <c r="I1375" i="42"/>
  <c r="K1375" i="42"/>
  <c r="L1375" i="42"/>
  <c r="G1376" i="42"/>
  <c r="H1376" i="42"/>
  <c r="I1376" i="42"/>
  <c r="K1376" i="42"/>
  <c r="L1376" i="42"/>
  <c r="G1377" i="42"/>
  <c r="H1377" i="42"/>
  <c r="I1377" i="42"/>
  <c r="K1377" i="42"/>
  <c r="L1377" i="42"/>
  <c r="G1378" i="42"/>
  <c r="H1378" i="42"/>
  <c r="I1378" i="42"/>
  <c r="K1378" i="42"/>
  <c r="L1378" i="42"/>
  <c r="G1379" i="42"/>
  <c r="H1379" i="42"/>
  <c r="I1379" i="42"/>
  <c r="J1379" i="42"/>
  <c r="L1379" i="42"/>
  <c r="G1380" i="42"/>
  <c r="H1380" i="42"/>
  <c r="I1380" i="42"/>
  <c r="K1380" i="42"/>
  <c r="L1380" i="42"/>
  <c r="G1381" i="42"/>
  <c r="H1381" i="42"/>
  <c r="I1381" i="42"/>
  <c r="J1381" i="42"/>
  <c r="K1381" i="42"/>
  <c r="G1382" i="42"/>
  <c r="H1382" i="42"/>
  <c r="I1382" i="42"/>
  <c r="K1382" i="42"/>
  <c r="L1382" i="42"/>
  <c r="G1383" i="42"/>
  <c r="H1383" i="42"/>
  <c r="I1383" i="42"/>
  <c r="J1383" i="42"/>
  <c r="K1383" i="42"/>
  <c r="G1384" i="42"/>
  <c r="H1384" i="42"/>
  <c r="I1384" i="42"/>
  <c r="J1384" i="42"/>
  <c r="K1384" i="42"/>
  <c r="G1385" i="42"/>
  <c r="H1385" i="42"/>
  <c r="I1385" i="42"/>
  <c r="K1385" i="42"/>
  <c r="L1385" i="42"/>
  <c r="G1386" i="42"/>
  <c r="H1386" i="42"/>
  <c r="I1386" i="42"/>
  <c r="K1386" i="42"/>
  <c r="L1386" i="42"/>
  <c r="G1387" i="42"/>
  <c r="H1387" i="42"/>
  <c r="I1387" i="42"/>
  <c r="J1387" i="42"/>
  <c r="L1387" i="42"/>
  <c r="G1388" i="42"/>
  <c r="H1388" i="42"/>
  <c r="I1388" i="42"/>
  <c r="K1388" i="42"/>
  <c r="L1388" i="42"/>
  <c r="G1389" i="42"/>
  <c r="H1389" i="42"/>
  <c r="I1389" i="42"/>
  <c r="J1389" i="42"/>
  <c r="L1389" i="42"/>
  <c r="G1390" i="42"/>
  <c r="H1390" i="42"/>
  <c r="I1390" i="42"/>
  <c r="J1390" i="42"/>
  <c r="L1390" i="42"/>
  <c r="G1391" i="42"/>
  <c r="H1391" i="42"/>
  <c r="I1391" i="42"/>
  <c r="K1391" i="42"/>
  <c r="L1391" i="42"/>
  <c r="G1392" i="42"/>
  <c r="H1392" i="42"/>
  <c r="I1392" i="42"/>
  <c r="K1392" i="42"/>
  <c r="L1392" i="42"/>
  <c r="G1393" i="42"/>
  <c r="H1393" i="42"/>
  <c r="I1393" i="42"/>
  <c r="K1393" i="42"/>
  <c r="L1393" i="42"/>
  <c r="G1394" i="42"/>
  <c r="H1394" i="42"/>
  <c r="I1394" i="42"/>
  <c r="K1394" i="42"/>
  <c r="L1394" i="42"/>
  <c r="G1395" i="42"/>
  <c r="H1395" i="42"/>
  <c r="I1395" i="42"/>
  <c r="J1395" i="42"/>
  <c r="L1395" i="42"/>
  <c r="G1396" i="42"/>
  <c r="H1396" i="42"/>
  <c r="I1396" i="42"/>
  <c r="K1396" i="42"/>
  <c r="L1396" i="42"/>
  <c r="G1397" i="42"/>
  <c r="H1397" i="42"/>
  <c r="I1397" i="42"/>
  <c r="K1397" i="42"/>
  <c r="L1397" i="42"/>
  <c r="G1398" i="42"/>
  <c r="H1398" i="42"/>
  <c r="I1398" i="42"/>
  <c r="J1398" i="42"/>
  <c r="L1398" i="42"/>
  <c r="G1399" i="42"/>
  <c r="H1399" i="42"/>
  <c r="I1399" i="42"/>
  <c r="K1399" i="42"/>
  <c r="L1399" i="42"/>
  <c r="G1400" i="42"/>
  <c r="H1400" i="42"/>
  <c r="I1400" i="42"/>
  <c r="J1400" i="42"/>
  <c r="L1400" i="42"/>
  <c r="G1401" i="42"/>
  <c r="H1401" i="42"/>
  <c r="I1401" i="42"/>
  <c r="K1401" i="42"/>
  <c r="L1401" i="42"/>
  <c r="G1402" i="42"/>
  <c r="H1402" i="42"/>
  <c r="I1402" i="42"/>
  <c r="K1402" i="42"/>
  <c r="L1402" i="42"/>
  <c r="G1403" i="42"/>
  <c r="H1403" i="42"/>
  <c r="I1403" i="42"/>
  <c r="K1403" i="42"/>
  <c r="L1403" i="42"/>
  <c r="G1404" i="42"/>
  <c r="H1404" i="42"/>
  <c r="I1404" i="42"/>
  <c r="K1404" i="42"/>
  <c r="L1404" i="42"/>
  <c r="G1405" i="42"/>
  <c r="H1405" i="42"/>
  <c r="I1405" i="42"/>
  <c r="J1405" i="42"/>
  <c r="L1405" i="42"/>
  <c r="G1406" i="42"/>
  <c r="H1406" i="42"/>
  <c r="I1406" i="42"/>
  <c r="J1406" i="42"/>
  <c r="L1406" i="42"/>
  <c r="G1407" i="42"/>
  <c r="H1407" i="42"/>
  <c r="I1407" i="42"/>
  <c r="K1407" i="42"/>
  <c r="L1407" i="42"/>
  <c r="G1408" i="42"/>
  <c r="H1408" i="42"/>
  <c r="I1408" i="42"/>
  <c r="J1408" i="42"/>
  <c r="K1408" i="42"/>
  <c r="G1409" i="42"/>
  <c r="H1409" i="42"/>
  <c r="I1409" i="42"/>
  <c r="J1409" i="42"/>
  <c r="L1409" i="42"/>
  <c r="G1410" i="42"/>
  <c r="H1410" i="42"/>
  <c r="I1410" i="42"/>
  <c r="J1410" i="42"/>
  <c r="L1410" i="42"/>
  <c r="G1411" i="42"/>
  <c r="H1411" i="42"/>
  <c r="I1411" i="42"/>
  <c r="J1411" i="42"/>
  <c r="L1411" i="42"/>
  <c r="G1412" i="42"/>
  <c r="H1412" i="42"/>
  <c r="I1412" i="42"/>
  <c r="J1412" i="42"/>
  <c r="L1412" i="42"/>
  <c r="G1413" i="42"/>
  <c r="H1413" i="42"/>
  <c r="I1413" i="42"/>
  <c r="K1413" i="42"/>
  <c r="L1413" i="42"/>
  <c r="G1414" i="42"/>
  <c r="H1414" i="42"/>
  <c r="J1414" i="42"/>
  <c r="K1414" i="42"/>
  <c r="L1414" i="42"/>
  <c r="G1415" i="42"/>
  <c r="I1415" i="42"/>
  <c r="J1415" i="42"/>
  <c r="K1415" i="42"/>
  <c r="L1415" i="42"/>
  <c r="G1416" i="42"/>
  <c r="I1416" i="42"/>
  <c r="J1416" i="42"/>
  <c r="K1416" i="42"/>
  <c r="L1416" i="42"/>
  <c r="G1417" i="42"/>
  <c r="H1417" i="42"/>
  <c r="I1417" i="42"/>
  <c r="J1417" i="42"/>
  <c r="L1417" i="42"/>
  <c r="G1418" i="42"/>
  <c r="H1418" i="42"/>
  <c r="I1418" i="42"/>
  <c r="J1418" i="42"/>
  <c r="K1418" i="42"/>
  <c r="G1419" i="42"/>
  <c r="H1419" i="42"/>
  <c r="I1419" i="42"/>
  <c r="K1419" i="42"/>
  <c r="L1419" i="42"/>
  <c r="G1420" i="42"/>
  <c r="H1420" i="42"/>
  <c r="I1420" i="42"/>
  <c r="K1420" i="42"/>
  <c r="L1420" i="42"/>
  <c r="H1421" i="42"/>
  <c r="I1421" i="42"/>
  <c r="J1421" i="42"/>
  <c r="K1421" i="42"/>
  <c r="L1421" i="42"/>
  <c r="G1422" i="42"/>
  <c r="H1422" i="42"/>
  <c r="I1422" i="42"/>
  <c r="K1422" i="42"/>
  <c r="L1422" i="42"/>
  <c r="G1423" i="42"/>
  <c r="I1423" i="42"/>
  <c r="J1423" i="42"/>
  <c r="K1423" i="42"/>
  <c r="L1423" i="42"/>
  <c r="G1424" i="42"/>
  <c r="H1424" i="42"/>
  <c r="I1424" i="42"/>
  <c r="J1424" i="42"/>
  <c r="L1424" i="42"/>
  <c r="G1425" i="42"/>
  <c r="H1425" i="42"/>
  <c r="I1425" i="42"/>
  <c r="K1425" i="42"/>
  <c r="L1425" i="42"/>
  <c r="H1426" i="42"/>
  <c r="I1426" i="42"/>
  <c r="J1426" i="42"/>
  <c r="K1426" i="42"/>
  <c r="L1426" i="42"/>
  <c r="H1427" i="42"/>
  <c r="I1427" i="42"/>
  <c r="J1427" i="42"/>
  <c r="K1427" i="42"/>
  <c r="L1427" i="42"/>
  <c r="H1428" i="42"/>
  <c r="I1428" i="42"/>
  <c r="J1428" i="42"/>
  <c r="K1428" i="42"/>
  <c r="L1428" i="42"/>
  <c r="G1429" i="42"/>
  <c r="H1429" i="42"/>
  <c r="I1429" i="42"/>
  <c r="K1429" i="42"/>
  <c r="L1429" i="42"/>
  <c r="H1430" i="42"/>
  <c r="I1430" i="42"/>
  <c r="J1430" i="42"/>
  <c r="K1430" i="42"/>
  <c r="L1430" i="42"/>
  <c r="H1431" i="42"/>
  <c r="I1431" i="42"/>
  <c r="J1431" i="42"/>
  <c r="K1431" i="42"/>
  <c r="L1431" i="42"/>
  <c r="H1432" i="42"/>
  <c r="I1432" i="42"/>
  <c r="J1432" i="42"/>
  <c r="K1432" i="42"/>
  <c r="L1432" i="42"/>
  <c r="H1433" i="42"/>
  <c r="I1433" i="42"/>
  <c r="J1433" i="42"/>
  <c r="K1433" i="42"/>
  <c r="L1433" i="42"/>
  <c r="G1434" i="42"/>
  <c r="H1434" i="42"/>
  <c r="I1434" i="42"/>
  <c r="K1434" i="42"/>
  <c r="L1434" i="42"/>
  <c r="G1435" i="42"/>
  <c r="H1435" i="42"/>
  <c r="I1435" i="42"/>
  <c r="K1435" i="42"/>
  <c r="L1435" i="42"/>
  <c r="H1436" i="42"/>
  <c r="I1436" i="42"/>
  <c r="J1436" i="42"/>
  <c r="K1436" i="42"/>
  <c r="L1436" i="42"/>
  <c r="H1437" i="42"/>
  <c r="I1437" i="42"/>
  <c r="J1437" i="42"/>
  <c r="K1437" i="42"/>
  <c r="L1437" i="42"/>
  <c r="G1438" i="42"/>
  <c r="H1438" i="42"/>
  <c r="I1438" i="42"/>
  <c r="K1438" i="42"/>
  <c r="L1438" i="42"/>
  <c r="G1439" i="42"/>
  <c r="H1439" i="42"/>
  <c r="I1439" i="42"/>
  <c r="K1439" i="42"/>
  <c r="L1439" i="42"/>
  <c r="G1440" i="42"/>
  <c r="H1440" i="42"/>
  <c r="I1440" i="42"/>
  <c r="K1440" i="42"/>
  <c r="L1440" i="42"/>
  <c r="H1441" i="42"/>
  <c r="I1441" i="42"/>
  <c r="J1441" i="42"/>
  <c r="K1441" i="42"/>
  <c r="L1441" i="42"/>
  <c r="G1442" i="42"/>
  <c r="H1442" i="42"/>
  <c r="I1442" i="42"/>
  <c r="K1442" i="42"/>
  <c r="L1442" i="42"/>
  <c r="G1443" i="42"/>
  <c r="H1443" i="42"/>
  <c r="I1443" i="42"/>
  <c r="K1443" i="42"/>
  <c r="L1443" i="42"/>
  <c r="G1444" i="42"/>
  <c r="H1444" i="42"/>
  <c r="I1444" i="42"/>
  <c r="K1444" i="42"/>
  <c r="L1444" i="42"/>
  <c r="G1445" i="42"/>
  <c r="H1445" i="42"/>
  <c r="I1445" i="42"/>
  <c r="K1445" i="42"/>
  <c r="L1445" i="42"/>
  <c r="G1446" i="42"/>
  <c r="H1446" i="42"/>
  <c r="I1446" i="42"/>
  <c r="K1446" i="42"/>
  <c r="L1446" i="42"/>
  <c r="G1447" i="42"/>
  <c r="H1447" i="42"/>
  <c r="I1447" i="42"/>
  <c r="K1447" i="42"/>
  <c r="L1447" i="42"/>
  <c r="G1448" i="42"/>
  <c r="H1448" i="42"/>
  <c r="I1448" i="42"/>
  <c r="K1448" i="42"/>
  <c r="L1448" i="42"/>
  <c r="G1449" i="42"/>
  <c r="H1449" i="42"/>
  <c r="I1449" i="42"/>
  <c r="K1449" i="42"/>
  <c r="L1449" i="42"/>
  <c r="G1450" i="42"/>
  <c r="H1450" i="42"/>
  <c r="I1450" i="42"/>
  <c r="K1450" i="42"/>
  <c r="L1450" i="42"/>
  <c r="G1451" i="42"/>
  <c r="H1451" i="42"/>
  <c r="I1451" i="42"/>
  <c r="J1451" i="42"/>
  <c r="L1451" i="42"/>
  <c r="G1452" i="42"/>
  <c r="H1452" i="42"/>
  <c r="I1452" i="42"/>
  <c r="K1452" i="42"/>
  <c r="L1452" i="42"/>
  <c r="H1453" i="42"/>
  <c r="I1453" i="42"/>
  <c r="J1453" i="42"/>
  <c r="K1453" i="42"/>
  <c r="L1453" i="42"/>
  <c r="G1454" i="42"/>
  <c r="I1454" i="42"/>
  <c r="J1454" i="42"/>
  <c r="K1454" i="42"/>
  <c r="L1454" i="42"/>
  <c r="L5" i="42"/>
  <c r="K5" i="42"/>
  <c r="I5" i="42"/>
  <c r="H5" i="42"/>
  <c r="G5" i="42"/>
  <c r="M3" i="42"/>
  <c r="N3" i="42"/>
  <c r="O3" i="42"/>
  <c r="P3" i="42"/>
  <c r="Q3" i="42"/>
  <c r="R3" i="42"/>
  <c r="S3" i="42"/>
  <c r="AA6" i="42" s="1"/>
  <c r="A1452" i="42"/>
  <c r="A1453" i="42"/>
  <c r="A1454" i="42"/>
  <c r="A1442" i="42"/>
  <c r="A1443" i="42"/>
  <c r="A1444" i="42"/>
  <c r="A1445" i="42"/>
  <c r="A1396" i="42"/>
  <c r="A1397" i="42"/>
  <c r="A1398" i="42"/>
  <c r="A1399" i="42"/>
  <c r="A1367" i="42"/>
  <c r="A1368" i="42"/>
  <c r="A1369" i="42"/>
  <c r="A1370" i="42"/>
  <c r="A1371" i="42"/>
  <c r="A1372" i="42"/>
  <c r="A1373" i="42"/>
  <c r="A1374" i="42"/>
  <c r="A1356" i="42"/>
  <c r="A1357" i="42"/>
  <c r="A1358" i="42"/>
  <c r="A1359" i="42"/>
  <c r="A1360" i="42"/>
  <c r="A1341" i="42"/>
  <c r="A1342" i="42"/>
  <c r="A1343" i="42"/>
  <c r="A1330" i="42"/>
  <c r="A1331" i="42"/>
  <c r="A1332" i="42"/>
  <c r="A1333" i="42"/>
  <c r="A1317" i="42"/>
  <c r="A1318" i="42"/>
  <c r="A1319" i="42"/>
  <c r="A1320" i="42"/>
  <c r="A1279" i="42"/>
  <c r="A1280" i="42"/>
  <c r="A1281" i="42"/>
  <c r="A1282" i="42"/>
  <c r="A1283" i="42"/>
  <c r="A1284" i="42"/>
  <c r="A1285" i="42"/>
  <c r="A1286" i="42"/>
  <c r="A1287" i="42"/>
  <c r="A1257" i="42"/>
  <c r="A1258" i="42"/>
  <c r="A1259" i="42"/>
  <c r="A1153" i="42"/>
  <c r="A1154" i="42"/>
  <c r="A1155" i="42"/>
  <c r="A1116" i="42"/>
  <c r="A1117" i="42"/>
  <c r="A1118" i="42"/>
  <c r="A1119" i="42"/>
  <c r="A1112" i="42"/>
  <c r="A1113" i="42"/>
  <c r="A1114" i="42"/>
  <c r="A1106" i="42"/>
  <c r="A1107" i="42"/>
  <c r="A1108" i="42"/>
  <c r="A1109" i="42"/>
  <c r="A1080" i="42"/>
  <c r="A1081" i="42"/>
  <c r="A1082" i="42"/>
  <c r="A1083" i="42"/>
  <c r="A1084" i="42"/>
  <c r="A1027" i="42"/>
  <c r="A1028" i="42"/>
  <c r="A1029" i="42"/>
  <c r="A1030" i="42"/>
  <c r="A1031" i="42"/>
  <c r="A998" i="42"/>
  <c r="A999" i="42"/>
  <c r="A1000" i="42"/>
  <c r="A996" i="42"/>
  <c r="A997" i="42"/>
  <c r="A985" i="42"/>
  <c r="A986" i="42"/>
  <c r="A987" i="42"/>
  <c r="A988" i="42"/>
  <c r="A989" i="42"/>
  <c r="A953" i="42"/>
  <c r="A954" i="42"/>
  <c r="A955" i="42"/>
  <c r="A956" i="42"/>
  <c r="A950" i="42"/>
  <c r="A951" i="42"/>
  <c r="A952" i="42"/>
  <c r="A920" i="42"/>
  <c r="A921" i="42"/>
  <c r="A911" i="42"/>
  <c r="A912" i="42"/>
  <c r="A913" i="42"/>
  <c r="A914" i="42"/>
  <c r="A915" i="42"/>
  <c r="A853" i="42"/>
  <c r="A854" i="42"/>
  <c r="A855" i="42"/>
  <c r="A856" i="42"/>
  <c r="A857" i="42"/>
  <c r="A810" i="42"/>
  <c r="A811" i="42"/>
  <c r="A812" i="42"/>
  <c r="A801" i="42"/>
  <c r="A802" i="42"/>
  <c r="A803" i="42"/>
  <c r="A804" i="42"/>
  <c r="A805" i="42"/>
  <c r="A775" i="42"/>
  <c r="A776" i="42"/>
  <c r="A777" i="42"/>
  <c r="A778" i="42"/>
  <c r="A764" i="42"/>
  <c r="A765" i="42"/>
  <c r="A766" i="42"/>
  <c r="A767" i="42"/>
  <c r="A715" i="42"/>
  <c r="A716" i="42"/>
  <c r="A717" i="42"/>
  <c r="A718" i="42"/>
  <c r="A719" i="42"/>
  <c r="A708" i="42"/>
  <c r="A709" i="42"/>
  <c r="A710" i="42"/>
  <c r="A698" i="42"/>
  <c r="A699" i="42"/>
  <c r="A700" i="42"/>
  <c r="A653" i="42"/>
  <c r="A654" i="42"/>
  <c r="A655" i="42"/>
  <c r="A656" i="42"/>
  <c r="A657" i="42"/>
  <c r="A628" i="42"/>
  <c r="A629" i="42"/>
  <c r="A630" i="42"/>
  <c r="A562" i="42"/>
  <c r="A563" i="42"/>
  <c r="A554" i="42"/>
  <c r="A555" i="42"/>
  <c r="A556" i="42"/>
  <c r="A542" i="42"/>
  <c r="A543" i="42"/>
  <c r="A544" i="42"/>
  <c r="A533" i="42"/>
  <c r="A534" i="42"/>
  <c r="A535" i="42"/>
  <c r="A536" i="42"/>
  <c r="A510" i="42"/>
  <c r="A511" i="42"/>
  <c r="A512" i="42"/>
  <c r="A513" i="42"/>
  <c r="A483" i="42"/>
  <c r="A484" i="42"/>
  <c r="A485" i="42"/>
  <c r="A486" i="42"/>
  <c r="A482" i="42"/>
  <c r="A478" i="42"/>
  <c r="A479" i="42"/>
  <c r="A480" i="42"/>
  <c r="A481" i="42"/>
  <c r="A413" i="42"/>
  <c r="A414" i="42"/>
  <c r="A415" i="42"/>
  <c r="A394" i="42"/>
  <c r="A395" i="42"/>
  <c r="A396" i="42"/>
  <c r="A356" i="42"/>
  <c r="A357" i="42"/>
  <c r="A358" i="42"/>
  <c r="A359" i="42"/>
  <c r="A360" i="42"/>
  <c r="A361" i="42"/>
  <c r="A320" i="42"/>
  <c r="A321" i="42"/>
  <c r="A322" i="42"/>
  <c r="A323" i="42"/>
  <c r="A311" i="42"/>
  <c r="A312" i="42"/>
  <c r="A304" i="42"/>
  <c r="A305" i="42"/>
  <c r="A306" i="42"/>
  <c r="A290" i="42"/>
  <c r="A291" i="42"/>
  <c r="A284" i="42"/>
  <c r="A285" i="42"/>
  <c r="A286" i="42"/>
  <c r="A258" i="42"/>
  <c r="A259" i="42"/>
  <c r="A260" i="42"/>
  <c r="A261" i="42"/>
  <c r="A262" i="42"/>
  <c r="A245" i="42"/>
  <c r="A246" i="42"/>
  <c r="A247" i="42"/>
  <c r="A248" i="42"/>
  <c r="A242" i="42"/>
  <c r="A243" i="42"/>
  <c r="A244" i="42"/>
  <c r="A218" i="42"/>
  <c r="A219" i="42"/>
  <c r="A220" i="42"/>
  <c r="A215" i="42"/>
  <c r="A216" i="42"/>
  <c r="A194" i="42"/>
  <c r="A195" i="42"/>
  <c r="A196" i="42"/>
  <c r="A174" i="42"/>
  <c r="A175" i="42"/>
  <c r="A168" i="42"/>
  <c r="A169" i="42"/>
  <c r="A141" i="42"/>
  <c r="A142" i="42"/>
  <c r="A143" i="42"/>
  <c r="A144" i="42"/>
  <c r="A145" i="42"/>
  <c r="A120" i="42"/>
  <c r="A121" i="42"/>
  <c r="A89" i="42"/>
  <c r="A90" i="42"/>
  <c r="A91" i="42"/>
  <c r="A92" i="42"/>
  <c r="A69" i="42"/>
  <c r="A70" i="42"/>
  <c r="A71" i="42"/>
  <c r="A25" i="42"/>
  <c r="A26" i="42"/>
  <c r="A27" i="42"/>
  <c r="A28" i="42"/>
  <c r="A29" i="42"/>
  <c r="A30" i="42"/>
  <c r="T3" i="42"/>
  <c r="B3" i="42"/>
  <c r="A114" i="42"/>
  <c r="A1137" i="42"/>
  <c r="A98" i="42"/>
  <c r="A227" i="42"/>
  <c r="A1189" i="42"/>
  <c r="A1077" i="42"/>
  <c r="A516" i="42"/>
  <c r="A1008" i="42"/>
  <c r="A559" i="42"/>
  <c r="A1134" i="42"/>
  <c r="A553" i="42"/>
  <c r="A1148" i="42"/>
  <c r="A974" i="42"/>
  <c r="A254" i="42"/>
  <c r="A1404" i="42"/>
  <c r="A1103" i="42"/>
  <c r="A348" i="42"/>
  <c r="A1151" i="42"/>
  <c r="A660" i="42"/>
  <c r="A365" i="42"/>
  <c r="A1312" i="42"/>
  <c r="A1394" i="42"/>
  <c r="A1058" i="42"/>
  <c r="A470" i="42"/>
  <c r="A1246" i="42"/>
  <c r="A397" i="42"/>
  <c r="A1181" i="42"/>
  <c r="A463" i="42"/>
  <c r="A964" i="42"/>
  <c r="A565" i="42"/>
  <c r="A1166" i="42"/>
  <c r="A1143" i="42"/>
  <c r="A962" i="42"/>
  <c r="A1201" i="42"/>
  <c r="A108" i="42"/>
  <c r="A351" i="42"/>
  <c r="A1003" i="42"/>
  <c r="A496" i="42"/>
  <c r="A499" i="42"/>
  <c r="A1214" i="42"/>
  <c r="A462" i="42"/>
  <c r="A1308" i="42"/>
  <c r="A34" i="42"/>
  <c r="A393" i="42"/>
  <c r="A387" i="42"/>
  <c r="A1073" i="42"/>
  <c r="A241" i="42"/>
  <c r="A302" i="42"/>
  <c r="A201" i="42"/>
  <c r="A514" i="42"/>
  <c r="A9" i="42"/>
  <c r="A449" i="42"/>
  <c r="A1222" i="42"/>
  <c r="A352" i="42"/>
  <c r="A1098" i="42"/>
  <c r="A403" i="42"/>
  <c r="A865" i="42"/>
  <c r="A1250" i="42"/>
  <c r="A1141" i="42"/>
  <c r="A901" i="42"/>
  <c r="A1420" i="42"/>
  <c r="A24" i="42"/>
  <c r="A1132" i="42"/>
  <c r="A757" i="42"/>
  <c r="A1289" i="42"/>
  <c r="A19" i="42"/>
  <c r="A1158" i="42"/>
  <c r="A266" i="42"/>
  <c r="A39" i="42"/>
  <c r="A890" i="42"/>
  <c r="A300" i="42"/>
  <c r="A844" i="42"/>
  <c r="A1273" i="42"/>
  <c r="A237" i="42"/>
  <c r="A930" i="42"/>
  <c r="A1193" i="42"/>
  <c r="A970" i="42"/>
  <c r="A840" i="42"/>
  <c r="A869" i="42"/>
  <c r="A647" i="42"/>
  <c r="A1242" i="42"/>
  <c r="A749" i="42"/>
  <c r="A665" i="42"/>
  <c r="A664" i="42"/>
  <c r="A1266" i="42"/>
  <c r="A615" i="42"/>
  <c r="A122" i="42"/>
  <c r="A722" i="42"/>
  <c r="A507" i="42"/>
  <c r="A363" i="42"/>
  <c r="A1449" i="42"/>
  <c r="A1446" i="42"/>
  <c r="A1422" i="42"/>
  <c r="A60" i="42"/>
  <c r="A604" i="42"/>
  <c r="A689" i="42"/>
  <c r="A783" i="42"/>
  <c r="A545" i="42"/>
  <c r="A197" i="42"/>
  <c r="A936" i="42"/>
  <c r="A1262" i="42"/>
  <c r="A332" i="42"/>
  <c r="A386" i="42"/>
  <c r="A1298" i="42"/>
  <c r="A63" i="42"/>
  <c r="A315" i="42"/>
  <c r="A728" i="42"/>
  <c r="A411" i="42"/>
  <c r="A1244" i="42"/>
  <c r="A369" i="42"/>
  <c r="A897" i="42"/>
  <c r="A430" i="42"/>
  <c r="A115" i="42"/>
  <c r="A1055" i="42"/>
  <c r="A1227" i="42"/>
  <c r="A1170" i="42"/>
  <c r="A1012" i="42"/>
  <c r="A73" i="42"/>
  <c r="A1140" i="42"/>
  <c r="A1057" i="42"/>
  <c r="A192" i="42"/>
  <c r="A1176" i="42"/>
  <c r="A405" i="42"/>
  <c r="A140" i="42"/>
  <c r="A861" i="42"/>
  <c r="A1147" i="42"/>
  <c r="A101" i="42"/>
  <c r="A602" i="42"/>
  <c r="A695" i="42"/>
  <c r="A166" i="42"/>
  <c r="A824" i="42"/>
  <c r="A1272" i="42"/>
  <c r="A676" i="42"/>
  <c r="A292" i="42"/>
  <c r="A1433" i="42"/>
  <c r="A1211" i="42"/>
  <c r="A935" i="42"/>
  <c r="A685" i="42"/>
  <c r="A1094" i="42"/>
  <c r="A793" i="42"/>
  <c r="A149" i="42"/>
  <c r="A1436" i="42"/>
  <c r="A240" i="42"/>
  <c r="A8" i="42"/>
  <c r="A1416" i="42"/>
  <c r="A870" i="42"/>
  <c r="A697" i="42"/>
  <c r="A614" i="42"/>
  <c r="A152" i="42"/>
  <c r="A498" i="42"/>
  <c r="A693" i="42"/>
  <c r="A933" i="42"/>
  <c r="A125" i="42"/>
  <c r="A49" i="42"/>
  <c r="A598" i="42"/>
  <c r="A662" i="42"/>
  <c r="A189" i="42"/>
  <c r="A1447" i="42"/>
  <c r="A742" i="42"/>
  <c r="A760" i="42"/>
  <c r="A111" i="42"/>
  <c r="A978" i="42"/>
  <c r="A509" i="42"/>
  <c r="A132" i="42"/>
  <c r="A350" i="42"/>
  <c r="A713" i="42"/>
  <c r="A891" i="42"/>
  <c r="A790" i="42"/>
  <c r="A382" i="42"/>
  <c r="A1275" i="42"/>
  <c r="A581" i="42"/>
  <c r="A136" i="42"/>
  <c r="A1305" i="42"/>
  <c r="A1355" i="42"/>
  <c r="A1437" i="42"/>
  <c r="A725" i="42"/>
  <c r="A268" i="42"/>
  <c r="A605" i="42"/>
  <c r="A578" i="42"/>
  <c r="A1375" i="42"/>
  <c r="A741" i="42"/>
  <c r="A736" i="42"/>
  <c r="A318" i="42"/>
  <c r="A1431" i="42"/>
  <c r="K43" i="2"/>
  <c r="K21" i="2"/>
  <c r="AA1244" i="42" l="1"/>
  <c r="AA312" i="42"/>
  <c r="AA562" i="42"/>
  <c r="AA463" i="42"/>
  <c r="AA1355" i="42"/>
  <c r="AA614" i="42"/>
  <c r="AA1227" i="42"/>
  <c r="AA1422" i="42"/>
  <c r="AA266" i="42"/>
  <c r="AA1308" i="42"/>
  <c r="AA1148" i="42"/>
  <c r="AA509" i="42"/>
  <c r="AA1433" i="42"/>
  <c r="AA534" i="42"/>
  <c r="AA122" i="42"/>
  <c r="AA237" i="42"/>
  <c r="AA24" i="42"/>
  <c r="AA302" i="42"/>
  <c r="AA108" i="42"/>
  <c r="AA365" i="42"/>
  <c r="AA736" i="42"/>
  <c r="AA891" i="42"/>
  <c r="AA598" i="42"/>
  <c r="AA793" i="42"/>
  <c r="AA140" i="42"/>
  <c r="AA115" i="42"/>
  <c r="AA386" i="42"/>
  <c r="AA689" i="42"/>
  <c r="AA363" i="42"/>
  <c r="AA664" i="42"/>
  <c r="AA840" i="42"/>
  <c r="AA285" i="42"/>
  <c r="AA19" i="42"/>
  <c r="AA1250" i="42"/>
  <c r="AA9" i="42"/>
  <c r="AA387" i="42"/>
  <c r="AA496" i="42"/>
  <c r="AA1143" i="42"/>
  <c r="AA470" i="42"/>
  <c r="AA1103" i="42"/>
  <c r="AA559" i="42"/>
  <c r="AA1137" i="42"/>
  <c r="AA605" i="42"/>
  <c r="AA581" i="42"/>
  <c r="AA742" i="42"/>
  <c r="AA933" i="42"/>
  <c r="AA8" i="42"/>
  <c r="AA935" i="42"/>
  <c r="AA824" i="42"/>
  <c r="AA1140" i="42"/>
  <c r="AA952" i="42"/>
  <c r="AA897" i="42"/>
  <c r="AA411" i="42"/>
  <c r="AA63" i="42"/>
  <c r="AA1262" i="42"/>
  <c r="AA545" i="42"/>
  <c r="AA604" i="42"/>
  <c r="AA1372" i="42"/>
  <c r="AA722" i="42"/>
  <c r="AA615" i="42"/>
  <c r="AA956" i="42"/>
  <c r="AA647" i="42"/>
  <c r="AA1193" i="42"/>
  <c r="AA844" i="42"/>
  <c r="AA39" i="42"/>
  <c r="AA1158" i="42"/>
  <c r="AA757" i="42"/>
  <c r="AA901" i="42"/>
  <c r="AA403" i="42"/>
  <c r="AA1222" i="42"/>
  <c r="AA951" i="42"/>
  <c r="AA393" i="42"/>
  <c r="AA499" i="42"/>
  <c r="AA767" i="42"/>
  <c r="AA1201" i="42"/>
  <c r="AA565" i="42"/>
  <c r="AA397" i="42"/>
  <c r="AA1394" i="42"/>
  <c r="AA1151" i="42"/>
  <c r="AA254" i="42"/>
  <c r="AA215" i="42"/>
  <c r="AA516" i="42"/>
  <c r="AA227" i="42"/>
  <c r="AA1431" i="42"/>
  <c r="AA1375" i="42"/>
  <c r="AA725" i="42"/>
  <c r="AA71" i="42"/>
  <c r="AA382" i="42"/>
  <c r="AA713" i="42"/>
  <c r="AA350" i="42"/>
  <c r="AA111" i="42"/>
  <c r="AA189" i="42"/>
  <c r="AA414" i="42"/>
  <c r="AA498" i="42"/>
  <c r="AA870" i="42"/>
  <c r="AA1436" i="42"/>
  <c r="AA1094" i="42"/>
  <c r="AA245" i="42"/>
  <c r="AA676" i="42"/>
  <c r="AA695" i="42"/>
  <c r="AA1147" i="42"/>
  <c r="AA192" i="42"/>
  <c r="AA1012" i="42"/>
  <c r="AA1454" i="42"/>
  <c r="AA1452" i="42"/>
  <c r="AA1450" i="42"/>
  <c r="AA1445" i="42"/>
  <c r="AA1443" i="42"/>
  <c r="AA1440" i="42"/>
  <c r="AA1438" i="42"/>
  <c r="AA1434" i="42"/>
  <c r="AA1430" i="42"/>
  <c r="AA1428" i="42"/>
  <c r="AA1425" i="42"/>
  <c r="AA1419" i="42"/>
  <c r="AA1414" i="42"/>
  <c r="AA1410" i="42"/>
  <c r="AA1406" i="42"/>
  <c r="AA1401" i="42"/>
  <c r="AA1397" i="42"/>
  <c r="AA1392" i="42"/>
  <c r="AA1388" i="42"/>
  <c r="AA1384" i="42"/>
  <c r="AA1380" i="42"/>
  <c r="AA1376" i="42"/>
  <c r="AA1370" i="42"/>
  <c r="AA1366" i="42"/>
  <c r="AA1362" i="42"/>
  <c r="AA1358" i="42"/>
  <c r="AA1353" i="42"/>
  <c r="AA1349" i="42"/>
  <c r="AA1345" i="42"/>
  <c r="AA1341" i="42"/>
  <c r="AA1337" i="42"/>
  <c r="AA1333" i="42"/>
  <c r="AA1325" i="42"/>
  <c r="AA1317" i="42"/>
  <c r="AA1307" i="42"/>
  <c r="AA1297" i="42"/>
  <c r="AA1288" i="42"/>
  <c r="AA1277" i="42"/>
  <c r="AA1265" i="42"/>
  <c r="AA1256" i="42"/>
  <c r="AA1247" i="42"/>
  <c r="AA1236" i="42"/>
  <c r="AA1224" i="42"/>
  <c r="AA1205" i="42"/>
  <c r="AA1186" i="42"/>
  <c r="AA1167" i="42"/>
  <c r="AA1146" i="42"/>
  <c r="AA1124" i="42"/>
  <c r="AA1102" i="42"/>
  <c r="AA1084" i="42"/>
  <c r="AA1026" i="42"/>
  <c r="AA954" i="42"/>
  <c r="AA7" i="42"/>
  <c r="AA899" i="42"/>
  <c r="AA934" i="42"/>
  <c r="AA975" i="42"/>
  <c r="AA1009" i="42"/>
  <c r="AA1042" i="42"/>
  <c r="AA1075" i="42"/>
  <c r="AA1088" i="42"/>
  <c r="AA1097" i="42"/>
  <c r="AA1111" i="42"/>
  <c r="AA1120" i="42"/>
  <c r="AA1128" i="42"/>
  <c r="AA1139" i="42"/>
  <c r="AA1153" i="42"/>
  <c r="AA1162" i="42"/>
  <c r="AA1172" i="42"/>
  <c r="AA1182" i="42"/>
  <c r="AA1191" i="42"/>
  <c r="AA1200" i="42"/>
  <c r="AA1209" i="42"/>
  <c r="AA1219" i="42"/>
  <c r="AA1229" i="42"/>
  <c r="AA1234" i="42"/>
  <c r="AA1238" i="42"/>
  <c r="AA1243" i="42"/>
  <c r="AA1249" i="42"/>
  <c r="AA1254" i="42"/>
  <c r="AA1258" i="42"/>
  <c r="AA1263" i="42"/>
  <c r="AA1268" i="42"/>
  <c r="AA1274" i="42"/>
  <c r="AA1279" i="42"/>
  <c r="AA1284" i="42"/>
  <c r="AA1291" i="42"/>
  <c r="AA1295" i="42"/>
  <c r="AA1300" i="42"/>
  <c r="AA1304" i="42"/>
  <c r="AA1310" i="42"/>
  <c r="AA1315" i="42"/>
  <c r="AA1319" i="42"/>
  <c r="AA1323" i="42"/>
  <c r="AA1327" i="42"/>
  <c r="AA1331" i="42"/>
  <c r="AA1334" i="42"/>
  <c r="AA1336" i="42"/>
  <c r="AA1338" i="42"/>
  <c r="AA1340" i="42"/>
  <c r="AA1342" i="42"/>
  <c r="AA1344" i="42"/>
  <c r="AA1346" i="42"/>
  <c r="AA1348" i="42"/>
  <c r="AA1350" i="42"/>
  <c r="AA1352" i="42"/>
  <c r="AA1354" i="42"/>
  <c r="AA1357" i="42"/>
  <c r="AA1359" i="42"/>
  <c r="AA1361" i="42"/>
  <c r="AA1363" i="42"/>
  <c r="AA1365" i="42"/>
  <c r="AA1367" i="42"/>
  <c r="AA1369" i="42"/>
  <c r="AA1371" i="42"/>
  <c r="AA1374" i="42"/>
  <c r="AA1377" i="42"/>
  <c r="AA1379" i="42"/>
  <c r="AA1381" i="42"/>
  <c r="AA1383" i="42"/>
  <c r="AA1385" i="42"/>
  <c r="AA1387" i="42"/>
  <c r="AA1389" i="42"/>
  <c r="AA1391" i="42"/>
  <c r="AA1393" i="42"/>
  <c r="AA1396" i="42"/>
  <c r="AA1398" i="42"/>
  <c r="AA1400" i="42"/>
  <c r="AA1402" i="42"/>
  <c r="AA1405" i="42"/>
  <c r="AA1407" i="42"/>
  <c r="AA1409" i="42"/>
  <c r="AA1411" i="42"/>
  <c r="AA1413" i="42"/>
  <c r="AA1415" i="42"/>
  <c r="AA1418" i="42"/>
  <c r="AA1421" i="42"/>
  <c r="AA1424" i="42"/>
  <c r="AA1426" i="42"/>
  <c r="AA1055" i="42"/>
  <c r="AA430" i="42"/>
  <c r="AA369" i="42"/>
  <c r="AA1113" i="42"/>
  <c r="AA728" i="42"/>
  <c r="AA315" i="42"/>
  <c r="AA1298" i="42"/>
  <c r="AA332" i="42"/>
  <c r="AA936" i="42"/>
  <c r="AA197" i="42"/>
  <c r="AA783" i="42"/>
  <c r="AA1083" i="42"/>
  <c r="AA60" i="42"/>
  <c r="AA1446" i="42"/>
  <c r="AA1449" i="42"/>
  <c r="AA507" i="42"/>
  <c r="AA1285" i="42"/>
  <c r="AA1266" i="42"/>
  <c r="AA665" i="42"/>
  <c r="AA749" i="42"/>
  <c r="AA1242" i="42"/>
  <c r="AA869" i="42"/>
  <c r="AA970" i="42"/>
  <c r="AA930" i="42"/>
  <c r="AA1273" i="42"/>
  <c r="AA300" i="42"/>
  <c r="AA890" i="42"/>
  <c r="AA1280" i="42"/>
  <c r="AA718" i="42"/>
  <c r="AA1442" i="42"/>
  <c r="AA1289" i="42"/>
  <c r="AA1132" i="42"/>
  <c r="AA1420" i="42"/>
  <c r="AA1141" i="42"/>
  <c r="AA865" i="42"/>
  <c r="AA1098" i="42"/>
  <c r="AA352" i="42"/>
  <c r="AA449" i="42"/>
  <c r="AA514" i="42"/>
  <c r="AA201" i="42"/>
  <c r="AA241" i="42"/>
  <c r="AA1073" i="42"/>
  <c r="AA1287" i="42"/>
  <c r="AA34" i="42"/>
  <c r="AA462" i="42"/>
  <c r="AA1214" i="42"/>
  <c r="AA1003" i="42"/>
  <c r="AA351" i="42"/>
  <c r="AA962" i="42"/>
  <c r="AA1166" i="42"/>
  <c r="AA964" i="42"/>
  <c r="AA1181" i="42"/>
  <c r="AA1246" i="42"/>
  <c r="AA1058" i="42"/>
  <c r="AA1312" i="42"/>
  <c r="AA660" i="42"/>
  <c r="AA348" i="42"/>
  <c r="AA1404" i="42"/>
  <c r="AA974" i="42"/>
  <c r="AA553" i="42"/>
  <c r="AA1134" i="42"/>
  <c r="AA1008" i="42"/>
  <c r="AA1077" i="42"/>
  <c r="AA1189" i="42"/>
  <c r="AA98" i="42"/>
  <c r="AA114" i="42"/>
  <c r="AA318" i="42"/>
  <c r="AA741" i="42"/>
  <c r="AA578" i="42"/>
  <c r="AA268" i="42"/>
  <c r="AA1437" i="42"/>
  <c r="AA1305" i="42"/>
  <c r="AA136" i="42"/>
  <c r="AA1275" i="42"/>
  <c r="AA790" i="42"/>
  <c r="AA856" i="42"/>
  <c r="AA1108" i="42"/>
  <c r="AA132" i="42"/>
  <c r="AA978" i="42"/>
  <c r="AA760" i="42"/>
  <c r="AA1447" i="42"/>
  <c r="AA662" i="42"/>
  <c r="AA49" i="42"/>
  <c r="AA125" i="42"/>
  <c r="AA693" i="42"/>
  <c r="AA152" i="42"/>
  <c r="AA697" i="42"/>
  <c r="AA1416" i="42"/>
  <c r="AA240" i="42"/>
  <c r="AA149" i="42"/>
  <c r="AA542" i="42"/>
  <c r="AA685" i="42"/>
  <c r="AA360" i="42"/>
  <c r="AA1211" i="42"/>
  <c r="AA292" i="42"/>
  <c r="AA1272" i="42"/>
  <c r="AA166" i="42"/>
  <c r="AA602" i="42"/>
  <c r="AA101" i="42"/>
  <c r="AA861" i="42"/>
  <c r="AA405" i="42"/>
  <c r="AA1176" i="42"/>
  <c r="AA1057" i="42"/>
  <c r="AA73" i="42"/>
  <c r="AA1170" i="42"/>
  <c r="AA320" i="42"/>
  <c r="AA1453" i="42"/>
  <c r="AA1451" i="42"/>
  <c r="AA1448" i="42"/>
  <c r="AA1444" i="42"/>
  <c r="AA1441" i="42"/>
  <c r="AA1439" i="42"/>
  <c r="AA1435" i="42"/>
  <c r="AA1432" i="42"/>
  <c r="AA1429" i="42"/>
  <c r="AA1427" i="42"/>
  <c r="AA1423" i="42"/>
  <c r="AA1417" i="42"/>
  <c r="AA1412" i="42"/>
  <c r="AA1408" i="42"/>
  <c r="AA1403" i="42"/>
  <c r="AA1399" i="42"/>
  <c r="AA1395" i="42"/>
  <c r="AA1390" i="42"/>
  <c r="AA1386" i="42"/>
  <c r="AA1382" i="42"/>
  <c r="AA1378" i="42"/>
  <c r="AA1373" i="42"/>
  <c r="AA1368" i="42"/>
  <c r="AA1364" i="42"/>
  <c r="AA1360" i="42"/>
  <c r="AA1356" i="42"/>
  <c r="AA1351" i="42"/>
  <c r="AA1347" i="42"/>
  <c r="AA1343" i="42"/>
  <c r="AA1339" i="42"/>
  <c r="AA1335" i="42"/>
  <c r="AA1329" i="42"/>
  <c r="AA1321" i="42"/>
  <c r="AA1313" i="42"/>
  <c r="AA1302" i="42"/>
  <c r="AA1293" i="42"/>
  <c r="AA1282" i="42"/>
  <c r="AA1270" i="42"/>
  <c r="AA1260" i="42"/>
  <c r="AA1252" i="42"/>
  <c r="AA1240" i="42"/>
  <c r="AA1232" i="42"/>
  <c r="AA1215" i="42"/>
  <c r="AA1196" i="42"/>
  <c r="AA1177" i="42"/>
  <c r="AA1157" i="42"/>
  <c r="AA1133" i="42"/>
  <c r="AA1116" i="42"/>
  <c r="AA1092" i="42"/>
  <c r="AA1061" i="42"/>
  <c r="AA992" i="42"/>
  <c r="AA916" i="42"/>
  <c r="AB952" i="42"/>
  <c r="AB1055" i="42"/>
  <c r="AB115" i="42"/>
  <c r="AB430" i="42"/>
  <c r="AB897" i="42"/>
  <c r="AB369" i="42"/>
  <c r="AB1244" i="42"/>
  <c r="AB1113" i="42"/>
  <c r="AB411" i="42"/>
  <c r="AB728" i="42"/>
  <c r="AB315" i="42"/>
  <c r="AB63" i="42"/>
  <c r="AB1298" i="42"/>
  <c r="AB386" i="42"/>
  <c r="AB332" i="42"/>
  <c r="AB1262" i="42"/>
  <c r="AB936" i="42"/>
  <c r="AB534" i="42"/>
  <c r="AB197" i="42"/>
  <c r="AB545" i="42"/>
  <c r="AB783" i="42"/>
  <c r="AB689" i="42"/>
  <c r="AB1083" i="42"/>
  <c r="AB604" i="42"/>
  <c r="AB60" i="42"/>
  <c r="AB1422" i="42"/>
  <c r="AB1446" i="42"/>
  <c r="AB1372" i="42"/>
  <c r="AB1449" i="42"/>
  <c r="AB363" i="42"/>
  <c r="AB507" i="42"/>
  <c r="AB722" i="42"/>
  <c r="AB122" i="42"/>
  <c r="AB1285" i="42"/>
  <c r="AB615" i="42"/>
  <c r="AB1266" i="42"/>
  <c r="AB664" i="42"/>
  <c r="AB665" i="42"/>
  <c r="AB956" i="42"/>
  <c r="AB749" i="42"/>
  <c r="AB312" i="42"/>
  <c r="AA1332" i="42"/>
  <c r="AA1330" i="42"/>
  <c r="AA1328" i="42"/>
  <c r="AA1326" i="42"/>
  <c r="AA1324" i="42"/>
  <c r="AA1322" i="42"/>
  <c r="AA1320" i="42"/>
  <c r="AA1318" i="42"/>
  <c r="AA1316" i="42"/>
  <c r="AA1314" i="42"/>
  <c r="AA1311" i="42"/>
  <c r="AA1309" i="42"/>
  <c r="AA1306" i="42"/>
  <c r="AA1303" i="42"/>
  <c r="AA1301" i="42"/>
  <c r="AA1299" i="42"/>
  <c r="AA1296" i="42"/>
  <c r="AA1294" i="42"/>
  <c r="AA1292" i="42"/>
  <c r="AA1290" i="42"/>
  <c r="AA1286" i="42"/>
  <c r="AA1283" i="42"/>
  <c r="AA1281" i="42"/>
  <c r="AA1278" i="42"/>
  <c r="AA1276" i="42"/>
  <c r="AA1271" i="42"/>
  <c r="AA1269" i="42"/>
  <c r="AA1267" i="42"/>
  <c r="AA1264" i="42"/>
  <c r="AA1261" i="42"/>
  <c r="AA1259" i="42"/>
  <c r="AA1257" i="42"/>
  <c r="AA1255" i="42"/>
  <c r="AA1253" i="42"/>
  <c r="AA1251" i="42"/>
  <c r="AA1248" i="42"/>
  <c r="AA1245" i="42"/>
  <c r="AA1241" i="42"/>
  <c r="AA1239" i="42"/>
  <c r="AA1237" i="42"/>
  <c r="AA1235" i="42"/>
  <c r="AA1233" i="42"/>
  <c r="AA1231" i="42"/>
  <c r="AA1226" i="42"/>
  <c r="AA1221" i="42"/>
  <c r="AA1217" i="42"/>
  <c r="AA1212" i="42"/>
  <c r="AA1207" i="42"/>
  <c r="AA1203" i="42"/>
  <c r="AA1198" i="42"/>
  <c r="AA1194" i="42"/>
  <c r="AA1188" i="42"/>
  <c r="AA1184" i="42"/>
  <c r="AA1179" i="42"/>
  <c r="AA1174" i="42"/>
  <c r="AA1169" i="42"/>
  <c r="AA1164" i="42"/>
  <c r="AA1160" i="42"/>
  <c r="AA1155" i="42"/>
  <c r="AA1150" i="42"/>
  <c r="AA1144" i="42"/>
  <c r="AA1136" i="42"/>
  <c r="AA1130" i="42"/>
  <c r="AA1126" i="42"/>
  <c r="AA1122" i="42"/>
  <c r="AA1118" i="42"/>
  <c r="AA1114" i="42"/>
  <c r="AA1109" i="42"/>
  <c r="AA1105" i="42"/>
  <c r="AA1100" i="42"/>
  <c r="AA1095" i="42"/>
  <c r="AA1090" i="42"/>
  <c r="AA1086" i="42"/>
  <c r="AA1080" i="42"/>
  <c r="AA1069" i="42"/>
  <c r="AA1050" i="42"/>
  <c r="AA1034" i="42"/>
  <c r="AA1018" i="42"/>
  <c r="AA999" i="42"/>
  <c r="AA984" i="42"/>
  <c r="AA965" i="42"/>
  <c r="AA944" i="42"/>
  <c r="AA924" i="42"/>
  <c r="AA908" i="42"/>
  <c r="AA798" i="42"/>
  <c r="AB1242" i="42"/>
  <c r="AB647" i="42"/>
  <c r="AB869" i="42"/>
  <c r="AB840" i="42"/>
  <c r="AB970" i="42"/>
  <c r="AB1193" i="42"/>
  <c r="AB930" i="42"/>
  <c r="AB237" i="42"/>
  <c r="AB1273" i="42"/>
  <c r="AB844" i="42"/>
  <c r="AB300" i="42"/>
  <c r="AB285" i="42"/>
  <c r="AB890" i="42"/>
  <c r="AB39" i="42"/>
  <c r="AB1280" i="42"/>
  <c r="AB266" i="42"/>
  <c r="AB718" i="42"/>
  <c r="AB1158" i="42"/>
  <c r="AB1442" i="42"/>
  <c r="AB19" i="42"/>
  <c r="AB1289" i="42"/>
  <c r="AB757" i="42"/>
  <c r="AB1132" i="42"/>
  <c r="AB24" i="42"/>
  <c r="AB1420" i="42"/>
  <c r="AB901" i="42"/>
  <c r="AB1141" i="42"/>
  <c r="AB1250" i="42"/>
  <c r="AB865" i="42"/>
  <c r="AB403" i="42"/>
  <c r="AB1098" i="42"/>
  <c r="AB562" i="42"/>
  <c r="AB352" i="42"/>
  <c r="AB1222" i="42"/>
  <c r="AB449" i="42"/>
  <c r="AB9" i="42"/>
  <c r="AB514" i="42"/>
  <c r="AB201" i="42"/>
  <c r="AB302" i="42"/>
  <c r="AB241" i="42"/>
  <c r="AB951" i="42"/>
  <c r="AB1073" i="42"/>
  <c r="AB387" i="42"/>
  <c r="AB1287" i="42"/>
  <c r="AB393" i="42"/>
  <c r="AB34" i="42"/>
  <c r="AB1308" i="42"/>
  <c r="AB462" i="42"/>
  <c r="AB1214" i="42"/>
  <c r="AB499" i="42"/>
  <c r="AB859" i="42"/>
  <c r="AB933" i="42"/>
  <c r="AB125" i="42"/>
  <c r="AB414" i="42"/>
  <c r="AB49" i="42"/>
  <c r="AB598" i="42"/>
  <c r="AB662" i="42"/>
  <c r="AB189" i="42"/>
  <c r="AB1447" i="42"/>
  <c r="AB742" i="42"/>
  <c r="AB760" i="42"/>
  <c r="AB111" i="42"/>
  <c r="AB978" i="42"/>
  <c r="AB509" i="42"/>
  <c r="AB132" i="42"/>
  <c r="AB350" i="42"/>
  <c r="AB1108" i="42"/>
  <c r="AB856" i="42"/>
  <c r="AB713" i="42"/>
  <c r="AB891" i="42"/>
  <c r="AB790" i="42"/>
  <c r="AB382" i="42"/>
  <c r="AB1275" i="42"/>
  <c r="AB581" i="42"/>
  <c r="AB136" i="42"/>
  <c r="AB71" i="42"/>
  <c r="AB1305" i="42"/>
  <c r="AB1355" i="42"/>
  <c r="AB1437" i="42"/>
  <c r="AB725" i="42"/>
  <c r="AB268" i="42"/>
  <c r="AB605" i="42"/>
  <c r="AB578" i="42"/>
  <c r="AB1375" i="42"/>
  <c r="AB741" i="42"/>
  <c r="AB736" i="42"/>
  <c r="AB318" i="42"/>
  <c r="AB1431" i="42"/>
  <c r="AB114" i="42"/>
  <c r="AB1137" i="42"/>
  <c r="AB98" i="42"/>
  <c r="AB227" i="42"/>
  <c r="AB1189" i="42"/>
  <c r="AB1077" i="42"/>
  <c r="AB516" i="42"/>
  <c r="AB1008" i="42"/>
  <c r="AB559" i="42"/>
  <c r="AB1134" i="42"/>
  <c r="AB215" i="42"/>
  <c r="AB553" i="42"/>
  <c r="AB1148" i="42"/>
  <c r="AB974" i="42"/>
  <c r="AB254" i="42"/>
  <c r="AB1404" i="42"/>
  <c r="AB1103" i="42"/>
  <c r="AB348" i="42"/>
  <c r="AB1151" i="42"/>
  <c r="AB660" i="42"/>
  <c r="AB365" i="42"/>
  <c r="AB1312" i="42"/>
  <c r="AB1394" i="42"/>
  <c r="AB1058" i="42"/>
  <c r="AB470" i="42"/>
  <c r="AB1246" i="42"/>
  <c r="AB397" i="42"/>
  <c r="AB1181" i="42"/>
  <c r="AB463" i="42"/>
  <c r="AB964" i="42"/>
  <c r="AB565" i="42"/>
  <c r="AB1166" i="42"/>
  <c r="AB1143" i="42"/>
  <c r="AB962" i="42"/>
  <c r="AB1201" i="42"/>
  <c r="AB108" i="42"/>
  <c r="AB351" i="42"/>
  <c r="AB767" i="42"/>
  <c r="AB1003" i="42"/>
  <c r="AB496" i="42"/>
  <c r="AB693" i="42"/>
  <c r="AB498" i="42"/>
  <c r="AB152" i="42"/>
  <c r="AB614" i="42"/>
  <c r="AB697" i="42"/>
  <c r="AB870" i="42"/>
  <c r="AB1416" i="42"/>
  <c r="AB8" i="42"/>
  <c r="AB240" i="42"/>
  <c r="AB1436" i="42"/>
  <c r="AB149" i="42"/>
  <c r="AB793" i="42"/>
  <c r="AB542" i="42"/>
  <c r="AB1094" i="42"/>
  <c r="AB685" i="42"/>
  <c r="AB935" i="42"/>
  <c r="AB360" i="42"/>
  <c r="AB245" i="42"/>
  <c r="AB1211" i="42"/>
  <c r="AB1433" i="42"/>
  <c r="AB292" i="42"/>
  <c r="AB676" i="42"/>
  <c r="AB1272" i="42"/>
  <c r="AB824" i="42"/>
  <c r="AB166" i="42"/>
  <c r="AB695" i="42"/>
  <c r="AB602" i="42"/>
  <c r="AB101" i="42"/>
  <c r="AB1147" i="42"/>
  <c r="AB861" i="42"/>
  <c r="AB140" i="42"/>
  <c r="AB405" i="42"/>
  <c r="AB1176" i="42"/>
  <c r="AB192" i="42"/>
  <c r="AB1057" i="42"/>
  <c r="AB1140" i="42"/>
  <c r="AB73" i="42"/>
  <c r="AB1012" i="42"/>
  <c r="AB1170" i="42"/>
  <c r="AB1227" i="42"/>
  <c r="AB320" i="42"/>
  <c r="AB1454" i="42"/>
  <c r="AB1453" i="42"/>
  <c r="AB1452" i="42"/>
  <c r="AB1451" i="42"/>
  <c r="AB1450" i="42"/>
  <c r="AB1448" i="42"/>
  <c r="AB1445" i="42"/>
  <c r="AB1444" i="42"/>
  <c r="AB1443" i="42"/>
  <c r="AB1441" i="42"/>
  <c r="AB1440" i="42"/>
  <c r="AB1439" i="42"/>
  <c r="AB1438" i="42"/>
  <c r="AB1435" i="42"/>
  <c r="AB1434" i="42"/>
  <c r="AB1432" i="42"/>
  <c r="AB1430" i="42"/>
  <c r="AB1429" i="42"/>
  <c r="AB1428" i="42"/>
  <c r="AB1427" i="42"/>
  <c r="AB1426" i="42"/>
  <c r="AB1425" i="42"/>
  <c r="AB1424" i="42"/>
  <c r="AB1423" i="42"/>
  <c r="AB1421" i="42"/>
  <c r="AB1419" i="42"/>
  <c r="AB1418" i="42"/>
  <c r="AB1417" i="42"/>
  <c r="AB1415" i="42"/>
  <c r="AB1414" i="42"/>
  <c r="AB1413" i="42"/>
  <c r="AB1412" i="42"/>
  <c r="AB1411" i="42"/>
  <c r="AB1410" i="42"/>
  <c r="AB1409" i="42"/>
  <c r="AB1408" i="42"/>
  <c r="AB1407" i="42"/>
  <c r="AB1406" i="42"/>
  <c r="AB1405" i="42"/>
  <c r="AB1403" i="42"/>
  <c r="AB1402" i="42"/>
  <c r="AB1401" i="42"/>
  <c r="AB1400" i="42"/>
  <c r="AB1399" i="42"/>
  <c r="AB1398" i="42"/>
  <c r="AB1397" i="42"/>
  <c r="AB1396" i="42"/>
  <c r="AB1395" i="42"/>
  <c r="AB1393" i="42"/>
  <c r="AB1392" i="42"/>
  <c r="AB1391" i="42"/>
  <c r="AB1390" i="42"/>
  <c r="AB1389" i="42"/>
  <c r="AB1388" i="42"/>
  <c r="AB1387" i="42"/>
  <c r="AB1386" i="42"/>
  <c r="AB1385" i="42"/>
  <c r="AB1384" i="42"/>
  <c r="AB1383" i="42"/>
  <c r="AB1382" i="42"/>
  <c r="AB1381" i="42"/>
  <c r="AB1380" i="42"/>
  <c r="AB1379" i="42"/>
  <c r="AA1230" i="42"/>
  <c r="AA1228" i="42"/>
  <c r="AA1225" i="42"/>
  <c r="AA1223" i="42"/>
  <c r="AA1220" i="42"/>
  <c r="AA1218" i="42"/>
  <c r="AA1216" i="42"/>
  <c r="AA1213" i="42"/>
  <c r="AA1210" i="42"/>
  <c r="AA1208" i="42"/>
  <c r="AA1206" i="42"/>
  <c r="AA1204" i="42"/>
  <c r="AA1202" i="42"/>
  <c r="AA1199" i="42"/>
  <c r="AA1197" i="42"/>
  <c r="AA1195" i="42"/>
  <c r="AA1192" i="42"/>
  <c r="AA1190" i="42"/>
  <c r="AA1187" i="42"/>
  <c r="AA1185" i="42"/>
  <c r="AA1183" i="42"/>
  <c r="AA1180" i="42"/>
  <c r="AA1178" i="42"/>
  <c r="AA1175" i="42"/>
  <c r="AA1173" i="42"/>
  <c r="AA1171" i="42"/>
  <c r="AA1168" i="42"/>
  <c r="AA1165" i="42"/>
  <c r="AA1163" i="42"/>
  <c r="AA1161" i="42"/>
  <c r="AA1159" i="42"/>
  <c r="AA1156" i="42"/>
  <c r="AA1154" i="42"/>
  <c r="AA1152" i="42"/>
  <c r="AA1149" i="42"/>
  <c r="AA1145" i="42"/>
  <c r="AA1142" i="42"/>
  <c r="AA1138" i="42"/>
  <c r="AA1135" i="42"/>
  <c r="AA1131" i="42"/>
  <c r="AA1129" i="42"/>
  <c r="AA1127" i="42"/>
  <c r="AA1125" i="42"/>
  <c r="AA1123" i="42"/>
  <c r="AA1121" i="42"/>
  <c r="AA1119" i="42"/>
  <c r="AA1117" i="42"/>
  <c r="AA1115" i="42"/>
  <c r="AA1112" i="42"/>
  <c r="AA1110" i="42"/>
  <c r="AA1107" i="42"/>
  <c r="AA1106" i="42"/>
  <c r="AA1104" i="42"/>
  <c r="AA1101" i="42"/>
  <c r="AA1099" i="42"/>
  <c r="AA1096" i="42"/>
  <c r="AA1093" i="42"/>
  <c r="AA1091" i="42"/>
  <c r="AA1089" i="42"/>
  <c r="AA1087" i="42"/>
  <c r="AA1085" i="42"/>
  <c r="AA1082" i="42"/>
  <c r="AA1078" i="42"/>
  <c r="AA1072" i="42"/>
  <c r="AA1065" i="42"/>
  <c r="AA1054" i="42"/>
  <c r="AA1046" i="42"/>
  <c r="AA1038" i="42"/>
  <c r="AA1030" i="42"/>
  <c r="AA1022" i="42"/>
  <c r="AA1014" i="42"/>
  <c r="AA1004" i="42"/>
  <c r="AA988" i="42"/>
  <c r="AA980" i="42"/>
  <c r="AA969" i="42"/>
  <c r="AA959" i="42"/>
  <c r="AA948" i="42"/>
  <c r="AA940" i="42"/>
  <c r="AA928" i="42"/>
  <c r="AA920" i="42"/>
  <c r="AA912" i="42"/>
  <c r="AA904" i="42"/>
  <c r="AA894" i="42"/>
  <c r="AA721" i="42"/>
  <c r="AB1378" i="42"/>
  <c r="AB1377" i="42"/>
  <c r="AB1376" i="42"/>
  <c r="AB1374" i="42"/>
  <c r="AB1373" i="42"/>
  <c r="AB1371" i="42"/>
  <c r="AB1370" i="42"/>
  <c r="AB1369" i="42"/>
  <c r="AB1368" i="42"/>
  <c r="AB1367" i="42"/>
  <c r="AB1366" i="42"/>
  <c r="AB1365" i="42"/>
  <c r="AB1364" i="42"/>
  <c r="AB1363" i="42"/>
  <c r="AB1362" i="42"/>
  <c r="AB1361" i="42"/>
  <c r="AB1360" i="42"/>
  <c r="AB1359" i="42"/>
  <c r="AB1358" i="42"/>
  <c r="AB1357" i="42"/>
  <c r="AB1356" i="42"/>
  <c r="AB1354" i="42"/>
  <c r="AB1353" i="42"/>
  <c r="AB1352" i="42"/>
  <c r="AB1351" i="42"/>
  <c r="AB1350" i="42"/>
  <c r="AB1349" i="42"/>
  <c r="AB1348" i="42"/>
  <c r="AB1347" i="42"/>
  <c r="AB1346" i="42"/>
  <c r="AB1345" i="42"/>
  <c r="AB1344" i="42"/>
  <c r="AB1343" i="42"/>
  <c r="AB1342" i="42"/>
  <c r="AB1341" i="42"/>
  <c r="AB1340" i="42"/>
  <c r="AB1339" i="42"/>
  <c r="AB1338" i="42"/>
  <c r="AB1337" i="42"/>
  <c r="AB1336" i="42"/>
  <c r="AB1335" i="42"/>
  <c r="AB1334" i="42"/>
  <c r="AB1333" i="42"/>
  <c r="AB1332" i="42"/>
  <c r="AB1331" i="42"/>
  <c r="AB1330" i="42"/>
  <c r="AB1329" i="42"/>
  <c r="AB1328" i="42"/>
  <c r="AB1327" i="42"/>
  <c r="AB1326" i="42"/>
  <c r="AB1325" i="42"/>
  <c r="AB1324" i="42"/>
  <c r="AB1323" i="42"/>
  <c r="AB1322" i="42"/>
  <c r="AB1321" i="42"/>
  <c r="AB1320" i="42"/>
  <c r="AB1319" i="42"/>
  <c r="AB1318" i="42"/>
  <c r="AB1317" i="42"/>
  <c r="AB1316" i="42"/>
  <c r="AB1315" i="42"/>
  <c r="AB1314" i="42"/>
  <c r="AB1313" i="42"/>
  <c r="AB1311" i="42"/>
  <c r="AB1310" i="42"/>
  <c r="AB1309" i="42"/>
  <c r="AB1307" i="42"/>
  <c r="AB1306" i="42"/>
  <c r="AB1304" i="42"/>
  <c r="AB1303" i="42"/>
  <c r="AB1302" i="42"/>
  <c r="AB1301" i="42"/>
  <c r="AB1300" i="42"/>
  <c r="AB1299" i="42"/>
  <c r="AB1297" i="42"/>
  <c r="AB1296" i="42"/>
  <c r="AB1295" i="42"/>
  <c r="AB1294" i="42"/>
  <c r="AB1293" i="42"/>
  <c r="AB1292" i="42"/>
  <c r="AB1291" i="42"/>
  <c r="AB1290" i="42"/>
  <c r="AB1288" i="42"/>
  <c r="AB1286" i="42"/>
  <c r="AB1284" i="42"/>
  <c r="AA1081" i="42"/>
  <c r="AA1079" i="42"/>
  <c r="AA1076" i="42"/>
  <c r="AA1074" i="42"/>
  <c r="AA1071" i="42"/>
  <c r="AA1067" i="42"/>
  <c r="AA1063" i="42"/>
  <c r="AA1059" i="42"/>
  <c r="AA1052" i="42"/>
  <c r="AA1048" i="42"/>
  <c r="AA1044" i="42"/>
  <c r="AA1040" i="42"/>
  <c r="AA1036" i="42"/>
  <c r="AA1032" i="42"/>
  <c r="AA1028" i="42"/>
  <c r="AA1024" i="42"/>
  <c r="AA1020" i="42"/>
  <c r="AA1016" i="42"/>
  <c r="AA1011" i="42"/>
  <c r="AA1006" i="42"/>
  <c r="AA1001" i="42"/>
  <c r="AA997" i="42"/>
  <c r="AA994" i="42"/>
  <c r="AA990" i="42"/>
  <c r="AA986" i="42"/>
  <c r="AA982" i="42"/>
  <c r="AA977" i="42"/>
  <c r="AA972" i="42"/>
  <c r="AA967" i="42"/>
  <c r="AA961" i="42"/>
  <c r="AA957" i="42"/>
  <c r="AA950" i="42"/>
  <c r="AA946" i="42"/>
  <c r="AA942" i="42"/>
  <c r="AA938" i="42"/>
  <c r="AA931" i="42"/>
  <c r="AA926" i="42"/>
  <c r="AA922" i="42"/>
  <c r="AA918" i="42"/>
  <c r="AA914" i="42"/>
  <c r="AA910" i="42"/>
  <c r="AA906" i="42"/>
  <c r="AA902" i="42"/>
  <c r="AA896" i="42"/>
  <c r="AA822" i="42"/>
  <c r="AA762" i="42"/>
  <c r="AA682" i="42"/>
  <c r="AB1283" i="42"/>
  <c r="AB1282" i="42"/>
  <c r="AB1281" i="42"/>
  <c r="AB1279" i="42"/>
  <c r="AB1278" i="42"/>
  <c r="AB1277" i="42"/>
  <c r="AB1276" i="42"/>
  <c r="AB1274" i="42"/>
  <c r="AB1271" i="42"/>
  <c r="AB1270" i="42"/>
  <c r="AB1269" i="42"/>
  <c r="AB1268" i="42"/>
  <c r="AB1267" i="42"/>
  <c r="AB1265" i="42"/>
  <c r="AB1264" i="42"/>
  <c r="AB1263" i="42"/>
  <c r="AB1261" i="42"/>
  <c r="AB1260" i="42"/>
  <c r="AB1259" i="42"/>
  <c r="AB1258" i="42"/>
  <c r="AB1257" i="42"/>
  <c r="AB1256" i="42"/>
  <c r="AB1255" i="42"/>
  <c r="AB1254" i="42"/>
  <c r="AB1253" i="42"/>
  <c r="AB1252" i="42"/>
  <c r="AB1251" i="42"/>
  <c r="AB1249" i="42"/>
  <c r="AB1248" i="42"/>
  <c r="AB1247" i="42"/>
  <c r="AB1245" i="42"/>
  <c r="AB1243" i="42"/>
  <c r="AB1241" i="42"/>
  <c r="AB1240" i="42"/>
  <c r="AB1239" i="42"/>
  <c r="AB1238" i="42"/>
  <c r="AB1237" i="42"/>
  <c r="AB1236" i="42"/>
  <c r="AB1235" i="42"/>
  <c r="AB1234" i="42"/>
  <c r="AB1233" i="42"/>
  <c r="AB1232" i="42"/>
  <c r="AB1231" i="42"/>
  <c r="AB1230" i="42"/>
  <c r="AB1229" i="42"/>
  <c r="AB1228" i="42"/>
  <c r="AB1226" i="42"/>
  <c r="AB1225" i="42"/>
  <c r="AB1224" i="42"/>
  <c r="AB1223" i="42"/>
  <c r="AB1221" i="42"/>
  <c r="AB1220" i="42"/>
  <c r="AB1219" i="42"/>
  <c r="AB1218" i="42"/>
  <c r="AB1217" i="42"/>
  <c r="AB1216" i="42"/>
  <c r="AB1215" i="42"/>
  <c r="AB1213" i="42"/>
  <c r="AB1212" i="42"/>
  <c r="AB1210" i="42"/>
  <c r="AB1209" i="42"/>
  <c r="AB1208" i="42"/>
  <c r="AB1207" i="42"/>
  <c r="AB1206" i="42"/>
  <c r="AB1205" i="42"/>
  <c r="AB1204" i="42"/>
  <c r="AB1203" i="42"/>
  <c r="AB1202" i="42"/>
  <c r="AB1200" i="42"/>
  <c r="AB1199" i="42"/>
  <c r="AB1198" i="42"/>
  <c r="AB1197" i="42"/>
  <c r="AB1196" i="42"/>
  <c r="AB1195" i="42"/>
  <c r="AB1194" i="42"/>
  <c r="AB1192" i="42"/>
  <c r="AB1191" i="42"/>
  <c r="AB1190" i="42"/>
  <c r="AB1188" i="42"/>
  <c r="AB1187" i="42"/>
  <c r="AB1186" i="42"/>
  <c r="AB1185" i="42"/>
  <c r="AB1184" i="42"/>
  <c r="AB1183" i="42"/>
  <c r="AB1182" i="42"/>
  <c r="AA1070" i="42"/>
  <c r="AA1068" i="42"/>
  <c r="AA1066" i="42"/>
  <c r="AA1064" i="42"/>
  <c r="AA1062" i="42"/>
  <c r="AA1060" i="42"/>
  <c r="AA1056" i="42"/>
  <c r="AA1053" i="42"/>
  <c r="AA1051" i="42"/>
  <c r="AA1049" i="42"/>
  <c r="AA1047" i="42"/>
  <c r="AA1045" i="42"/>
  <c r="AA1043" i="42"/>
  <c r="AA1041" i="42"/>
  <c r="AA1039" i="42"/>
  <c r="AA1037" i="42"/>
  <c r="AA1035" i="42"/>
  <c r="AA1033" i="42"/>
  <c r="AA1031" i="42"/>
  <c r="AA1029" i="42"/>
  <c r="AA1027" i="42"/>
  <c r="AA1025" i="42"/>
  <c r="AA1023" i="42"/>
  <c r="AA1021" i="42"/>
  <c r="AA1019" i="42"/>
  <c r="AA1017" i="42"/>
  <c r="AA1015" i="42"/>
  <c r="AA1013" i="42"/>
  <c r="AA1010" i="42"/>
  <c r="AA1007" i="42"/>
  <c r="AA1005" i="42"/>
  <c r="AA1002" i="42"/>
  <c r="AA1000" i="42"/>
  <c r="AA998" i="42"/>
  <c r="AA996" i="42"/>
  <c r="AA995" i="42"/>
  <c r="AA993" i="42"/>
  <c r="AA991" i="42"/>
  <c r="AA989" i="42"/>
  <c r="AA987" i="42"/>
  <c r="AA985" i="42"/>
  <c r="AA983" i="42"/>
  <c r="AA981" i="42"/>
  <c r="AA979" i="42"/>
  <c r="AA976" i="42"/>
  <c r="AA973" i="42"/>
  <c r="AA971" i="42"/>
  <c r="AA968" i="42"/>
  <c r="AA966" i="42"/>
  <c r="AA963" i="42"/>
  <c r="AA960" i="42"/>
  <c r="AA958" i="42"/>
  <c r="AA955" i="42"/>
  <c r="AA953" i="42"/>
  <c r="AA949" i="42"/>
  <c r="AA947" i="42"/>
  <c r="AA945" i="42"/>
  <c r="AA943" i="42"/>
  <c r="AA941" i="42"/>
  <c r="AA939" i="42"/>
  <c r="AA937" i="42"/>
  <c r="AA932" i="42"/>
  <c r="AA929" i="42"/>
  <c r="AA927" i="42"/>
  <c r="AA925" i="42"/>
  <c r="AA923" i="42"/>
  <c r="AA921" i="42"/>
  <c r="AA919" i="42"/>
  <c r="AA917" i="42"/>
  <c r="AA915" i="42"/>
  <c r="AA913" i="42"/>
  <c r="AA911" i="42"/>
  <c r="AA909" i="42"/>
  <c r="AA907" i="42"/>
  <c r="AA905" i="42"/>
  <c r="AA903" i="42"/>
  <c r="AA900" i="42"/>
  <c r="AA898" i="42"/>
  <c r="AA895" i="42"/>
  <c r="AA831" i="42"/>
  <c r="AA814" i="42"/>
  <c r="AA779" i="42"/>
  <c r="AA743" i="42"/>
  <c r="AA703" i="42"/>
  <c r="AA663" i="42"/>
  <c r="AB1180" i="42"/>
  <c r="AB1179" i="42"/>
  <c r="AB1178" i="42"/>
  <c r="AB1177" i="42"/>
  <c r="AB1175" i="42"/>
  <c r="AB1174" i="42"/>
  <c r="AB1173" i="42"/>
  <c r="AB1172" i="42"/>
  <c r="AB1171" i="42"/>
  <c r="AB1169" i="42"/>
  <c r="AB1168" i="42"/>
  <c r="AB1167" i="42"/>
  <c r="AB1165" i="42"/>
  <c r="AB1164" i="42"/>
  <c r="AB1163" i="42"/>
  <c r="AB1162" i="42"/>
  <c r="AB1161" i="42"/>
  <c r="AB1160" i="42"/>
  <c r="AB1159" i="42"/>
  <c r="AB1157" i="42"/>
  <c r="AB1156" i="42"/>
  <c r="AB1155" i="42"/>
  <c r="AB1154" i="42"/>
  <c r="AB1153" i="42"/>
  <c r="AB1152" i="42"/>
  <c r="AB1150" i="42"/>
  <c r="AB1149" i="42"/>
  <c r="AB1146" i="42"/>
  <c r="AB1145" i="42"/>
  <c r="AB1144" i="42"/>
  <c r="AB1142" i="42"/>
  <c r="AB1139" i="42"/>
  <c r="AB1138" i="42"/>
  <c r="AB1136" i="42"/>
  <c r="AB1135" i="42"/>
  <c r="AB1133" i="42"/>
  <c r="AB1131" i="42"/>
  <c r="AB1130" i="42"/>
  <c r="AB1129" i="42"/>
  <c r="AB1128" i="42"/>
  <c r="AB1127" i="42"/>
  <c r="AB1126" i="42"/>
  <c r="AB1125" i="42"/>
  <c r="AB1124" i="42"/>
  <c r="AB1123" i="42"/>
  <c r="AB1122" i="42"/>
  <c r="AB1121" i="42"/>
  <c r="AB1120" i="42"/>
  <c r="AB1119" i="42"/>
  <c r="AB1118" i="42"/>
  <c r="AB1117" i="42"/>
  <c r="AB1116" i="42"/>
  <c r="AB1115" i="42"/>
  <c r="AB1114" i="42"/>
  <c r="AB1112" i="42"/>
  <c r="AB1111" i="42"/>
  <c r="AB1110" i="42"/>
  <c r="AB1109" i="42"/>
  <c r="AB1107" i="42"/>
  <c r="AB1106" i="42"/>
  <c r="AB1105" i="42"/>
  <c r="AB1104" i="42"/>
  <c r="AB1102" i="42"/>
  <c r="AB1101" i="42"/>
  <c r="AB1100" i="42"/>
  <c r="AB1099" i="42"/>
  <c r="AB1097" i="42"/>
  <c r="AB1096" i="42"/>
  <c r="AB1095" i="42"/>
  <c r="AB1093" i="42"/>
  <c r="AB1092" i="42"/>
  <c r="AB1091" i="42"/>
  <c r="AB1090" i="42"/>
  <c r="AB1089" i="42"/>
  <c r="AB1088" i="42"/>
  <c r="AB1087" i="42"/>
  <c r="AB1086" i="42"/>
  <c r="AB1085" i="42"/>
  <c r="AB1084" i="42"/>
  <c r="AB1082" i="42"/>
  <c r="AB1081" i="42"/>
  <c r="AB1080" i="42"/>
  <c r="AB1079" i="42"/>
  <c r="AB1078" i="42"/>
  <c r="AB841" i="42"/>
  <c r="AB601" i="42"/>
  <c r="AB879" i="42"/>
  <c r="AB1076" i="42"/>
  <c r="AB1075" i="42"/>
  <c r="AB1074" i="42"/>
  <c r="AB1072" i="42"/>
  <c r="AB1071" i="42"/>
  <c r="AB1070" i="42"/>
  <c r="AB1069" i="42"/>
  <c r="AB1068" i="42"/>
  <c r="AB1067" i="42"/>
  <c r="AB1066" i="42"/>
  <c r="AB1065" i="42"/>
  <c r="AB1064" i="42"/>
  <c r="AB1063" i="42"/>
  <c r="AB1062" i="42"/>
  <c r="AB1061" i="42"/>
  <c r="AB1060" i="42"/>
  <c r="AB1059" i="42"/>
  <c r="AB1056" i="42"/>
  <c r="AB1054" i="42"/>
  <c r="AB1053" i="42"/>
  <c r="AB1052" i="42"/>
  <c r="AB1051" i="42"/>
  <c r="AB1050" i="42"/>
  <c r="AB1049" i="42"/>
  <c r="AB1048" i="42"/>
  <c r="AB1047" i="42"/>
  <c r="AB1046" i="42"/>
  <c r="AB1045" i="42"/>
  <c r="AB1044" i="42"/>
  <c r="AB1043" i="42"/>
  <c r="AB1042" i="42"/>
  <c r="AB1041" i="42"/>
  <c r="AB1040" i="42"/>
  <c r="AB1039" i="42"/>
  <c r="AB1038" i="42"/>
  <c r="AB1037" i="42"/>
  <c r="AB1036" i="42"/>
  <c r="AB1035" i="42"/>
  <c r="AB1034" i="42"/>
  <c r="AB1033" i="42"/>
  <c r="AB1032" i="42"/>
  <c r="AB1031" i="42"/>
  <c r="AB1030" i="42"/>
  <c r="AB1029" i="42"/>
  <c r="AB1028" i="42"/>
  <c r="AB1027" i="42"/>
  <c r="AB1026" i="42"/>
  <c r="AB1025" i="42"/>
  <c r="AB1024" i="42"/>
  <c r="AB1023" i="42"/>
  <c r="AB1022" i="42"/>
  <c r="AB1021" i="42"/>
  <c r="AB1020" i="42"/>
  <c r="AB1019" i="42"/>
  <c r="AB1018" i="42"/>
  <c r="AB1017" i="42"/>
  <c r="AB1016" i="42"/>
  <c r="AB1015" i="42"/>
  <c r="AB1014" i="42"/>
  <c r="AB1013" i="42"/>
  <c r="AB1011" i="42"/>
  <c r="AB1010" i="42"/>
  <c r="AB1009" i="42"/>
  <c r="AB1007" i="42"/>
  <c r="AB1006" i="42"/>
  <c r="AB1005" i="42"/>
  <c r="AB1004" i="42"/>
  <c r="AB1002" i="42"/>
  <c r="AB1001" i="42"/>
  <c r="AB1000" i="42"/>
  <c r="AB999" i="42"/>
  <c r="AB998" i="42"/>
  <c r="AB997" i="42"/>
  <c r="AB996" i="42"/>
  <c r="AB995" i="42"/>
  <c r="AB994" i="42"/>
  <c r="AB993" i="42"/>
  <c r="AB992" i="42"/>
  <c r="AB991" i="42"/>
  <c r="AB990" i="42"/>
  <c r="AB989" i="42"/>
  <c r="AB988" i="42"/>
  <c r="AB987" i="42"/>
  <c r="AB837" i="42"/>
  <c r="AB846" i="42"/>
  <c r="AB854" i="42"/>
  <c r="AB864" i="42"/>
  <c r="AB875" i="42"/>
  <c r="AB883" i="42"/>
  <c r="AB893" i="42"/>
  <c r="AB894" i="42"/>
  <c r="AB895" i="42"/>
  <c r="AB896" i="42"/>
  <c r="AB898" i="42"/>
  <c r="AB899" i="42"/>
  <c r="AB900" i="42"/>
  <c r="AB902" i="42"/>
  <c r="AB903" i="42"/>
  <c r="AB904" i="42"/>
  <c r="AB905" i="42"/>
  <c r="AB906" i="42"/>
  <c r="AB907" i="42"/>
  <c r="AB908" i="42"/>
  <c r="AB909" i="42"/>
  <c r="AB910" i="42"/>
  <c r="AB911" i="42"/>
  <c r="AB912" i="42"/>
  <c r="AB913" i="42"/>
  <c r="AB914" i="42"/>
  <c r="AB915" i="42"/>
  <c r="AB916" i="42"/>
  <c r="AB917" i="42"/>
  <c r="AB918" i="42"/>
  <c r="AB919" i="42"/>
  <c r="AB920" i="42"/>
  <c r="AB921" i="42"/>
  <c r="AB922" i="42"/>
  <c r="AB923" i="42"/>
  <c r="AB924" i="42"/>
  <c r="AB925" i="42"/>
  <c r="AB926" i="42"/>
  <c r="AB927" i="42"/>
  <c r="AB928" i="42"/>
  <c r="AB929" i="42"/>
  <c r="AB931" i="42"/>
  <c r="AB932" i="42"/>
  <c r="AB934" i="42"/>
  <c r="AB937" i="42"/>
  <c r="AB938" i="42"/>
  <c r="AB939" i="42"/>
  <c r="AB940" i="42"/>
  <c r="AB941" i="42"/>
  <c r="AB942" i="42"/>
  <c r="AB943" i="42"/>
  <c r="AB944" i="42"/>
  <c r="AB945" i="42"/>
  <c r="AB946" i="42"/>
  <c r="AB947" i="42"/>
  <c r="AB948" i="42"/>
  <c r="AB949" i="42"/>
  <c r="AB950" i="42"/>
  <c r="AB953" i="42"/>
  <c r="AB954" i="42"/>
  <c r="AB955" i="42"/>
  <c r="AB957" i="42"/>
  <c r="AB958" i="42"/>
  <c r="AB959" i="42"/>
  <c r="AB960" i="42"/>
  <c r="AB961" i="42"/>
  <c r="AB963" i="42"/>
  <c r="AB965" i="42"/>
  <c r="AB966" i="42"/>
  <c r="AB967" i="42"/>
  <c r="AB968" i="42"/>
  <c r="AB969" i="42"/>
  <c r="AB971" i="42"/>
  <c r="AB972" i="42"/>
  <c r="AB973" i="42"/>
  <c r="AB975" i="42"/>
  <c r="AB976" i="42"/>
  <c r="AB977" i="42"/>
  <c r="AB979" i="42"/>
  <c r="AB980" i="42"/>
  <c r="AB981" i="42"/>
  <c r="AB982" i="42"/>
  <c r="AB983" i="42"/>
  <c r="AB984" i="42"/>
  <c r="AB985" i="42"/>
  <c r="AB986" i="42"/>
  <c r="AB887" i="42"/>
  <c r="AB871" i="42"/>
  <c r="AB850" i="42"/>
  <c r="AA835" i="42"/>
  <c r="AA827" i="42"/>
  <c r="AA818" i="42"/>
  <c r="AA806" i="42"/>
  <c r="AA788" i="42"/>
  <c r="AA771" i="42"/>
  <c r="AA752" i="42"/>
  <c r="AA732" i="42"/>
  <c r="AA711" i="42"/>
  <c r="AA692" i="42"/>
  <c r="AA673" i="42"/>
  <c r="AA810" i="42"/>
  <c r="AA802" i="42"/>
  <c r="AA794" i="42"/>
  <c r="AA784" i="42"/>
  <c r="AA775" i="42"/>
  <c r="AA766" i="42"/>
  <c r="AA756" i="42"/>
  <c r="AA747" i="42"/>
  <c r="AA737" i="42"/>
  <c r="AA727" i="42"/>
  <c r="AA716" i="42"/>
  <c r="AA707" i="42"/>
  <c r="AA699" i="42"/>
  <c r="AA687" i="42"/>
  <c r="AA678" i="42"/>
  <c r="AA669" i="42"/>
  <c r="AB889" i="42"/>
  <c r="AB885" i="42"/>
  <c r="AB881" i="42"/>
  <c r="AB877" i="42"/>
  <c r="AB873" i="42"/>
  <c r="AB867" i="42"/>
  <c r="AB862" i="42"/>
  <c r="AB857" i="42"/>
  <c r="AB852" i="42"/>
  <c r="AB848" i="42"/>
  <c r="AB843" i="42"/>
  <c r="AB838" i="42"/>
  <c r="AB892" i="42"/>
  <c r="AB888" i="42"/>
  <c r="AB886" i="42"/>
  <c r="AB884" i="42"/>
  <c r="AB882" i="42"/>
  <c r="AB880" i="42"/>
  <c r="AB878" i="42"/>
  <c r="AB876" i="42"/>
  <c r="AB874" i="42"/>
  <c r="AB872" i="42"/>
  <c r="AB868" i="42"/>
  <c r="AB866" i="42"/>
  <c r="AB863" i="42"/>
  <c r="AB860" i="42"/>
  <c r="AB858" i="42"/>
  <c r="AB855" i="42"/>
  <c r="AB853" i="42"/>
  <c r="AB851" i="42"/>
  <c r="AB849" i="42"/>
  <c r="AB847" i="42"/>
  <c r="AB845" i="42"/>
  <c r="AB842" i="42"/>
  <c r="AB839" i="42"/>
  <c r="AA893" i="42"/>
  <c r="AA892" i="42"/>
  <c r="AA889" i="42"/>
  <c r="AA888" i="42"/>
  <c r="AA887" i="42"/>
  <c r="AA886" i="42"/>
  <c r="AA885" i="42"/>
  <c r="AA884" i="42"/>
  <c r="AA883" i="42"/>
  <c r="AA882" i="42"/>
  <c r="AA881" i="42"/>
  <c r="AA880" i="42"/>
  <c r="AA879" i="42"/>
  <c r="AA878" i="42"/>
  <c r="AA877" i="42"/>
  <c r="AA876" i="42"/>
  <c r="AA875" i="42"/>
  <c r="AA874" i="42"/>
  <c r="AA873" i="42"/>
  <c r="AA872" i="42"/>
  <c r="AA871" i="42"/>
  <c r="AA868" i="42"/>
  <c r="AA867" i="42"/>
  <c r="AA866" i="42"/>
  <c r="AA864" i="42"/>
  <c r="AA863" i="42"/>
  <c r="AA862" i="42"/>
  <c r="AA860" i="42"/>
  <c r="AA859" i="42"/>
  <c r="AA858" i="42"/>
  <c r="AA857" i="42"/>
  <c r="AA855" i="42"/>
  <c r="AA854" i="42"/>
  <c r="AA853" i="42"/>
  <c r="AA852" i="42"/>
  <c r="AA851" i="42"/>
  <c r="AA850" i="42"/>
  <c r="AA849" i="42"/>
  <c r="AA848" i="42"/>
  <c r="AA847" i="42"/>
  <c r="AA846" i="42"/>
  <c r="AA845" i="42"/>
  <c r="AA843" i="42"/>
  <c r="AA842" i="42"/>
  <c r="AA841" i="42"/>
  <c r="AA839" i="42"/>
  <c r="AA838" i="42"/>
  <c r="AA837" i="42"/>
  <c r="AA833" i="42"/>
  <c r="AA829" i="42"/>
  <c r="AA825" i="42"/>
  <c r="AA820" i="42"/>
  <c r="AA816" i="42"/>
  <c r="AA812" i="42"/>
  <c r="AA808" i="42"/>
  <c r="AA804" i="42"/>
  <c r="AA800" i="42"/>
  <c r="AA796" i="42"/>
  <c r="AA791" i="42"/>
  <c r="AA786" i="42"/>
  <c r="AA781" i="42"/>
  <c r="AA777" i="42"/>
  <c r="AA773" i="42"/>
  <c r="AA769" i="42"/>
  <c r="AA764" i="42"/>
  <c r="AA759" i="42"/>
  <c r="AA754" i="42"/>
  <c r="AA750" i="42"/>
  <c r="AA745" i="42"/>
  <c r="AA739" i="42"/>
  <c r="AA734" i="42"/>
  <c r="AA730" i="42"/>
  <c r="AA724" i="42"/>
  <c r="AA719" i="42"/>
  <c r="AA714" i="42"/>
  <c r="AA709" i="42"/>
  <c r="AA705" i="42"/>
  <c r="AA701" i="42"/>
  <c r="AA696" i="42"/>
  <c r="AA690" i="42"/>
  <c r="AA684" i="42"/>
  <c r="AA680" i="42"/>
  <c r="AA675" i="42"/>
  <c r="AA671" i="42"/>
  <c r="AA667" i="42"/>
  <c r="AA836" i="42"/>
  <c r="AA834" i="42"/>
  <c r="AA832" i="42"/>
  <c r="AA830" i="42"/>
  <c r="AA828" i="42"/>
  <c r="AA826" i="42"/>
  <c r="AA823" i="42"/>
  <c r="AA821" i="42"/>
  <c r="AA819" i="42"/>
  <c r="AA817" i="42"/>
  <c r="AA815" i="42"/>
  <c r="AA813" i="42"/>
  <c r="AA811" i="42"/>
  <c r="AA809" i="42"/>
  <c r="AA807" i="42"/>
  <c r="AA805" i="42"/>
  <c r="AA803" i="42"/>
  <c r="AA801" i="42"/>
  <c r="AA799" i="42"/>
  <c r="AA797" i="42"/>
  <c r="AA795" i="42"/>
  <c r="AA792" i="42"/>
  <c r="AA789" i="42"/>
  <c r="AA787" i="42"/>
  <c r="AA785" i="42"/>
  <c r="AA782" i="42"/>
  <c r="AA780" i="42"/>
  <c r="AA778" i="42"/>
  <c r="AA776" i="42"/>
  <c r="AA774" i="42"/>
  <c r="AA772" i="42"/>
  <c r="AA770" i="42"/>
  <c r="AA768" i="42"/>
  <c r="AA765" i="42"/>
  <c r="AA763" i="42"/>
  <c r="AA761" i="42"/>
  <c r="AA758" i="42"/>
  <c r="AA755" i="42"/>
  <c r="AA753" i="42"/>
  <c r="AA751" i="42"/>
  <c r="AA748" i="42"/>
  <c r="AA746" i="42"/>
  <c r="AA744" i="42"/>
  <c r="AA740" i="42"/>
  <c r="AA738" i="42"/>
  <c r="AA735" i="42"/>
  <c r="AA733" i="42"/>
  <c r="AA731" i="42"/>
  <c r="AA729" i="42"/>
  <c r="AA726" i="42"/>
  <c r="AA723" i="42"/>
  <c r="AA720" i="42"/>
  <c r="AA717" i="42"/>
  <c r="AA715" i="42"/>
  <c r="AA712" i="42"/>
  <c r="AA710" i="42"/>
  <c r="AA708" i="42"/>
  <c r="AA706" i="42"/>
  <c r="AA704" i="42"/>
  <c r="AA702" i="42"/>
  <c r="AA700" i="42"/>
  <c r="AA698" i="42"/>
  <c r="AA694" i="42"/>
  <c r="AA691" i="42"/>
  <c r="AA688" i="42"/>
  <c r="AA686" i="42"/>
  <c r="AA683" i="42"/>
  <c r="AA681" i="42"/>
  <c r="AA679" i="42"/>
  <c r="AA677" i="42"/>
  <c r="AA674" i="42"/>
  <c r="AA672" i="42"/>
  <c r="AA670" i="42"/>
  <c r="AA668" i="42"/>
  <c r="AA666" i="42"/>
  <c r="AA661" i="42"/>
  <c r="AA329" i="42"/>
  <c r="AB5" i="42"/>
  <c r="AB479" i="42"/>
  <c r="AB584" i="42"/>
  <c r="AB622" i="42"/>
  <c r="AB655" i="42"/>
  <c r="AB748" i="42"/>
  <c r="AB750" i="42"/>
  <c r="AB751" i="42"/>
  <c r="AB752" i="42"/>
  <c r="AB753" i="42"/>
  <c r="AB754" i="42"/>
  <c r="AB755" i="42"/>
  <c r="AB756" i="42"/>
  <c r="AB758" i="42"/>
  <c r="AB759" i="42"/>
  <c r="AB761" i="42"/>
  <c r="AB762" i="42"/>
  <c r="AB763" i="42"/>
  <c r="AB764" i="42"/>
  <c r="AB765" i="42"/>
  <c r="AB766" i="42"/>
  <c r="AB768" i="42"/>
  <c r="AB769" i="42"/>
  <c r="AB770" i="42"/>
  <c r="AB771" i="42"/>
  <c r="AB772" i="42"/>
  <c r="AB773" i="42"/>
  <c r="AB774" i="42"/>
  <c r="AB775" i="42"/>
  <c r="AB776" i="42"/>
  <c r="AB777" i="42"/>
  <c r="AB778" i="42"/>
  <c r="AB779" i="42"/>
  <c r="AB780" i="42"/>
  <c r="AB781" i="42"/>
  <c r="AB782" i="42"/>
  <c r="AB784" i="42"/>
  <c r="AB785" i="42"/>
  <c r="AB786" i="42"/>
  <c r="AB787" i="42"/>
  <c r="AB788" i="42"/>
  <c r="AB789" i="42"/>
  <c r="AB791" i="42"/>
  <c r="AB792" i="42"/>
  <c r="AB794" i="42"/>
  <c r="AB795" i="42"/>
  <c r="AB796" i="42"/>
  <c r="AB797" i="42"/>
  <c r="AB798" i="42"/>
  <c r="AB799" i="42"/>
  <c r="AB800" i="42"/>
  <c r="AB801" i="42"/>
  <c r="AB802" i="42"/>
  <c r="AB803" i="42"/>
  <c r="AB804" i="42"/>
  <c r="AB805" i="42"/>
  <c r="AB806" i="42"/>
  <c r="AB807" i="42"/>
  <c r="AB808" i="42"/>
  <c r="AB809" i="42"/>
  <c r="AB810" i="42"/>
  <c r="AB811" i="42"/>
  <c r="AB812" i="42"/>
  <c r="AB813" i="42"/>
  <c r="AB814" i="42"/>
  <c r="AB815" i="42"/>
  <c r="AB816" i="42"/>
  <c r="AB817" i="42"/>
  <c r="AB818" i="42"/>
  <c r="AB819" i="42"/>
  <c r="AB820" i="42"/>
  <c r="AB821" i="42"/>
  <c r="AB822" i="42"/>
  <c r="AB823" i="42"/>
  <c r="AB825" i="42"/>
  <c r="AB826" i="42"/>
  <c r="AB827" i="42"/>
  <c r="AB828" i="42"/>
  <c r="AB829" i="42"/>
  <c r="AB830" i="42"/>
  <c r="AB831" i="42"/>
  <c r="AB832" i="42"/>
  <c r="AB833" i="42"/>
  <c r="AB834" i="42"/>
  <c r="AB835" i="42"/>
  <c r="AB836" i="42"/>
  <c r="AB638" i="42"/>
  <c r="AB554" i="42"/>
  <c r="AB646" i="42"/>
  <c r="AB630" i="42"/>
  <c r="AB612" i="42"/>
  <c r="AB592" i="42"/>
  <c r="AB574" i="42"/>
  <c r="AB518" i="42"/>
  <c r="AB409" i="42"/>
  <c r="AB747" i="42"/>
  <c r="AB746" i="42"/>
  <c r="AB745" i="42"/>
  <c r="AB744" i="42"/>
  <c r="AB743" i="42"/>
  <c r="AB740" i="42"/>
  <c r="AB739" i="42"/>
  <c r="AB738" i="42"/>
  <c r="AB737" i="42"/>
  <c r="AB735" i="42"/>
  <c r="AB734" i="42"/>
  <c r="AB733" i="42"/>
  <c r="AB732" i="42"/>
  <c r="AB731" i="42"/>
  <c r="AB730" i="42"/>
  <c r="AB729" i="42"/>
  <c r="AB727" i="42"/>
  <c r="AB726" i="42"/>
  <c r="AB724" i="42"/>
  <c r="AB723" i="42"/>
  <c r="AB721" i="42"/>
  <c r="AB720" i="42"/>
  <c r="AB719" i="42"/>
  <c r="AB717" i="42"/>
  <c r="AB716" i="42"/>
  <c r="AB715" i="42"/>
  <c r="AB714" i="42"/>
  <c r="AB712" i="42"/>
  <c r="AB711" i="42"/>
  <c r="AB710" i="42"/>
  <c r="AB709" i="42"/>
  <c r="AB708" i="42"/>
  <c r="AB707" i="42"/>
  <c r="AB706" i="42"/>
  <c r="AB705" i="42"/>
  <c r="AB704" i="42"/>
  <c r="AB703" i="42"/>
  <c r="AB702" i="42"/>
  <c r="AB701" i="42"/>
  <c r="AB700" i="42"/>
  <c r="AB699" i="42"/>
  <c r="AB698" i="42"/>
  <c r="AB696" i="42"/>
  <c r="AB694" i="42"/>
  <c r="AB692" i="42"/>
  <c r="AB691" i="42"/>
  <c r="AB690" i="42"/>
  <c r="AB688" i="42"/>
  <c r="AB687" i="42"/>
  <c r="AB686" i="42"/>
  <c r="AB684" i="42"/>
  <c r="AB683" i="42"/>
  <c r="AB682" i="42"/>
  <c r="AB681" i="42"/>
  <c r="AB680" i="42"/>
  <c r="AB679" i="42"/>
  <c r="AB678" i="42"/>
  <c r="AB677" i="42"/>
  <c r="AB675" i="42"/>
  <c r="AB674" i="42"/>
  <c r="AB673" i="42"/>
  <c r="AB672" i="42"/>
  <c r="AB671" i="42"/>
  <c r="AB670" i="42"/>
  <c r="AB669" i="42"/>
  <c r="AB668" i="42"/>
  <c r="AB667" i="42"/>
  <c r="AB666" i="42"/>
  <c r="AB663" i="42"/>
  <c r="AB661" i="42"/>
  <c r="AB659" i="42"/>
  <c r="AB651" i="42"/>
  <c r="AB642" i="42"/>
  <c r="AB634" i="42"/>
  <c r="AB626" i="42"/>
  <c r="AB618" i="42"/>
  <c r="AB608" i="42"/>
  <c r="AB596" i="42"/>
  <c r="AB588" i="42"/>
  <c r="AB579" i="42"/>
  <c r="AB570" i="42"/>
  <c r="AB535" i="42"/>
  <c r="AB495" i="42"/>
  <c r="AB444" i="42"/>
  <c r="AB336" i="42"/>
  <c r="AA255" i="42"/>
  <c r="AB657" i="42"/>
  <c r="AB653" i="42"/>
  <c r="AB649" i="42"/>
  <c r="AB644" i="42"/>
  <c r="AB640" i="42"/>
  <c r="AB636" i="42"/>
  <c r="AB632" i="42"/>
  <c r="AB628" i="42"/>
  <c r="AB624" i="42"/>
  <c r="AB620" i="42"/>
  <c r="AB616" i="42"/>
  <c r="AB610" i="42"/>
  <c r="AB606" i="42"/>
  <c r="AB599" i="42"/>
  <c r="AB594" i="42"/>
  <c r="AB590" i="42"/>
  <c r="AB586" i="42"/>
  <c r="AB582" i="42"/>
  <c r="AB576" i="42"/>
  <c r="AB572" i="42"/>
  <c r="AB564" i="42"/>
  <c r="AB544" i="42"/>
  <c r="AB526" i="42"/>
  <c r="AB506" i="42"/>
  <c r="AB487" i="42"/>
  <c r="AB461" i="42"/>
  <c r="AB427" i="42"/>
  <c r="AB376" i="42"/>
  <c r="AA290" i="42"/>
  <c r="AA217" i="42"/>
  <c r="AB658" i="42"/>
  <c r="AB656" i="42"/>
  <c r="AB654" i="42"/>
  <c r="AB652" i="42"/>
  <c r="AB650" i="42"/>
  <c r="AB648" i="42"/>
  <c r="AB645" i="42"/>
  <c r="AB643" i="42"/>
  <c r="AB641" i="42"/>
  <c r="AB639" i="42"/>
  <c r="AB637" i="42"/>
  <c r="AB635" i="42"/>
  <c r="AB633" i="42"/>
  <c r="AB631" i="42"/>
  <c r="AB629" i="42"/>
  <c r="AB627" i="42"/>
  <c r="AB625" i="42"/>
  <c r="AB623" i="42"/>
  <c r="AB621" i="42"/>
  <c r="AB619" i="42"/>
  <c r="AB617" i="42"/>
  <c r="AB613" i="42"/>
  <c r="AB611" i="42"/>
  <c r="AB609" i="42"/>
  <c r="AB607" i="42"/>
  <c r="AB603" i="42"/>
  <c r="AB600" i="42"/>
  <c r="AB597" i="42"/>
  <c r="AB595" i="42"/>
  <c r="AB593" i="42"/>
  <c r="AB591" i="42"/>
  <c r="AB589" i="42"/>
  <c r="AB587" i="42"/>
  <c r="AB585" i="42"/>
  <c r="AB583" i="42"/>
  <c r="AB580" i="42"/>
  <c r="AB577" i="42"/>
  <c r="AB575" i="42"/>
  <c r="AB573" i="42"/>
  <c r="AB571" i="42"/>
  <c r="AB569" i="42"/>
  <c r="AB558" i="42"/>
  <c r="AB549" i="42"/>
  <c r="AB539" i="42"/>
  <c r="AB530" i="42"/>
  <c r="AB522" i="42"/>
  <c r="AB512" i="42"/>
  <c r="AB502" i="42"/>
  <c r="AB491" i="42"/>
  <c r="AB483" i="42"/>
  <c r="AB472" i="42"/>
  <c r="AB453" i="42"/>
  <c r="AB436" i="42"/>
  <c r="AB419" i="42"/>
  <c r="AB396" i="42"/>
  <c r="AB356" i="42"/>
  <c r="AA659" i="42"/>
  <c r="AA658" i="42"/>
  <c r="AA657" i="42"/>
  <c r="AA656" i="42"/>
  <c r="AA655" i="42"/>
  <c r="AA654" i="42"/>
  <c r="AA653" i="42"/>
  <c r="AA652" i="42"/>
  <c r="AA651" i="42"/>
  <c r="AA650" i="42"/>
  <c r="AA649" i="42"/>
  <c r="AA648" i="42"/>
  <c r="AA646" i="42"/>
  <c r="AA645" i="42"/>
  <c r="AA644" i="42"/>
  <c r="AA643" i="42"/>
  <c r="AA642" i="42"/>
  <c r="AA641" i="42"/>
  <c r="AA640" i="42"/>
  <c r="AA639" i="42"/>
  <c r="AA638" i="42"/>
  <c r="AA637" i="42"/>
  <c r="AA636" i="42"/>
  <c r="AA635" i="42"/>
  <c r="AA634" i="42"/>
  <c r="AA633" i="42"/>
  <c r="AA632" i="42"/>
  <c r="AA631" i="42"/>
  <c r="AA630" i="42"/>
  <c r="AA629" i="42"/>
  <c r="AA628" i="42"/>
  <c r="AA627" i="42"/>
  <c r="AA626" i="42"/>
  <c r="AA625" i="42"/>
  <c r="AA624" i="42"/>
  <c r="AA623" i="42"/>
  <c r="AA622" i="42"/>
  <c r="AA621" i="42"/>
  <c r="AA620" i="42"/>
  <c r="AA619" i="42"/>
  <c r="AA618" i="42"/>
  <c r="AA617" i="42"/>
  <c r="AA616" i="42"/>
  <c r="AA613" i="42"/>
  <c r="AA612" i="42"/>
  <c r="AA611" i="42"/>
  <c r="AA610" i="42"/>
  <c r="AA609" i="42"/>
  <c r="AA608" i="42"/>
  <c r="AA607" i="42"/>
  <c r="AA606" i="42"/>
  <c r="AA603" i="42"/>
  <c r="AA601" i="42"/>
  <c r="AA600" i="42"/>
  <c r="AA599" i="42"/>
  <c r="AA597" i="42"/>
  <c r="AA596" i="42"/>
  <c r="AA595" i="42"/>
  <c r="AA594" i="42"/>
  <c r="AA593" i="42"/>
  <c r="AA592" i="42"/>
  <c r="AA591" i="42"/>
  <c r="AA590" i="42"/>
  <c r="AA589" i="42"/>
  <c r="AA588" i="42"/>
  <c r="AA587" i="42"/>
  <c r="AA586" i="42"/>
  <c r="AA585" i="42"/>
  <c r="AA584" i="42"/>
  <c r="AA583" i="42"/>
  <c r="AA582" i="42"/>
  <c r="AA580" i="42"/>
  <c r="AA579" i="42"/>
  <c r="AA577" i="42"/>
  <c r="AA576" i="42"/>
  <c r="AA575" i="42"/>
  <c r="AA574" i="42"/>
  <c r="AA573" i="42"/>
  <c r="AA572" i="42"/>
  <c r="AA571" i="42"/>
  <c r="AA570" i="42"/>
  <c r="AA309" i="42"/>
  <c r="AA273" i="42"/>
  <c r="AA234" i="42"/>
  <c r="AA199" i="42"/>
  <c r="AB567" i="42"/>
  <c r="AB561" i="42"/>
  <c r="AB556" i="42"/>
  <c r="AB551" i="42"/>
  <c r="AB547" i="42"/>
  <c r="AB541" i="42"/>
  <c r="AB537" i="42"/>
  <c r="AB532" i="42"/>
  <c r="AB528" i="42"/>
  <c r="AB524" i="42"/>
  <c r="AB520" i="42"/>
  <c r="AB515" i="42"/>
  <c r="AB510" i="42"/>
  <c r="AB504" i="42"/>
  <c r="AB500" i="42"/>
  <c r="AB493" i="42"/>
  <c r="AB489" i="42"/>
  <c r="AB485" i="42"/>
  <c r="AB481" i="42"/>
  <c r="AB476" i="42"/>
  <c r="AB467" i="42"/>
  <c r="AB457" i="42"/>
  <c r="AB448" i="42"/>
  <c r="AB440" i="42"/>
  <c r="AB432" i="42"/>
  <c r="AB423" i="42"/>
  <c r="AB415" i="42"/>
  <c r="AB404" i="42"/>
  <c r="AB385" i="42"/>
  <c r="AB367" i="42"/>
  <c r="AB344" i="42"/>
  <c r="AB568" i="42"/>
  <c r="AB566" i="42"/>
  <c r="AB563" i="42"/>
  <c r="AB560" i="42"/>
  <c r="AB557" i="42"/>
  <c r="AB555" i="42"/>
  <c r="AB552" i="42"/>
  <c r="AB550" i="42"/>
  <c r="AB548" i="42"/>
  <c r="AB546" i="42"/>
  <c r="AB543" i="42"/>
  <c r="AB540" i="42"/>
  <c r="AB538" i="42"/>
  <c r="AB536" i="42"/>
  <c r="AB533" i="42"/>
  <c r="AB531" i="42"/>
  <c r="AB529" i="42"/>
  <c r="AB527" i="42"/>
  <c r="AB525" i="42"/>
  <c r="AB523" i="42"/>
  <c r="AB521" i="42"/>
  <c r="AB519" i="42"/>
  <c r="AB517" i="42"/>
  <c r="AB513" i="42"/>
  <c r="AB511" i="42"/>
  <c r="AB508" i="42"/>
  <c r="AB505" i="42"/>
  <c r="AB503" i="42"/>
  <c r="AB501" i="42"/>
  <c r="AB497" i="42"/>
  <c r="AB494" i="42"/>
  <c r="AB492" i="42"/>
  <c r="AB490" i="42"/>
  <c r="AB488" i="42"/>
  <c r="AB486" i="42"/>
  <c r="AB484" i="42"/>
  <c r="AB482" i="42"/>
  <c r="AB480" i="42"/>
  <c r="AB478" i="42"/>
  <c r="AB474" i="42"/>
  <c r="AB469" i="42"/>
  <c r="AB465" i="42"/>
  <c r="AB459" i="42"/>
  <c r="AB455" i="42"/>
  <c r="AB451" i="42"/>
  <c r="AB446" i="42"/>
  <c r="AB442" i="42"/>
  <c r="AB438" i="42"/>
  <c r="AB434" i="42"/>
  <c r="AB429" i="42"/>
  <c r="AB425" i="42"/>
  <c r="AB421" i="42"/>
  <c r="AB417" i="42"/>
  <c r="AB412" i="42"/>
  <c r="AB407" i="42"/>
  <c r="AB401" i="42"/>
  <c r="AB391" i="42"/>
  <c r="AB380" i="42"/>
  <c r="AB372" i="42"/>
  <c r="AB361" i="42"/>
  <c r="AB349" i="42"/>
  <c r="AB340" i="42"/>
  <c r="AA569" i="42"/>
  <c r="AA568" i="42"/>
  <c r="AA567" i="42"/>
  <c r="AA566" i="42"/>
  <c r="AA564" i="42"/>
  <c r="AA563" i="42"/>
  <c r="AA561" i="42"/>
  <c r="AA560" i="42"/>
  <c r="AA558" i="42"/>
  <c r="AA557" i="42"/>
  <c r="AA556" i="42"/>
  <c r="AA555" i="42"/>
  <c r="AA554" i="42"/>
  <c r="AA552" i="42"/>
  <c r="AA551" i="42"/>
  <c r="AA550" i="42"/>
  <c r="AA549" i="42"/>
  <c r="AA548" i="42"/>
  <c r="AA547" i="42"/>
  <c r="AA546" i="42"/>
  <c r="AA544" i="42"/>
  <c r="AA543" i="42"/>
  <c r="AA541" i="42"/>
  <c r="AA540" i="42"/>
  <c r="AA539" i="42"/>
  <c r="AA538" i="42"/>
  <c r="AA537" i="42"/>
  <c r="AA536" i="42"/>
  <c r="AA535" i="42"/>
  <c r="AA533" i="42"/>
  <c r="AA532" i="42"/>
  <c r="AA531" i="42"/>
  <c r="AA530" i="42"/>
  <c r="AA529" i="42"/>
  <c r="AA528" i="42"/>
  <c r="AA527" i="42"/>
  <c r="AA526" i="42"/>
  <c r="AA525" i="42"/>
  <c r="AA524" i="42"/>
  <c r="AA523" i="42"/>
  <c r="AA522" i="42"/>
  <c r="AA521" i="42"/>
  <c r="AA520" i="42"/>
  <c r="AA519" i="42"/>
  <c r="AA518" i="42"/>
  <c r="AA517" i="42"/>
  <c r="AA515" i="42"/>
  <c r="AA513" i="42"/>
  <c r="AA512" i="42"/>
  <c r="AA511" i="42"/>
  <c r="AA510" i="42"/>
  <c r="AA508" i="42"/>
  <c r="AA506" i="42"/>
  <c r="AA505" i="42"/>
  <c r="AA504" i="42"/>
  <c r="AA503" i="42"/>
  <c r="AA502" i="42"/>
  <c r="AA501" i="42"/>
  <c r="AA500" i="42"/>
  <c r="AA497" i="42"/>
  <c r="AA495" i="42"/>
  <c r="AA494" i="42"/>
  <c r="AA493" i="42"/>
  <c r="AA492" i="42"/>
  <c r="AA491" i="42"/>
  <c r="AA490" i="42"/>
  <c r="AA489" i="42"/>
  <c r="AA488" i="42"/>
  <c r="AA487" i="42"/>
  <c r="AA486" i="42"/>
  <c r="AA485" i="42"/>
  <c r="AA484" i="42"/>
  <c r="AA483" i="42"/>
  <c r="AA482" i="42"/>
  <c r="AA481" i="42"/>
  <c r="AA480" i="42"/>
  <c r="AA479" i="42"/>
  <c r="AA321" i="42"/>
  <c r="AA299" i="42"/>
  <c r="AA281" i="42"/>
  <c r="AA263" i="42"/>
  <c r="AA246" i="42"/>
  <c r="AA225" i="42"/>
  <c r="AA208" i="42"/>
  <c r="AA183" i="42"/>
  <c r="AB477" i="42"/>
  <c r="AB475" i="42"/>
  <c r="AB473" i="42"/>
  <c r="AB471" i="42"/>
  <c r="AB468" i="42"/>
  <c r="AB466" i="42"/>
  <c r="AB464" i="42"/>
  <c r="AB460" i="42"/>
  <c r="AB458" i="42"/>
  <c r="AB456" i="42"/>
  <c r="AB454" i="42"/>
  <c r="AB452" i="42"/>
  <c r="AB450" i="42"/>
  <c r="AB447" i="42"/>
  <c r="AB445" i="42"/>
  <c r="AB443" i="42"/>
  <c r="AB441" i="42"/>
  <c r="AB439" i="42"/>
  <c r="AB437" i="42"/>
  <c r="AB435" i="42"/>
  <c r="AB433" i="42"/>
  <c r="AB431" i="42"/>
  <c r="AB428" i="42"/>
  <c r="AB426" i="42"/>
  <c r="AB424" i="42"/>
  <c r="AB422" i="42"/>
  <c r="AB420" i="42"/>
  <c r="AB418" i="42"/>
  <c r="AB416" i="42"/>
  <c r="AB413" i="42"/>
  <c r="AB410" i="42"/>
  <c r="AB408" i="42"/>
  <c r="AB406" i="42"/>
  <c r="AB402" i="42"/>
  <c r="AB399" i="42"/>
  <c r="AB394" i="42"/>
  <c r="AB389" i="42"/>
  <c r="AB383" i="42"/>
  <c r="AB378" i="42"/>
  <c r="AB374" i="42"/>
  <c r="AB370" i="42"/>
  <c r="AB364" i="42"/>
  <c r="AB358" i="42"/>
  <c r="AB354" i="42"/>
  <c r="AB346" i="42"/>
  <c r="AB342" i="42"/>
  <c r="AB338" i="42"/>
  <c r="AA478" i="42"/>
  <c r="AA477" i="42"/>
  <c r="AA476" i="42"/>
  <c r="AA475" i="42"/>
  <c r="AA474" i="42"/>
  <c r="AA473" i="42"/>
  <c r="AA472" i="42"/>
  <c r="AA471" i="42"/>
  <c r="AA469" i="42"/>
  <c r="AA468" i="42"/>
  <c r="AA467" i="42"/>
  <c r="AA466" i="42"/>
  <c r="AA465" i="42"/>
  <c r="AA464" i="42"/>
  <c r="AA461" i="42"/>
  <c r="AA460" i="42"/>
  <c r="AA459" i="42"/>
  <c r="AA458" i="42"/>
  <c r="AA457" i="42"/>
  <c r="AA456" i="42"/>
  <c r="AA455" i="42"/>
  <c r="AA454" i="42"/>
  <c r="AA453" i="42"/>
  <c r="AA452" i="42"/>
  <c r="AA451" i="42"/>
  <c r="AA450" i="42"/>
  <c r="AA448" i="42"/>
  <c r="AA447" i="42"/>
  <c r="AA446" i="42"/>
  <c r="AA445" i="42"/>
  <c r="AA444" i="42"/>
  <c r="AA443" i="42"/>
  <c r="AA442" i="42"/>
  <c r="AA441" i="42"/>
  <c r="AA440" i="42"/>
  <c r="AA439" i="42"/>
  <c r="AA438" i="42"/>
  <c r="AA437" i="42"/>
  <c r="AA436" i="42"/>
  <c r="AA435" i="42"/>
  <c r="AA434" i="42"/>
  <c r="AA433" i="42"/>
  <c r="AA432" i="42"/>
  <c r="AA431" i="42"/>
  <c r="AA429" i="42"/>
  <c r="AA428" i="42"/>
  <c r="AA427" i="42"/>
  <c r="AA426" i="42"/>
  <c r="AA425" i="42"/>
  <c r="AA424" i="42"/>
  <c r="AA423" i="42"/>
  <c r="AA422" i="42"/>
  <c r="AA421" i="42"/>
  <c r="AA420" i="42"/>
  <c r="AA419" i="42"/>
  <c r="AA418" i="42"/>
  <c r="AA417" i="42"/>
  <c r="AA416" i="42"/>
  <c r="AA415" i="42"/>
  <c r="AA413" i="42"/>
  <c r="AA412" i="42"/>
  <c r="AA410" i="42"/>
  <c r="AA409" i="42"/>
  <c r="AA408" i="42"/>
  <c r="AA407" i="42"/>
  <c r="AA406" i="42"/>
  <c r="AA404" i="42"/>
  <c r="AA402" i="42"/>
  <c r="AA334" i="42"/>
  <c r="AA325" i="42"/>
  <c r="AA314" i="42"/>
  <c r="AA305" i="42"/>
  <c r="AA295" i="42"/>
  <c r="AA286" i="42"/>
  <c r="AA277" i="42"/>
  <c r="AA269" i="42"/>
  <c r="AA259" i="42"/>
  <c r="AA250" i="42"/>
  <c r="AA239" i="42"/>
  <c r="AA230" i="42"/>
  <c r="AA221" i="42"/>
  <c r="AA212" i="42"/>
  <c r="AA204" i="42"/>
  <c r="AA193" i="42"/>
  <c r="AA81" i="42"/>
  <c r="AB400" i="42"/>
  <c r="AB398" i="42"/>
  <c r="AB395" i="42"/>
  <c r="AB392" i="42"/>
  <c r="AB390" i="42"/>
  <c r="AB388" i="42"/>
  <c r="AB384" i="42"/>
  <c r="AB381" i="42"/>
  <c r="AB379" i="42"/>
  <c r="AB377" i="42"/>
  <c r="AB375" i="42"/>
  <c r="AB373" i="42"/>
  <c r="AB371" i="42"/>
  <c r="AB368" i="42"/>
  <c r="AB366" i="42"/>
  <c r="AB362" i="42"/>
  <c r="AB359" i="42"/>
  <c r="AB357" i="42"/>
  <c r="AB355" i="42"/>
  <c r="AB353" i="42"/>
  <c r="AB347" i="42"/>
  <c r="AB345" i="42"/>
  <c r="AB343" i="42"/>
  <c r="AB341" i="42"/>
  <c r="AB339" i="42"/>
  <c r="AB337" i="42"/>
  <c r="AB146" i="42"/>
  <c r="AA401" i="42"/>
  <c r="AA400" i="42"/>
  <c r="AA399" i="42"/>
  <c r="AA398" i="42"/>
  <c r="AA396" i="42"/>
  <c r="AA395" i="42"/>
  <c r="AA394" i="42"/>
  <c r="AA392" i="42"/>
  <c r="AA391" i="42"/>
  <c r="AA390" i="42"/>
  <c r="AA389" i="42"/>
  <c r="AA388" i="42"/>
  <c r="AA385" i="42"/>
  <c r="AA384" i="42"/>
  <c r="AA383" i="42"/>
  <c r="AA381" i="42"/>
  <c r="AA380" i="42"/>
  <c r="AA379" i="42"/>
  <c r="AA378" i="42"/>
  <c r="AA377" i="42"/>
  <c r="AA376" i="42"/>
  <c r="AA375" i="42"/>
  <c r="AA374" i="42"/>
  <c r="AA373" i="42"/>
  <c r="AA372" i="42"/>
  <c r="AA371" i="42"/>
  <c r="AA370" i="42"/>
  <c r="AA368" i="42"/>
  <c r="AA367" i="42"/>
  <c r="AA366" i="42"/>
  <c r="AA364" i="42"/>
  <c r="AA362" i="42"/>
  <c r="AA361" i="42"/>
  <c r="AA359" i="42"/>
  <c r="AA358" i="42"/>
  <c r="AA357" i="42"/>
  <c r="AA356" i="42"/>
  <c r="AA355" i="42"/>
  <c r="AA354" i="42"/>
  <c r="AA353" i="42"/>
  <c r="AA349" i="42"/>
  <c r="AA347" i="42"/>
  <c r="AA346" i="42"/>
  <c r="AA345" i="42"/>
  <c r="AA344" i="42"/>
  <c r="AA343" i="42"/>
  <c r="AA342" i="42"/>
  <c r="AA341" i="42"/>
  <c r="AA340" i="42"/>
  <c r="AA339" i="42"/>
  <c r="AA338" i="42"/>
  <c r="AA337" i="42"/>
  <c r="AA336" i="42"/>
  <c r="AA331" i="42"/>
  <c r="AA327" i="42"/>
  <c r="AA323" i="42"/>
  <c r="AA317" i="42"/>
  <c r="AA311" i="42"/>
  <c r="AA307" i="42"/>
  <c r="AA303" i="42"/>
  <c r="AA297" i="42"/>
  <c r="AA293" i="42"/>
  <c r="AA288" i="42"/>
  <c r="AA283" i="42"/>
  <c r="AA279" i="42"/>
  <c r="AA275" i="42"/>
  <c r="AA271" i="42"/>
  <c r="AA265" i="42"/>
  <c r="AA261" i="42"/>
  <c r="AA257" i="42"/>
  <c r="AA252" i="42"/>
  <c r="AA248" i="42"/>
  <c r="AA243" i="42"/>
  <c r="AA236" i="42"/>
  <c r="AA232" i="42"/>
  <c r="AA228" i="42"/>
  <c r="AA223" i="42"/>
  <c r="AA219" i="42"/>
  <c r="AA214" i="42"/>
  <c r="AA210" i="42"/>
  <c r="AA206" i="42"/>
  <c r="AA202" i="42"/>
  <c r="AA196" i="42"/>
  <c r="AA187" i="42"/>
  <c r="AA44" i="42"/>
  <c r="AA335" i="42"/>
  <c r="AA333" i="42"/>
  <c r="AA330" i="42"/>
  <c r="AA328" i="42"/>
  <c r="AA326" i="42"/>
  <c r="AA324" i="42"/>
  <c r="AA322" i="42"/>
  <c r="AA319" i="42"/>
  <c r="AA316" i="42"/>
  <c r="AA313" i="42"/>
  <c r="AA310" i="42"/>
  <c r="AA308" i="42"/>
  <c r="AA306" i="42"/>
  <c r="AA304" i="42"/>
  <c r="AA301" i="42"/>
  <c r="AA298" i="42"/>
  <c r="AA296" i="42"/>
  <c r="AA294" i="42"/>
  <c r="AA291" i="42"/>
  <c r="AA289" i="42"/>
  <c r="AA287" i="42"/>
  <c r="AA284" i="42"/>
  <c r="AA282" i="42"/>
  <c r="AA280" i="42"/>
  <c r="AA278" i="42"/>
  <c r="AA276" i="42"/>
  <c r="AA274" i="42"/>
  <c r="AA272" i="42"/>
  <c r="AA270" i="42"/>
  <c r="AA267" i="42"/>
  <c r="AA264" i="42"/>
  <c r="AA262" i="42"/>
  <c r="AA260" i="42"/>
  <c r="AA258" i="42"/>
  <c r="AA256" i="42"/>
  <c r="AA253" i="42"/>
  <c r="AA251" i="42"/>
  <c r="AA249" i="42"/>
  <c r="AA247" i="42"/>
  <c r="AA244" i="42"/>
  <c r="AA242" i="42"/>
  <c r="AA238" i="42"/>
  <c r="AA235" i="42"/>
  <c r="AA233" i="42"/>
  <c r="AA231" i="42"/>
  <c r="AA229" i="42"/>
  <c r="AA226" i="42"/>
  <c r="AA224" i="42"/>
  <c r="AA222" i="42"/>
  <c r="AA220" i="42"/>
  <c r="AA218" i="42"/>
  <c r="AA216" i="42"/>
  <c r="AA213" i="42"/>
  <c r="AA211" i="42"/>
  <c r="AA209" i="42"/>
  <c r="AA207" i="42"/>
  <c r="AA205" i="42"/>
  <c r="AA203" i="42"/>
  <c r="AA200" i="42"/>
  <c r="AA198" i="42"/>
  <c r="AA195" i="42"/>
  <c r="AA190" i="42"/>
  <c r="AA185" i="42"/>
  <c r="AA181" i="42"/>
  <c r="AA97" i="42"/>
  <c r="AA62" i="42"/>
  <c r="AA26" i="42"/>
  <c r="AB169" i="42"/>
  <c r="AB105" i="42"/>
  <c r="AA194" i="42"/>
  <c r="AA191" i="42"/>
  <c r="AA188" i="42"/>
  <c r="AA186" i="42"/>
  <c r="AA184" i="42"/>
  <c r="AA182" i="42"/>
  <c r="AA89" i="42"/>
  <c r="AA72" i="42"/>
  <c r="AA53" i="42"/>
  <c r="AA35" i="42"/>
  <c r="AA16" i="42"/>
  <c r="AB177" i="42"/>
  <c r="AB160" i="42"/>
  <c r="AB127" i="42"/>
  <c r="AB335" i="42"/>
  <c r="AB334" i="42"/>
  <c r="AB333" i="42"/>
  <c r="AB331" i="42"/>
  <c r="AB330" i="42"/>
  <c r="AB329" i="42"/>
  <c r="AB328" i="42"/>
  <c r="AB327" i="42"/>
  <c r="AB326" i="42"/>
  <c r="AB325" i="42"/>
  <c r="AB324" i="42"/>
  <c r="AB323" i="42"/>
  <c r="AB322" i="42"/>
  <c r="AB321" i="42"/>
  <c r="AB319" i="42"/>
  <c r="AB317" i="42"/>
  <c r="AB316" i="42"/>
  <c r="AB314" i="42"/>
  <c r="AB313" i="42"/>
  <c r="AB311" i="42"/>
  <c r="AB310" i="42"/>
  <c r="AB309" i="42"/>
  <c r="AB308" i="42"/>
  <c r="AB307" i="42"/>
  <c r="AB306" i="42"/>
  <c r="AB305" i="42"/>
  <c r="AB304" i="42"/>
  <c r="AB303" i="42"/>
  <c r="AB301" i="42"/>
  <c r="AB299" i="42"/>
  <c r="AB298" i="42"/>
  <c r="AB297" i="42"/>
  <c r="AB296" i="42"/>
  <c r="AB295" i="42"/>
  <c r="AB294" i="42"/>
  <c r="AB293" i="42"/>
  <c r="AB291" i="42"/>
  <c r="AB290" i="42"/>
  <c r="AB289" i="42"/>
  <c r="AB288" i="42"/>
  <c r="AB287" i="42"/>
  <c r="AB286" i="42"/>
  <c r="AB284" i="42"/>
  <c r="AB283" i="42"/>
  <c r="AB282" i="42"/>
  <c r="AB281" i="42"/>
  <c r="AB280" i="42"/>
  <c r="AB279" i="42"/>
  <c r="AB278" i="42"/>
  <c r="AB277" i="42"/>
  <c r="AB276" i="42"/>
  <c r="AB275" i="42"/>
  <c r="AB274" i="42"/>
  <c r="AB273" i="42"/>
  <c r="AB272" i="42"/>
  <c r="AB271" i="42"/>
  <c r="AB270" i="42"/>
  <c r="AB269" i="42"/>
  <c r="AB267" i="42"/>
  <c r="AB265" i="42"/>
  <c r="AB264" i="42"/>
  <c r="AB263" i="42"/>
  <c r="AB262" i="42"/>
  <c r="AB261" i="42"/>
  <c r="AB260" i="42"/>
  <c r="AB259" i="42"/>
  <c r="AB258" i="42"/>
  <c r="AB257" i="42"/>
  <c r="AB256" i="42"/>
  <c r="AB255" i="42"/>
  <c r="AB253" i="42"/>
  <c r="AB252" i="42"/>
  <c r="AB251" i="42"/>
  <c r="AB250" i="42"/>
  <c r="AB249" i="42"/>
  <c r="AB248" i="42"/>
  <c r="AB247" i="42"/>
  <c r="AB246" i="42"/>
  <c r="AB244" i="42"/>
  <c r="AB243" i="42"/>
  <c r="AB173" i="42"/>
  <c r="AB164" i="42"/>
  <c r="AB156" i="42"/>
  <c r="AB137" i="42"/>
  <c r="AB117" i="42"/>
  <c r="AB179" i="42"/>
  <c r="AB175" i="42"/>
  <c r="AB171" i="42"/>
  <c r="AB167" i="42"/>
  <c r="AB162" i="42"/>
  <c r="AB158" i="42"/>
  <c r="AB151" i="42"/>
  <c r="AB142" i="42"/>
  <c r="AB131" i="42"/>
  <c r="AB121" i="42"/>
  <c r="AB110" i="42"/>
  <c r="AB154" i="42"/>
  <c r="AB148" i="42"/>
  <c r="AB144" i="42"/>
  <c r="AB139" i="42"/>
  <c r="AB134" i="42"/>
  <c r="AB129" i="42"/>
  <c r="AB124" i="42"/>
  <c r="AB119" i="42"/>
  <c r="AB113" i="42"/>
  <c r="AB107" i="42"/>
  <c r="AB242" i="42"/>
  <c r="AB239" i="42"/>
  <c r="AB238" i="42"/>
  <c r="AB236" i="42"/>
  <c r="AB235" i="42"/>
  <c r="AB234" i="42"/>
  <c r="AB233" i="42"/>
  <c r="AB232" i="42"/>
  <c r="AB231" i="42"/>
  <c r="AB230" i="42"/>
  <c r="AB229" i="42"/>
  <c r="AB228" i="42"/>
  <c r="AB226" i="42"/>
  <c r="AB225" i="42"/>
  <c r="AB224" i="42"/>
  <c r="AB223" i="42"/>
  <c r="AB222" i="42"/>
  <c r="AB221" i="42"/>
  <c r="AB220" i="42"/>
  <c r="AB219" i="42"/>
  <c r="AB218" i="42"/>
  <c r="AB217" i="42"/>
  <c r="AB216" i="42"/>
  <c r="AB214" i="42"/>
  <c r="AB213" i="42"/>
  <c r="AB212" i="42"/>
  <c r="AB211" i="42"/>
  <c r="AB210" i="42"/>
  <c r="AB209" i="42"/>
  <c r="AB208" i="42"/>
  <c r="AB207" i="42"/>
  <c r="AB206" i="42"/>
  <c r="AB205" i="42"/>
  <c r="AB204" i="42"/>
  <c r="AB203" i="42"/>
  <c r="AB202" i="42"/>
  <c r="AB200" i="42"/>
  <c r="AB199" i="42"/>
  <c r="AB198" i="42"/>
  <c r="AB196" i="42"/>
  <c r="AB195" i="42"/>
  <c r="AB194" i="42"/>
  <c r="AB193" i="42"/>
  <c r="AB191" i="42"/>
  <c r="AB190" i="42"/>
  <c r="AB188" i="42"/>
  <c r="AB187" i="42"/>
  <c r="AB186" i="42"/>
  <c r="AB185" i="42"/>
  <c r="AB184" i="42"/>
  <c r="AB183" i="42"/>
  <c r="AB182" i="42"/>
  <c r="AB181" i="42"/>
  <c r="AB180" i="42"/>
  <c r="AB178" i="42"/>
  <c r="AB176" i="42"/>
  <c r="AB174" i="42"/>
  <c r="AB172" i="42"/>
  <c r="AB170" i="42"/>
  <c r="AB168" i="42"/>
  <c r="AB165" i="42"/>
  <c r="AB163" i="42"/>
  <c r="AB161" i="42"/>
  <c r="AB159" i="42"/>
  <c r="AB157" i="42"/>
  <c r="AB155" i="42"/>
  <c r="AB153" i="42"/>
  <c r="AB150" i="42"/>
  <c r="AB147" i="42"/>
  <c r="AB145" i="42"/>
  <c r="AB143" i="42"/>
  <c r="AB141" i="42"/>
  <c r="AB138" i="42"/>
  <c r="AB135" i="42"/>
  <c r="AB133" i="42"/>
  <c r="AB130" i="42"/>
  <c r="AB128" i="42"/>
  <c r="AB126" i="42"/>
  <c r="AB123" i="42"/>
  <c r="AB120" i="42"/>
  <c r="AB118" i="42"/>
  <c r="AB116" i="42"/>
  <c r="AB112" i="42"/>
  <c r="AB109" i="42"/>
  <c r="AB106" i="42"/>
  <c r="AA103" i="42"/>
  <c r="AA93" i="42"/>
  <c r="AA85" i="42"/>
  <c r="AA77" i="42"/>
  <c r="AA67" i="42"/>
  <c r="AA57" i="42"/>
  <c r="AA48" i="42"/>
  <c r="AA40" i="42"/>
  <c r="AA30" i="42"/>
  <c r="AA21" i="42"/>
  <c r="AA12" i="42"/>
  <c r="AA180" i="42"/>
  <c r="AA179" i="42"/>
  <c r="AA178" i="42"/>
  <c r="AA177" i="42"/>
  <c r="AA176" i="42"/>
  <c r="AA175" i="42"/>
  <c r="AA174" i="42"/>
  <c r="AA173" i="42"/>
  <c r="AA172" i="42"/>
  <c r="AA171" i="42"/>
  <c r="AA170" i="42"/>
  <c r="AA169" i="42"/>
  <c r="AA168" i="42"/>
  <c r="AA167" i="42"/>
  <c r="AA165" i="42"/>
  <c r="AA164" i="42"/>
  <c r="AA163" i="42"/>
  <c r="AA162" i="42"/>
  <c r="AA161" i="42"/>
  <c r="AA160" i="42"/>
  <c r="AA159" i="42"/>
  <c r="AA158" i="42"/>
  <c r="AA157" i="42"/>
  <c r="AA156" i="42"/>
  <c r="AA155" i="42"/>
  <c r="AA154" i="42"/>
  <c r="AA153" i="42"/>
  <c r="AA151" i="42"/>
  <c r="AA150" i="42"/>
  <c r="AA148" i="42"/>
  <c r="AA147" i="42"/>
  <c r="AA146" i="42"/>
  <c r="AA145" i="42"/>
  <c r="AA144" i="42"/>
  <c r="AA143" i="42"/>
  <c r="AA142" i="42"/>
  <c r="AA141" i="42"/>
  <c r="AA139" i="42"/>
  <c r="AA138" i="42"/>
  <c r="AA137" i="42"/>
  <c r="AA135" i="42"/>
  <c r="AA134" i="42"/>
  <c r="AA133" i="42"/>
  <c r="AA131" i="42"/>
  <c r="AA130" i="42"/>
  <c r="AA129" i="42"/>
  <c r="AA128" i="42"/>
  <c r="AA127" i="42"/>
  <c r="AA126" i="42"/>
  <c r="AA124" i="42"/>
  <c r="AA123" i="42"/>
  <c r="AA121" i="42"/>
  <c r="AA120" i="42"/>
  <c r="AA119" i="42"/>
  <c r="AA118" i="42"/>
  <c r="AA117" i="42"/>
  <c r="AA116" i="42"/>
  <c r="AA113" i="42"/>
  <c r="AA112" i="42"/>
  <c r="AA110" i="42"/>
  <c r="AA109" i="42"/>
  <c r="AA107" i="42"/>
  <c r="AA106" i="42"/>
  <c r="AA105" i="42"/>
  <c r="AA100" i="42"/>
  <c r="AA95" i="42"/>
  <c r="AA91" i="42"/>
  <c r="AA87" i="42"/>
  <c r="AA83" i="42"/>
  <c r="AA79" i="42"/>
  <c r="AA75" i="42"/>
  <c r="AA69" i="42"/>
  <c r="AA65" i="42"/>
  <c r="AA59" i="42"/>
  <c r="AA55" i="42"/>
  <c r="AA51" i="42"/>
  <c r="AA46" i="42"/>
  <c r="AA42" i="42"/>
  <c r="AA37" i="42"/>
  <c r="AA32" i="42"/>
  <c r="AA28" i="42"/>
  <c r="AA23" i="42"/>
  <c r="AA18" i="42"/>
  <c r="AA14" i="42"/>
  <c r="AA10" i="42"/>
  <c r="AA104" i="42"/>
  <c r="AA102" i="42"/>
  <c r="AA99" i="42"/>
  <c r="AA96" i="42"/>
  <c r="AA94" i="42"/>
  <c r="AA92" i="42"/>
  <c r="AA90" i="42"/>
  <c r="AA88" i="42"/>
  <c r="AA86" i="42"/>
  <c r="AA84" i="42"/>
  <c r="AA82" i="42"/>
  <c r="AA80" i="42"/>
  <c r="AA78" i="42"/>
  <c r="AA76" i="42"/>
  <c r="AA74" i="42"/>
  <c r="AA70" i="42"/>
  <c r="AA68" i="42"/>
  <c r="AA66" i="42"/>
  <c r="AA64" i="42"/>
  <c r="AA61" i="42"/>
  <c r="AA58" i="42"/>
  <c r="AA56" i="42"/>
  <c r="AA54" i="42"/>
  <c r="AA52" i="42"/>
  <c r="AA50" i="42"/>
  <c r="AA47" i="42"/>
  <c r="AA45" i="42"/>
  <c r="AA43" i="42"/>
  <c r="AA41" i="42"/>
  <c r="AA38" i="42"/>
  <c r="AA36" i="42"/>
  <c r="AA33" i="42"/>
  <c r="AA31" i="42"/>
  <c r="AA29" i="42"/>
  <c r="AA27" i="42"/>
  <c r="AA25" i="42"/>
  <c r="AA22" i="42"/>
  <c r="AA20" i="42"/>
  <c r="AA17" i="42"/>
  <c r="AA15" i="42"/>
  <c r="AA13" i="42"/>
  <c r="AA11" i="42"/>
  <c r="AB104" i="42"/>
  <c r="AB103" i="42"/>
  <c r="AB102" i="42"/>
  <c r="AB100" i="42"/>
  <c r="AB99" i="42"/>
  <c r="AB97" i="42"/>
  <c r="AB96" i="42"/>
  <c r="AB95" i="42"/>
  <c r="AB94" i="42"/>
  <c r="AB93" i="42"/>
  <c r="AB92" i="42"/>
  <c r="AB91" i="42"/>
  <c r="AB90" i="42"/>
  <c r="AB89" i="42"/>
  <c r="AB88" i="42"/>
  <c r="AB87" i="42"/>
  <c r="AB86" i="42"/>
  <c r="AB85" i="42"/>
  <c r="AB84" i="42"/>
  <c r="AB83" i="42"/>
  <c r="AB82" i="42"/>
  <c r="AB81" i="42"/>
  <c r="AB80" i="42"/>
  <c r="AB79" i="42"/>
  <c r="AB78" i="42"/>
  <c r="AB77" i="42"/>
  <c r="AB76" i="42"/>
  <c r="AB75" i="42"/>
  <c r="AB74" i="42"/>
  <c r="AB72" i="42"/>
  <c r="AB70" i="42"/>
  <c r="AB69" i="42"/>
  <c r="AB68" i="42"/>
  <c r="AB67" i="42"/>
  <c r="AB66" i="42"/>
  <c r="AB65" i="42"/>
  <c r="AB64" i="42"/>
  <c r="AB62" i="42"/>
  <c r="AB61" i="42"/>
  <c r="AB59" i="42"/>
  <c r="AB58" i="42"/>
  <c r="AB57" i="42"/>
  <c r="AB56" i="42"/>
  <c r="AB55" i="42"/>
  <c r="AB54" i="42"/>
  <c r="AB53" i="42"/>
  <c r="AB52" i="42"/>
  <c r="AB51" i="42"/>
  <c r="AB50" i="42"/>
  <c r="AB48" i="42"/>
  <c r="AB47" i="42"/>
  <c r="AB46" i="42"/>
  <c r="AB45" i="42"/>
  <c r="AB44" i="42"/>
  <c r="AB43" i="42"/>
  <c r="AB42" i="42"/>
  <c r="AB41" i="42"/>
  <c r="AB40" i="42"/>
  <c r="AB38" i="42"/>
  <c r="AB37" i="42"/>
  <c r="AB36" i="42"/>
  <c r="AB35" i="42"/>
  <c r="AB33" i="42"/>
  <c r="AB32" i="42"/>
  <c r="AB31" i="42"/>
  <c r="AB30" i="42"/>
  <c r="AB29" i="42"/>
  <c r="AB28" i="42"/>
  <c r="AB27" i="42"/>
  <c r="AB26" i="42"/>
  <c r="AB25" i="42"/>
  <c r="AB23" i="42"/>
  <c r="AB22" i="42"/>
  <c r="AB21" i="42"/>
  <c r="AB20" i="42"/>
  <c r="AB18" i="42"/>
  <c r="AB17" i="42"/>
  <c r="AB16" i="42"/>
  <c r="AB15" i="42"/>
  <c r="AB14" i="42"/>
  <c r="AB13" i="42"/>
  <c r="AB12" i="42"/>
  <c r="AB11" i="42"/>
  <c r="AB10" i="42"/>
  <c r="AB7" i="42"/>
  <c r="AB6" i="42"/>
  <c r="AA5" i="42"/>
  <c r="S12" i="41"/>
  <c r="AC12" i="41"/>
  <c r="N6" i="41"/>
  <c r="L6" i="41"/>
  <c r="S6" i="41"/>
  <c r="Q6" i="41"/>
  <c r="O6" i="41"/>
  <c r="M6" i="41"/>
  <c r="M12" i="41"/>
  <c r="O12" i="41"/>
  <c r="Q12" i="41"/>
  <c r="T12" i="41"/>
  <c r="V12" i="41"/>
  <c r="X12" i="41"/>
  <c r="Z12" i="41"/>
  <c r="AA12" i="41"/>
  <c r="T6" i="41"/>
  <c r="R6" i="41"/>
  <c r="P6" i="41"/>
  <c r="L12" i="41"/>
  <c r="N12" i="41"/>
  <c r="P12" i="41"/>
  <c r="R12" i="41"/>
  <c r="U12" i="41"/>
  <c r="W12" i="41"/>
  <c r="Y12" i="41"/>
  <c r="AB12" i="41"/>
  <c r="K23" i="2"/>
  <c r="K19" i="2"/>
  <c r="K35" i="2"/>
  <c r="K34" i="2"/>
  <c r="K13" i="2"/>
  <c r="S5" i="37"/>
  <c r="Z11" i="37"/>
  <c r="N5" i="37" l="1"/>
  <c r="P5" i="37"/>
  <c r="R5" i="37"/>
  <c r="M11" i="37"/>
  <c r="O11" i="37"/>
  <c r="Q11" i="37"/>
  <c r="S11" i="37"/>
  <c r="U11" i="37"/>
  <c r="W11" i="37"/>
  <c r="Y11" i="37"/>
  <c r="M5" i="37"/>
  <c r="O5" i="37"/>
  <c r="Q5" i="37"/>
  <c r="N11" i="37"/>
  <c r="P11" i="37"/>
  <c r="R11" i="37"/>
  <c r="T11" i="37"/>
  <c r="V11" i="37"/>
  <c r="X11" i="37"/>
  <c r="A1423" i="42"/>
  <c r="A1424" i="42"/>
  <c r="A1425" i="42"/>
  <c r="A1386" i="42"/>
  <c r="A1387" i="42"/>
  <c r="A1388" i="42"/>
  <c r="A1389" i="42"/>
  <c r="A1344" i="42"/>
  <c r="A1340" i="42"/>
  <c r="A1255" i="42"/>
  <c r="A1256" i="42"/>
  <c r="A1260" i="42"/>
  <c r="A1254" i="42"/>
  <c r="A1238" i="42"/>
  <c r="A1239" i="42"/>
  <c r="A1240" i="42"/>
  <c r="A1241" i="42"/>
  <c r="A1243" i="42"/>
  <c r="A1245" i="42"/>
  <c r="A1188" i="42"/>
  <c r="A1190" i="42"/>
  <c r="A1191" i="42"/>
  <c r="A1192" i="42"/>
  <c r="A1187" i="42"/>
  <c r="A1194" i="42"/>
  <c r="A1142" i="42"/>
  <c r="A1144" i="42"/>
  <c r="A1032" i="42"/>
  <c r="A1033" i="42"/>
  <c r="A931" i="42"/>
  <c r="A932" i="42"/>
  <c r="A934" i="42"/>
  <c r="A937" i="42"/>
  <c r="A938" i="42"/>
  <c r="A917" i="42"/>
  <c r="A918" i="42"/>
  <c r="A919" i="42"/>
  <c r="A896" i="42"/>
  <c r="A898" i="42"/>
  <c r="A899" i="42"/>
  <c r="A900" i="42"/>
  <c r="A902" i="42"/>
  <c r="A822" i="42"/>
  <c r="A823" i="42"/>
  <c r="A792" i="42"/>
  <c r="A794" i="42"/>
  <c r="A795" i="42"/>
  <c r="A796" i="42"/>
  <c r="A797" i="42"/>
  <c r="A798" i="42"/>
  <c r="A786" i="42"/>
  <c r="A787" i="42"/>
  <c r="A788" i="42"/>
  <c r="A789" i="42"/>
  <c r="A720" i="42"/>
  <c r="A721" i="42"/>
  <c r="A723" i="42"/>
  <c r="A679" i="42"/>
  <c r="A680" i="42"/>
  <c r="A681" i="42"/>
  <c r="A644" i="42"/>
  <c r="A645" i="42"/>
  <c r="A646" i="42"/>
  <c r="A648" i="42"/>
  <c r="A649" i="42"/>
  <c r="A631" i="42"/>
  <c r="A632" i="42"/>
  <c r="A633" i="42"/>
  <c r="A625" i="42"/>
  <c r="A626" i="42"/>
  <c r="A584" i="42"/>
  <c r="A585" i="42"/>
  <c r="A586" i="42"/>
  <c r="A587" i="42"/>
  <c r="A577" i="42"/>
  <c r="A579" i="42"/>
  <c r="A580" i="42"/>
  <c r="A582" i="42"/>
  <c r="A572" i="42"/>
  <c r="A573" i="42"/>
  <c r="A574" i="42"/>
  <c r="A557" i="42"/>
  <c r="A558" i="42"/>
  <c r="A560" i="42"/>
  <c r="A546" i="42"/>
  <c r="A547" i="42"/>
  <c r="A532" i="42"/>
  <c r="A537" i="42"/>
  <c r="A538" i="42"/>
  <c r="A528" i="42"/>
  <c r="A529" i="42"/>
  <c r="A530" i="42"/>
  <c r="A531" i="42"/>
  <c r="A515" i="42"/>
  <c r="A517" i="42"/>
  <c r="A487" i="42"/>
  <c r="A488" i="42"/>
  <c r="A409" i="42"/>
  <c r="A410" i="42"/>
  <c r="A412" i="42"/>
  <c r="A249" i="42"/>
  <c r="A250" i="42"/>
  <c r="A251" i="42"/>
  <c r="A252" i="42"/>
  <c r="A253" i="42"/>
  <c r="A210" i="42"/>
  <c r="A211" i="42"/>
  <c r="A212" i="42"/>
  <c r="A213" i="42"/>
  <c r="A193" i="42"/>
  <c r="A198" i="42"/>
  <c r="A176" i="42"/>
  <c r="A177" i="42"/>
  <c r="A178" i="42"/>
  <c r="A139" i="42"/>
  <c r="A5" i="42"/>
  <c r="A459" i="42"/>
  <c r="A271" i="42"/>
  <c r="A342" i="42"/>
  <c r="A817" i="42"/>
  <c r="A497" i="42"/>
  <c r="A1361" i="42"/>
  <c r="A1385" i="42"/>
  <c r="A1291" i="42"/>
  <c r="A349" i="42"/>
  <c r="A1311" i="42"/>
  <c r="A623" i="42"/>
  <c r="A522" i="42"/>
  <c r="A523" i="42"/>
  <c r="A147" i="42"/>
  <c r="A847" i="42"/>
  <c r="A607" i="42"/>
  <c r="A882" i="42"/>
  <c r="A670" i="42"/>
  <c r="A1205" i="42"/>
  <c r="A1327" i="42"/>
  <c r="A1322" i="42"/>
  <c r="A236" i="42"/>
  <c r="A426" i="42"/>
  <c r="A180" i="42"/>
  <c r="A207" i="42"/>
  <c r="A1037" i="42"/>
  <c r="A295" i="42"/>
  <c r="A1228" i="42"/>
  <c r="A439" i="42"/>
  <c r="A704" i="42"/>
  <c r="A1261" i="42"/>
  <c r="A843" i="42"/>
  <c r="A452" i="42"/>
  <c r="A1235" i="42"/>
  <c r="A23" i="42"/>
  <c r="A851" i="42"/>
  <c r="A1247" i="42"/>
  <c r="A279" i="42"/>
  <c r="A44" i="42"/>
  <c r="A184" i="42"/>
  <c r="A181" i="42"/>
  <c r="A453" i="42"/>
  <c r="A113" i="42"/>
  <c r="A328" i="42"/>
  <c r="A165" i="42"/>
  <c r="A12" i="42"/>
  <c r="A608" i="42"/>
  <c r="A1267" i="42"/>
  <c r="A687" i="42"/>
  <c r="A696" i="42"/>
  <c r="A1271" i="42"/>
  <c r="A659" i="42"/>
  <c r="A303" i="42"/>
  <c r="A126" i="42"/>
  <c r="A686" i="42"/>
  <c r="A799" i="42"/>
  <c r="A1130" i="42"/>
  <c r="A62" i="42"/>
  <c r="A154" i="42"/>
  <c r="A1093" i="42"/>
  <c r="A378" i="42"/>
  <c r="A1175" i="42"/>
  <c r="A663" i="42"/>
  <c r="A1217" i="42"/>
  <c r="A1336" i="42"/>
  <c r="A1199" i="42"/>
  <c r="A613" i="42"/>
  <c r="W114" i="42" l="1"/>
  <c r="W98" i="42"/>
  <c r="W1189" i="42"/>
  <c r="W1077" i="42"/>
  <c r="W1008" i="42"/>
  <c r="W1134" i="42"/>
  <c r="W553" i="42"/>
  <c r="W1148" i="42"/>
  <c r="W254" i="42"/>
  <c r="W1103" i="42"/>
  <c r="W348" i="42"/>
  <c r="W660" i="42"/>
  <c r="W1312" i="42"/>
  <c r="W1058" i="42"/>
  <c r="W470" i="42"/>
  <c r="W1246" i="42"/>
  <c r="W1181" i="42"/>
  <c r="W964" i="42"/>
  <c r="W1166" i="42"/>
  <c r="W962" i="42"/>
  <c r="W767" i="42"/>
  <c r="W496" i="42"/>
  <c r="W1308" i="42"/>
  <c r="W393" i="42"/>
  <c r="W1287" i="42"/>
  <c r="W387" i="42"/>
  <c r="W1073" i="42"/>
  <c r="W241" i="42"/>
  <c r="W9" i="42"/>
  <c r="W1222" i="42"/>
  <c r="W1098" i="42"/>
  <c r="W865" i="42"/>
  <c r="W1250" i="42"/>
  <c r="W1141" i="42"/>
  <c r="W24" i="42"/>
  <c r="W1289" i="42"/>
  <c r="W1442" i="42"/>
  <c r="W718" i="42"/>
  <c r="W1280" i="42"/>
  <c r="W39" i="42"/>
  <c r="W285" i="42"/>
  <c r="W844" i="42"/>
  <c r="W1273" i="42"/>
  <c r="W237" i="42"/>
  <c r="W930" i="42"/>
  <c r="W970" i="42"/>
  <c r="W647" i="42"/>
  <c r="W312" i="42"/>
  <c r="W956" i="42"/>
  <c r="W1266" i="42"/>
  <c r="W1285" i="42"/>
  <c r="W507" i="42"/>
  <c r="W1449" i="42"/>
  <c r="W1446" i="42"/>
  <c r="W60" i="42"/>
  <c r="W1083" i="42"/>
  <c r="W783" i="42"/>
  <c r="W197" i="42"/>
  <c r="W936" i="42"/>
  <c r="W332" i="42"/>
  <c r="W1298" i="42"/>
  <c r="W411" i="42"/>
  <c r="W1244" i="42"/>
  <c r="W897" i="42"/>
  <c r="W115" i="42"/>
  <c r="W952" i="42"/>
  <c r="W1137" i="42"/>
  <c r="W227" i="42"/>
  <c r="W516" i="42"/>
  <c r="W559" i="42"/>
  <c r="W215" i="42"/>
  <c r="W974" i="42"/>
  <c r="W1404" i="42"/>
  <c r="W1151" i="42"/>
  <c r="W365" i="42"/>
  <c r="W1394" i="42"/>
  <c r="W397" i="42"/>
  <c r="W463" i="42"/>
  <c r="W565" i="42"/>
  <c r="W1143" i="42"/>
  <c r="W1201" i="42"/>
  <c r="W108" i="42"/>
  <c r="W351" i="42"/>
  <c r="W1003" i="42"/>
  <c r="W499" i="42"/>
  <c r="W1214" i="42"/>
  <c r="W462" i="42"/>
  <c r="W34" i="42"/>
  <c r="W951" i="42"/>
  <c r="W302" i="42"/>
  <c r="W201" i="42"/>
  <c r="W514" i="42"/>
  <c r="W449" i="42"/>
  <c r="W352" i="42"/>
  <c r="W562" i="42"/>
  <c r="W403" i="42"/>
  <c r="W901" i="42"/>
  <c r="W1420" i="42"/>
  <c r="W1132" i="42"/>
  <c r="W757" i="42"/>
  <c r="W19" i="42"/>
  <c r="W1158" i="42"/>
  <c r="W266" i="42"/>
  <c r="W890" i="42"/>
  <c r="W300" i="42"/>
  <c r="W1193" i="42"/>
  <c r="W840" i="42"/>
  <c r="W869" i="42"/>
  <c r="W1242" i="42"/>
  <c r="W749" i="42"/>
  <c r="W665" i="42"/>
  <c r="W664" i="42"/>
  <c r="W615" i="42"/>
  <c r="W122" i="42"/>
  <c r="W722" i="42"/>
  <c r="W363" i="42"/>
  <c r="W1372" i="42"/>
  <c r="W1422" i="42"/>
  <c r="W604" i="42"/>
  <c r="W689" i="42"/>
  <c r="W545" i="42"/>
  <c r="W534" i="42"/>
  <c r="W1262" i="42"/>
  <c r="W386" i="42"/>
  <c r="W63" i="42"/>
  <c r="W315" i="42"/>
  <c r="W728" i="42"/>
  <c r="W1113" i="42"/>
  <c r="W369" i="42"/>
  <c r="W430" i="42"/>
  <c r="W1055" i="42"/>
  <c r="W1170" i="42"/>
  <c r="W73" i="42"/>
  <c r="W1140" i="42"/>
  <c r="W1176" i="42"/>
  <c r="W405" i="42"/>
  <c r="W861" i="42"/>
  <c r="W1147" i="42"/>
  <c r="W602" i="42"/>
  <c r="W166" i="42"/>
  <c r="W824" i="42"/>
  <c r="W676" i="42"/>
  <c r="W1433" i="42"/>
  <c r="W245" i="42"/>
  <c r="W1094" i="42"/>
  <c r="W542" i="42"/>
  <c r="W149" i="42"/>
  <c r="W240" i="42"/>
  <c r="W1416" i="42"/>
  <c r="W697" i="42"/>
  <c r="W152" i="42"/>
  <c r="W498" i="42"/>
  <c r="W933" i="42"/>
  <c r="W414" i="42"/>
  <c r="W598" i="42"/>
  <c r="W662" i="42"/>
  <c r="W1447" i="42"/>
  <c r="W760" i="42"/>
  <c r="W509" i="42"/>
  <c r="W350" i="42"/>
  <c r="W713" i="42"/>
  <c r="W891" i="42"/>
  <c r="W382" i="42"/>
  <c r="W581" i="42"/>
  <c r="W71" i="42"/>
  <c r="W1437" i="42"/>
  <c r="W268" i="42"/>
  <c r="W578" i="42"/>
  <c r="W741" i="42"/>
  <c r="W318" i="42"/>
  <c r="W320" i="42"/>
  <c r="W1227" i="42"/>
  <c r="W1012" i="42"/>
  <c r="W1057" i="42"/>
  <c r="W192" i="42"/>
  <c r="W140" i="42"/>
  <c r="W101" i="42"/>
  <c r="W695" i="42"/>
  <c r="W1272" i="42"/>
  <c r="W292" i="42"/>
  <c r="W1211" i="42"/>
  <c r="W360" i="42"/>
  <c r="W935" i="42"/>
  <c r="W685" i="42"/>
  <c r="W793" i="42"/>
  <c r="W1436" i="42"/>
  <c r="W8" i="42"/>
  <c r="W870" i="42"/>
  <c r="W614" i="42"/>
  <c r="W693" i="42"/>
  <c r="W125" i="42"/>
  <c r="W49" i="42"/>
  <c r="W189" i="42"/>
  <c r="W742" i="42"/>
  <c r="W111" i="42"/>
  <c r="W978" i="42"/>
  <c r="W132" i="42"/>
  <c r="W1108" i="42"/>
  <c r="W856" i="42"/>
  <c r="W790" i="42"/>
  <c r="W1275" i="42"/>
  <c r="W136" i="42"/>
  <c r="W1305" i="42"/>
  <c r="W1355" i="42"/>
  <c r="W725" i="42"/>
  <c r="W605" i="42"/>
  <c r="W1375" i="42"/>
  <c r="W736" i="42"/>
  <c r="W1431" i="42"/>
  <c r="X114" i="42"/>
  <c r="X98" i="42"/>
  <c r="X1189" i="42"/>
  <c r="X1077" i="42"/>
  <c r="X1008" i="42"/>
  <c r="X1134" i="42"/>
  <c r="X553" i="42"/>
  <c r="X1148" i="42"/>
  <c r="X254" i="42"/>
  <c r="X1103" i="42"/>
  <c r="X348" i="42"/>
  <c r="X660" i="42"/>
  <c r="X1312" i="42"/>
  <c r="X1058" i="42"/>
  <c r="X470" i="42"/>
  <c r="X1246" i="42"/>
  <c r="X1181" i="42"/>
  <c r="X964" i="42"/>
  <c r="X1166" i="42"/>
  <c r="X962" i="42"/>
  <c r="X767" i="42"/>
  <c r="X496" i="42"/>
  <c r="X1308" i="42"/>
  <c r="X393" i="42"/>
  <c r="X1287" i="42"/>
  <c r="X387" i="42"/>
  <c r="X1073" i="42"/>
  <c r="X241" i="42"/>
  <c r="X9" i="42"/>
  <c r="X1222" i="42"/>
  <c r="X1098" i="42"/>
  <c r="X865" i="42"/>
  <c r="X1250" i="42"/>
  <c r="X1141" i="42"/>
  <c r="X24" i="42"/>
  <c r="X1289" i="42"/>
  <c r="X1442" i="42"/>
  <c r="X718" i="42"/>
  <c r="X1280" i="42"/>
  <c r="X39" i="42"/>
  <c r="X285" i="42"/>
  <c r="X844" i="42"/>
  <c r="X1273" i="42"/>
  <c r="X237" i="42"/>
  <c r="X930" i="42"/>
  <c r="X970" i="42"/>
  <c r="X647" i="42"/>
  <c r="X312" i="42"/>
  <c r="X956" i="42"/>
  <c r="X1266" i="42"/>
  <c r="X1137" i="42"/>
  <c r="X227" i="42"/>
  <c r="X516" i="42"/>
  <c r="X559" i="42"/>
  <c r="X215" i="42"/>
  <c r="X974" i="42"/>
  <c r="X1404" i="42"/>
  <c r="X1151" i="42"/>
  <c r="X365" i="42"/>
  <c r="X1394" i="42"/>
  <c r="X397" i="42"/>
  <c r="X463" i="42"/>
  <c r="X565" i="42"/>
  <c r="X1143" i="42"/>
  <c r="X1201" i="42"/>
  <c r="X108" i="42"/>
  <c r="X351" i="42"/>
  <c r="X1003" i="42"/>
  <c r="X499" i="42"/>
  <c r="X1214" i="42"/>
  <c r="X462" i="42"/>
  <c r="X34" i="42"/>
  <c r="X951" i="42"/>
  <c r="X302" i="42"/>
  <c r="X201" i="42"/>
  <c r="X514" i="42"/>
  <c r="X449" i="42"/>
  <c r="X352" i="42"/>
  <c r="X562" i="42"/>
  <c r="X403" i="42"/>
  <c r="X901" i="42"/>
  <c r="X1420" i="42"/>
  <c r="X1132" i="42"/>
  <c r="X757" i="42"/>
  <c r="X19" i="42"/>
  <c r="X1158" i="42"/>
  <c r="X266" i="42"/>
  <c r="X890" i="42"/>
  <c r="X300" i="42"/>
  <c r="X1193" i="42"/>
  <c r="X840" i="42"/>
  <c r="X869" i="42"/>
  <c r="X1242" i="42"/>
  <c r="X749" i="42"/>
  <c r="X665" i="42"/>
  <c r="X615" i="42"/>
  <c r="X122" i="42"/>
  <c r="X722" i="42"/>
  <c r="X363" i="42"/>
  <c r="X1372" i="42"/>
  <c r="X1422" i="42"/>
  <c r="X604" i="42"/>
  <c r="X689" i="42"/>
  <c r="X545" i="42"/>
  <c r="X534" i="42"/>
  <c r="X1262" i="42"/>
  <c r="X386" i="42"/>
  <c r="X63" i="42"/>
  <c r="X315" i="42"/>
  <c r="X728" i="42"/>
  <c r="X1113" i="42"/>
  <c r="X369" i="42"/>
  <c r="X430" i="42"/>
  <c r="X1055" i="42"/>
  <c r="X664" i="42"/>
  <c r="X1285" i="42"/>
  <c r="X507" i="42"/>
  <c r="X1449" i="42"/>
  <c r="X1446" i="42"/>
  <c r="X60" i="42"/>
  <c r="X1083" i="42"/>
  <c r="X783" i="42"/>
  <c r="X197" i="42"/>
  <c r="X936" i="42"/>
  <c r="X332" i="42"/>
  <c r="X1298" i="42"/>
  <c r="X411" i="42"/>
  <c r="X1244" i="42"/>
  <c r="X897" i="42"/>
  <c r="X115" i="42"/>
  <c r="X952" i="42"/>
  <c r="X320" i="42"/>
  <c r="X1227" i="42"/>
  <c r="X1012" i="42"/>
  <c r="X1057" i="42"/>
  <c r="X192" i="42"/>
  <c r="X140" i="42"/>
  <c r="X101" i="42"/>
  <c r="X695" i="42"/>
  <c r="X1272" i="42"/>
  <c r="X292" i="42"/>
  <c r="X1211" i="42"/>
  <c r="X360" i="42"/>
  <c r="X935" i="42"/>
  <c r="X685" i="42"/>
  <c r="X793" i="42"/>
  <c r="X1436" i="42"/>
  <c r="X8" i="42"/>
  <c r="X870" i="42"/>
  <c r="X614" i="42"/>
  <c r="X693" i="42"/>
  <c r="X125" i="42"/>
  <c r="X49" i="42"/>
  <c r="X189" i="42"/>
  <c r="X742" i="42"/>
  <c r="X111" i="42"/>
  <c r="X978" i="42"/>
  <c r="X132" i="42"/>
  <c r="X1108" i="42"/>
  <c r="X856" i="42"/>
  <c r="X790" i="42"/>
  <c r="X1275" i="42"/>
  <c r="X136" i="42"/>
  <c r="X1305" i="42"/>
  <c r="X1355" i="42"/>
  <c r="X725" i="42"/>
  <c r="X605" i="42"/>
  <c r="X1375" i="42"/>
  <c r="X736" i="42"/>
  <c r="X1431" i="42"/>
  <c r="X1170" i="42"/>
  <c r="X73" i="42"/>
  <c r="X1140" i="42"/>
  <c r="X1176" i="42"/>
  <c r="X405" i="42"/>
  <c r="X861" i="42"/>
  <c r="X1147" i="42"/>
  <c r="X602" i="42"/>
  <c r="X166" i="42"/>
  <c r="X824" i="42"/>
  <c r="X676" i="42"/>
  <c r="X1433" i="42"/>
  <c r="X245" i="42"/>
  <c r="X1094" i="42"/>
  <c r="X542" i="42"/>
  <c r="X149" i="42"/>
  <c r="X240" i="42"/>
  <c r="X1416" i="42"/>
  <c r="X697" i="42"/>
  <c r="X152" i="42"/>
  <c r="X498" i="42"/>
  <c r="X933" i="42"/>
  <c r="X414" i="42"/>
  <c r="X598" i="42"/>
  <c r="X662" i="42"/>
  <c r="X1447" i="42"/>
  <c r="X760" i="42"/>
  <c r="X509" i="42"/>
  <c r="X350" i="42"/>
  <c r="X713" i="42"/>
  <c r="X891" i="42"/>
  <c r="X382" i="42"/>
  <c r="X581" i="42"/>
  <c r="X71" i="42"/>
  <c r="X1437" i="42"/>
  <c r="X268" i="42"/>
  <c r="X578" i="42"/>
  <c r="X741" i="42"/>
  <c r="X318" i="42"/>
  <c r="Z982" i="42"/>
  <c r="Z1137" i="42"/>
  <c r="Z227" i="42"/>
  <c r="Z516" i="42"/>
  <c r="Z559" i="42"/>
  <c r="Z215" i="42"/>
  <c r="Z974" i="42"/>
  <c r="Z1404" i="42"/>
  <c r="Z1151" i="42"/>
  <c r="Z365" i="42"/>
  <c r="Z1394" i="42"/>
  <c r="Z397" i="42"/>
  <c r="Z463" i="42"/>
  <c r="Z565" i="42"/>
  <c r="Z1143" i="42"/>
  <c r="Z1201" i="42"/>
  <c r="Z108" i="42"/>
  <c r="Z351" i="42"/>
  <c r="Z1003" i="42"/>
  <c r="Z499" i="42"/>
  <c r="Z1214" i="42"/>
  <c r="Z462" i="42"/>
  <c r="Z34" i="42"/>
  <c r="Z951" i="42"/>
  <c r="Z302" i="42"/>
  <c r="Z201" i="42"/>
  <c r="Z514" i="42"/>
  <c r="Z449" i="42"/>
  <c r="Z352" i="42"/>
  <c r="Z562" i="42"/>
  <c r="Z403" i="42"/>
  <c r="Z901" i="42"/>
  <c r="Z1420" i="42"/>
  <c r="Z1132" i="42"/>
  <c r="Z757" i="42"/>
  <c r="Z19" i="42"/>
  <c r="Z1158" i="42"/>
  <c r="Z266" i="42"/>
  <c r="Z890" i="42"/>
  <c r="Z300" i="42"/>
  <c r="Z114" i="42"/>
  <c r="Z98" i="42"/>
  <c r="Z1189" i="42"/>
  <c r="Z1077" i="42"/>
  <c r="Z1008" i="42"/>
  <c r="Z1134" i="42"/>
  <c r="Z553" i="42"/>
  <c r="Z1148" i="42"/>
  <c r="Z254" i="42"/>
  <c r="Z1103" i="42"/>
  <c r="Z348" i="42"/>
  <c r="Z660" i="42"/>
  <c r="Z1312" i="42"/>
  <c r="Z1058" i="42"/>
  <c r="Z470" i="42"/>
  <c r="Z1246" i="42"/>
  <c r="Z1181" i="42"/>
  <c r="Z964" i="42"/>
  <c r="Z1166" i="42"/>
  <c r="Z962" i="42"/>
  <c r="Z767" i="42"/>
  <c r="Z496" i="42"/>
  <c r="Z1308" i="42"/>
  <c r="Z393" i="42"/>
  <c r="Z1287" i="42"/>
  <c r="Z387" i="42"/>
  <c r="Z1073" i="42"/>
  <c r="Z241" i="42"/>
  <c r="Z9" i="42"/>
  <c r="Z1222" i="42"/>
  <c r="Z1098" i="42"/>
  <c r="Z865" i="42"/>
  <c r="Z1250" i="42"/>
  <c r="Z1141" i="42"/>
  <c r="Z24" i="42"/>
  <c r="Z1289" i="42"/>
  <c r="Z1442" i="42"/>
  <c r="Z718" i="42"/>
  <c r="Z1280" i="42"/>
  <c r="Z39" i="42"/>
  <c r="Z285" i="42"/>
  <c r="Z844" i="42"/>
  <c r="Z1273" i="42"/>
  <c r="Z237" i="42"/>
  <c r="Z1193" i="42"/>
  <c r="Z840" i="42"/>
  <c r="Z869" i="42"/>
  <c r="Z1242" i="42"/>
  <c r="Z749" i="42"/>
  <c r="Z665" i="42"/>
  <c r="Z664" i="42"/>
  <c r="Z615" i="42"/>
  <c r="Z122" i="42"/>
  <c r="Z722" i="42"/>
  <c r="Z363" i="42"/>
  <c r="Z1372" i="42"/>
  <c r="Z1422" i="42"/>
  <c r="Z604" i="42"/>
  <c r="Z689" i="42"/>
  <c r="Z545" i="42"/>
  <c r="Z534" i="42"/>
  <c r="Z1262" i="42"/>
  <c r="Z386" i="42"/>
  <c r="Z63" i="42"/>
  <c r="Z315" i="42"/>
  <c r="Z728" i="42"/>
  <c r="Z1113" i="42"/>
  <c r="Z369" i="42"/>
  <c r="Z430" i="42"/>
  <c r="Z1055" i="42"/>
  <c r="Z930" i="42"/>
  <c r="Z970" i="42"/>
  <c r="Z647" i="42"/>
  <c r="Z312" i="42"/>
  <c r="Z956" i="42"/>
  <c r="Z1266" i="42"/>
  <c r="Z1285" i="42"/>
  <c r="Z507" i="42"/>
  <c r="Z1449" i="42"/>
  <c r="Z1446" i="42"/>
  <c r="Z60" i="42"/>
  <c r="Z1083" i="42"/>
  <c r="Z783" i="42"/>
  <c r="Z197" i="42"/>
  <c r="Z936" i="42"/>
  <c r="Z332" i="42"/>
  <c r="Z1298" i="42"/>
  <c r="Z411" i="42"/>
  <c r="Z1244" i="42"/>
  <c r="Z897" i="42"/>
  <c r="Z115" i="42"/>
  <c r="Z952" i="42"/>
  <c r="Z320" i="42"/>
  <c r="Z1227" i="42"/>
  <c r="Z1012" i="42"/>
  <c r="Z1057" i="42"/>
  <c r="Z192" i="42"/>
  <c r="Z140" i="42"/>
  <c r="Z101" i="42"/>
  <c r="Z695" i="42"/>
  <c r="Z1272" i="42"/>
  <c r="Z292" i="42"/>
  <c r="Z1211" i="42"/>
  <c r="Z360" i="42"/>
  <c r="Z935" i="42"/>
  <c r="Z685" i="42"/>
  <c r="Z793" i="42"/>
  <c r="Z1436" i="42"/>
  <c r="Z8" i="42"/>
  <c r="Z870" i="42"/>
  <c r="Z614" i="42"/>
  <c r="Z693" i="42"/>
  <c r="Z125" i="42"/>
  <c r="Z49" i="42"/>
  <c r="Z189" i="42"/>
  <c r="Z742" i="42"/>
  <c r="Z111" i="42"/>
  <c r="Z978" i="42"/>
  <c r="Z132" i="42"/>
  <c r="Z1108" i="42"/>
  <c r="Z856" i="42"/>
  <c r="Z790" i="42"/>
  <c r="Z1275" i="42"/>
  <c r="Z136" i="42"/>
  <c r="Z1305" i="42"/>
  <c r="Z1355" i="42"/>
  <c r="Z725" i="42"/>
  <c r="Z605" i="42"/>
  <c r="Z1375" i="42"/>
  <c r="Z736" i="42"/>
  <c r="Z1431" i="42"/>
  <c r="Z1170" i="42"/>
  <c r="Z73" i="42"/>
  <c r="Z1140" i="42"/>
  <c r="Z1176" i="42"/>
  <c r="Z405" i="42"/>
  <c r="Z861" i="42"/>
  <c r="Z1147" i="42"/>
  <c r="Z602" i="42"/>
  <c r="Z166" i="42"/>
  <c r="Z824" i="42"/>
  <c r="Z676" i="42"/>
  <c r="Z1433" i="42"/>
  <c r="Z245" i="42"/>
  <c r="Z1094" i="42"/>
  <c r="Z542" i="42"/>
  <c r="Z149" i="42"/>
  <c r="Z240" i="42"/>
  <c r="Z1416" i="42"/>
  <c r="Z697" i="42"/>
  <c r="Z152" i="42"/>
  <c r="Z498" i="42"/>
  <c r="Z933" i="42"/>
  <c r="Z414" i="42"/>
  <c r="Z598" i="42"/>
  <c r="Z662" i="42"/>
  <c r="Z1447" i="42"/>
  <c r="Z760" i="42"/>
  <c r="Z509" i="42"/>
  <c r="Z350" i="42"/>
  <c r="Z713" i="42"/>
  <c r="Z891" i="42"/>
  <c r="Z382" i="42"/>
  <c r="Z581" i="42"/>
  <c r="Z71" i="42"/>
  <c r="Z1437" i="42"/>
  <c r="Z268" i="42"/>
  <c r="Z578" i="42"/>
  <c r="Z741" i="42"/>
  <c r="Z318" i="42"/>
  <c r="V912" i="42"/>
  <c r="V114" i="42"/>
  <c r="V98" i="42"/>
  <c r="V1189" i="42"/>
  <c r="V1077" i="42"/>
  <c r="V1008" i="42"/>
  <c r="V1134" i="42"/>
  <c r="V553" i="42"/>
  <c r="V1148" i="42"/>
  <c r="V254" i="42"/>
  <c r="V1103" i="42"/>
  <c r="V348" i="42"/>
  <c r="V660" i="42"/>
  <c r="V1312" i="42"/>
  <c r="V1058" i="42"/>
  <c r="V470" i="42"/>
  <c r="V1246" i="42"/>
  <c r="V1181" i="42"/>
  <c r="V964" i="42"/>
  <c r="V1166" i="42"/>
  <c r="V962" i="42"/>
  <c r="V767" i="42"/>
  <c r="V496" i="42"/>
  <c r="V1308" i="42"/>
  <c r="V393" i="42"/>
  <c r="V1287" i="42"/>
  <c r="V387" i="42"/>
  <c r="V1073" i="42"/>
  <c r="V241" i="42"/>
  <c r="V9" i="42"/>
  <c r="V1222" i="42"/>
  <c r="V1098" i="42"/>
  <c r="V865" i="42"/>
  <c r="V1250" i="42"/>
  <c r="V1141" i="42"/>
  <c r="V24" i="42"/>
  <c r="V1289" i="42"/>
  <c r="V1442" i="42"/>
  <c r="V718" i="42"/>
  <c r="V1280" i="42"/>
  <c r="V39" i="42"/>
  <c r="V285" i="42"/>
  <c r="V844" i="42"/>
  <c r="V1273" i="42"/>
  <c r="V237" i="42"/>
  <c r="V930" i="42"/>
  <c r="V970" i="42"/>
  <c r="V647" i="42"/>
  <c r="V312" i="42"/>
  <c r="V956" i="42"/>
  <c r="V1266" i="42"/>
  <c r="V1285" i="42"/>
  <c r="V507" i="42"/>
  <c r="V1449" i="42"/>
  <c r="V1446" i="42"/>
  <c r="V60" i="42"/>
  <c r="V1137" i="42"/>
  <c r="V227" i="42"/>
  <c r="V516" i="42"/>
  <c r="V559" i="42"/>
  <c r="V215" i="42"/>
  <c r="V974" i="42"/>
  <c r="V1404" i="42"/>
  <c r="V1151" i="42"/>
  <c r="V365" i="42"/>
  <c r="V1394" i="42"/>
  <c r="V397" i="42"/>
  <c r="V463" i="42"/>
  <c r="V565" i="42"/>
  <c r="V1143" i="42"/>
  <c r="V1201" i="42"/>
  <c r="V108" i="42"/>
  <c r="V351" i="42"/>
  <c r="V1003" i="42"/>
  <c r="V499" i="42"/>
  <c r="V1214" i="42"/>
  <c r="V462" i="42"/>
  <c r="V34" i="42"/>
  <c r="V951" i="42"/>
  <c r="V302" i="42"/>
  <c r="V201" i="42"/>
  <c r="V514" i="42"/>
  <c r="V449" i="42"/>
  <c r="V352" i="42"/>
  <c r="V562" i="42"/>
  <c r="V403" i="42"/>
  <c r="V901" i="42"/>
  <c r="V1420" i="42"/>
  <c r="V1132" i="42"/>
  <c r="V757" i="42"/>
  <c r="V19" i="42"/>
  <c r="V1158" i="42"/>
  <c r="V266" i="42"/>
  <c r="V890" i="42"/>
  <c r="V300" i="42"/>
  <c r="V1193" i="42"/>
  <c r="V840" i="42"/>
  <c r="V869" i="42"/>
  <c r="V1242" i="42"/>
  <c r="V749" i="42"/>
  <c r="V665" i="42"/>
  <c r="V664" i="42"/>
  <c r="V615" i="42"/>
  <c r="V122" i="42"/>
  <c r="V722" i="42"/>
  <c r="V363" i="42"/>
  <c r="V1372" i="42"/>
  <c r="V1422" i="42"/>
  <c r="V604" i="42"/>
  <c r="V689" i="42"/>
  <c r="V545" i="42"/>
  <c r="V534" i="42"/>
  <c r="V1262" i="42"/>
  <c r="V1083" i="42"/>
  <c r="V197" i="42"/>
  <c r="V332" i="42"/>
  <c r="V1298" i="42"/>
  <c r="V411" i="42"/>
  <c r="V1244" i="42"/>
  <c r="V897" i="42"/>
  <c r="V115" i="42"/>
  <c r="V952" i="42"/>
  <c r="V783" i="42"/>
  <c r="V936" i="42"/>
  <c r="V386" i="42"/>
  <c r="V63" i="42"/>
  <c r="V315" i="42"/>
  <c r="V728" i="42"/>
  <c r="V1113" i="42"/>
  <c r="V369" i="42"/>
  <c r="V430" i="42"/>
  <c r="V1055" i="42"/>
  <c r="V320" i="42"/>
  <c r="V1227" i="42"/>
  <c r="V1012" i="42"/>
  <c r="V1057" i="42"/>
  <c r="V192" i="42"/>
  <c r="V140" i="42"/>
  <c r="V101" i="42"/>
  <c r="V695" i="42"/>
  <c r="V1272" i="42"/>
  <c r="V292" i="42"/>
  <c r="V1211" i="42"/>
  <c r="V360" i="42"/>
  <c r="V935" i="42"/>
  <c r="V685" i="42"/>
  <c r="V793" i="42"/>
  <c r="V1436" i="42"/>
  <c r="V8" i="42"/>
  <c r="V870" i="42"/>
  <c r="V614" i="42"/>
  <c r="V693" i="42"/>
  <c r="V125" i="42"/>
  <c r="V49" i="42"/>
  <c r="V189" i="42"/>
  <c r="V742" i="42"/>
  <c r="V111" i="42"/>
  <c r="V978" i="42"/>
  <c r="V132" i="42"/>
  <c r="V1108" i="42"/>
  <c r="V856" i="42"/>
  <c r="V790" i="42"/>
  <c r="V1275" i="42"/>
  <c r="V136" i="42"/>
  <c r="V1305" i="42"/>
  <c r="V1355" i="42"/>
  <c r="V725" i="42"/>
  <c r="V605" i="42"/>
  <c r="V1375" i="42"/>
  <c r="V736" i="42"/>
  <c r="V1431" i="42"/>
  <c r="V1170" i="42"/>
  <c r="V73" i="42"/>
  <c r="V1140" i="42"/>
  <c r="V1176" i="42"/>
  <c r="V405" i="42"/>
  <c r="V861" i="42"/>
  <c r="V1147" i="42"/>
  <c r="V602" i="42"/>
  <c r="V166" i="42"/>
  <c r="V824" i="42"/>
  <c r="V676" i="42"/>
  <c r="V1433" i="42"/>
  <c r="V245" i="42"/>
  <c r="V1094" i="42"/>
  <c r="V542" i="42"/>
  <c r="V149" i="42"/>
  <c r="V240" i="42"/>
  <c r="V1416" i="42"/>
  <c r="V697" i="42"/>
  <c r="V152" i="42"/>
  <c r="V498" i="42"/>
  <c r="V933" i="42"/>
  <c r="V414" i="42"/>
  <c r="V598" i="42"/>
  <c r="V662" i="42"/>
  <c r="V1447" i="42"/>
  <c r="V760" i="42"/>
  <c r="V509" i="42"/>
  <c r="V350" i="42"/>
  <c r="V713" i="42"/>
  <c r="V891" i="42"/>
  <c r="V382" i="42"/>
  <c r="V581" i="42"/>
  <c r="V71" i="42"/>
  <c r="V1437" i="42"/>
  <c r="V268" i="42"/>
  <c r="V578" i="42"/>
  <c r="V741" i="42"/>
  <c r="V318" i="42"/>
  <c r="U882" i="42"/>
  <c r="U1137" i="42"/>
  <c r="U227" i="42"/>
  <c r="U516" i="42"/>
  <c r="U559" i="42"/>
  <c r="U215" i="42"/>
  <c r="U974" i="42"/>
  <c r="U1404" i="42"/>
  <c r="U1151" i="42"/>
  <c r="U365" i="42"/>
  <c r="U1394" i="42"/>
  <c r="U397" i="42"/>
  <c r="U463" i="42"/>
  <c r="U565" i="42"/>
  <c r="U1143" i="42"/>
  <c r="U1201" i="42"/>
  <c r="U108" i="42"/>
  <c r="U351" i="42"/>
  <c r="U1003" i="42"/>
  <c r="U499" i="42"/>
  <c r="U1214" i="42"/>
  <c r="U462" i="42"/>
  <c r="U34" i="42"/>
  <c r="U951" i="42"/>
  <c r="U302" i="42"/>
  <c r="U201" i="42"/>
  <c r="U514" i="42"/>
  <c r="U449" i="42"/>
  <c r="U352" i="42"/>
  <c r="U562" i="42"/>
  <c r="U403" i="42"/>
  <c r="U901" i="42"/>
  <c r="U1420" i="42"/>
  <c r="U1132" i="42"/>
  <c r="U757" i="42"/>
  <c r="U19" i="42"/>
  <c r="U1158" i="42"/>
  <c r="U266" i="42"/>
  <c r="U890" i="42"/>
  <c r="U300" i="42"/>
  <c r="U1193" i="42"/>
  <c r="U840" i="42"/>
  <c r="U869" i="42"/>
  <c r="U1242" i="42"/>
  <c r="U749" i="42"/>
  <c r="U665" i="42"/>
  <c r="U664" i="42"/>
  <c r="U615" i="42"/>
  <c r="U122" i="42"/>
  <c r="U722" i="42"/>
  <c r="U363" i="42"/>
  <c r="U1372" i="42"/>
  <c r="U1422" i="42"/>
  <c r="U604" i="42"/>
  <c r="U689" i="42"/>
  <c r="U545" i="42"/>
  <c r="U534" i="42"/>
  <c r="U1262" i="42"/>
  <c r="U386" i="42"/>
  <c r="U63" i="42"/>
  <c r="U315" i="42"/>
  <c r="U728" i="42"/>
  <c r="U114" i="42"/>
  <c r="U98" i="42"/>
  <c r="U1189" i="42"/>
  <c r="U1077" i="42"/>
  <c r="U1008" i="42"/>
  <c r="U1134" i="42"/>
  <c r="U553" i="42"/>
  <c r="U1148" i="42"/>
  <c r="U254" i="42"/>
  <c r="U1103" i="42"/>
  <c r="U348" i="42"/>
  <c r="U660" i="42"/>
  <c r="U1312" i="42"/>
  <c r="U1058" i="42"/>
  <c r="U470" i="42"/>
  <c r="U1246" i="42"/>
  <c r="U1181" i="42"/>
  <c r="U964" i="42"/>
  <c r="U1166" i="42"/>
  <c r="U962" i="42"/>
  <c r="U767" i="42"/>
  <c r="U496" i="42"/>
  <c r="U1308" i="42"/>
  <c r="U393" i="42"/>
  <c r="U1287" i="42"/>
  <c r="U387" i="42"/>
  <c r="U1073" i="42"/>
  <c r="U241" i="42"/>
  <c r="U9" i="42"/>
  <c r="U1222" i="42"/>
  <c r="U1098" i="42"/>
  <c r="U865" i="42"/>
  <c r="U1250" i="42"/>
  <c r="U1141" i="42"/>
  <c r="U24" i="42"/>
  <c r="U1289" i="42"/>
  <c r="U1442" i="42"/>
  <c r="U718" i="42"/>
  <c r="U1280" i="42"/>
  <c r="U39" i="42"/>
  <c r="U285" i="42"/>
  <c r="U844" i="42"/>
  <c r="U1273" i="42"/>
  <c r="U237" i="42"/>
  <c r="U930" i="42"/>
  <c r="U970" i="42"/>
  <c r="U647" i="42"/>
  <c r="U312" i="42"/>
  <c r="U956" i="42"/>
  <c r="U1266" i="42"/>
  <c r="U1285" i="42"/>
  <c r="U507" i="42"/>
  <c r="U1449" i="42"/>
  <c r="U1446" i="42"/>
  <c r="U60" i="42"/>
  <c r="U1083" i="42"/>
  <c r="U783" i="42"/>
  <c r="U197" i="42"/>
  <c r="U936" i="42"/>
  <c r="U332" i="42"/>
  <c r="U1298" i="42"/>
  <c r="U411" i="42"/>
  <c r="U1244" i="42"/>
  <c r="U897" i="42"/>
  <c r="U115" i="42"/>
  <c r="U952" i="42"/>
  <c r="U1113" i="42"/>
  <c r="U369" i="42"/>
  <c r="U430" i="42"/>
  <c r="U1055" i="42"/>
  <c r="U1170" i="42"/>
  <c r="U73" i="42"/>
  <c r="U1140" i="42"/>
  <c r="U1176" i="42"/>
  <c r="U405" i="42"/>
  <c r="U861" i="42"/>
  <c r="U1147" i="42"/>
  <c r="U602" i="42"/>
  <c r="U166" i="42"/>
  <c r="U824" i="42"/>
  <c r="U676" i="42"/>
  <c r="U1433" i="42"/>
  <c r="U245" i="42"/>
  <c r="U1094" i="42"/>
  <c r="U542" i="42"/>
  <c r="U149" i="42"/>
  <c r="U240" i="42"/>
  <c r="U1416" i="42"/>
  <c r="U697" i="42"/>
  <c r="U152" i="42"/>
  <c r="U498" i="42"/>
  <c r="U933" i="42"/>
  <c r="U414" i="42"/>
  <c r="U598" i="42"/>
  <c r="U662" i="42"/>
  <c r="U1447" i="42"/>
  <c r="U760" i="42"/>
  <c r="U509" i="42"/>
  <c r="U350" i="42"/>
  <c r="U713" i="42"/>
  <c r="U891" i="42"/>
  <c r="U382" i="42"/>
  <c r="U581" i="42"/>
  <c r="U71" i="42"/>
  <c r="U1437" i="42"/>
  <c r="U268" i="42"/>
  <c r="U578" i="42"/>
  <c r="U741" i="42"/>
  <c r="U318" i="42"/>
  <c r="U320" i="42"/>
  <c r="U1227" i="42"/>
  <c r="U1012" i="42"/>
  <c r="U1057" i="42"/>
  <c r="U192" i="42"/>
  <c r="U140" i="42"/>
  <c r="U101" i="42"/>
  <c r="U695" i="42"/>
  <c r="U1272" i="42"/>
  <c r="U292" i="42"/>
  <c r="U1211" i="42"/>
  <c r="U360" i="42"/>
  <c r="U935" i="42"/>
  <c r="U685" i="42"/>
  <c r="U793" i="42"/>
  <c r="U1436" i="42"/>
  <c r="U8" i="42"/>
  <c r="U870" i="42"/>
  <c r="U614" i="42"/>
  <c r="U693" i="42"/>
  <c r="U125" i="42"/>
  <c r="U49" i="42"/>
  <c r="U189" i="42"/>
  <c r="U742" i="42"/>
  <c r="U111" i="42"/>
  <c r="U978" i="42"/>
  <c r="U132" i="42"/>
  <c r="U1108" i="42"/>
  <c r="U856" i="42"/>
  <c r="U790" i="42"/>
  <c r="U1275" i="42"/>
  <c r="U136" i="42"/>
  <c r="U1305" i="42"/>
  <c r="U1355" i="42"/>
  <c r="U725" i="42"/>
  <c r="U605" i="42"/>
  <c r="U1375" i="42"/>
  <c r="U736" i="42"/>
  <c r="U1431" i="42"/>
  <c r="Y1369" i="42"/>
  <c r="Y1137" i="42"/>
  <c r="Y227" i="42"/>
  <c r="Y516" i="42"/>
  <c r="Y559" i="42"/>
  <c r="Y215" i="42"/>
  <c r="Y974" i="42"/>
  <c r="Y1404" i="42"/>
  <c r="Y1151" i="42"/>
  <c r="Y365" i="42"/>
  <c r="Y1394" i="42"/>
  <c r="Y397" i="42"/>
  <c r="Y463" i="42"/>
  <c r="Y565" i="42"/>
  <c r="Y1143" i="42"/>
  <c r="Y1201" i="42"/>
  <c r="Y108" i="42"/>
  <c r="Y351" i="42"/>
  <c r="Y1003" i="42"/>
  <c r="Y499" i="42"/>
  <c r="Y1214" i="42"/>
  <c r="Y462" i="42"/>
  <c r="Y34" i="42"/>
  <c r="Y951" i="42"/>
  <c r="Y302" i="42"/>
  <c r="Y201" i="42"/>
  <c r="Y514" i="42"/>
  <c r="Y449" i="42"/>
  <c r="Y352" i="42"/>
  <c r="Y562" i="42"/>
  <c r="Y403" i="42"/>
  <c r="Y901" i="42"/>
  <c r="Y1420" i="42"/>
  <c r="Y1132" i="42"/>
  <c r="Y757" i="42"/>
  <c r="Y19" i="42"/>
  <c r="Y1158" i="42"/>
  <c r="Y266" i="42"/>
  <c r="Y890" i="42"/>
  <c r="Y300" i="42"/>
  <c r="Y1193" i="42"/>
  <c r="Y840" i="42"/>
  <c r="Y869" i="42"/>
  <c r="Y1242" i="42"/>
  <c r="Y749" i="42"/>
  <c r="Y665" i="42"/>
  <c r="Y664" i="42"/>
  <c r="Y615" i="42"/>
  <c r="Y122" i="42"/>
  <c r="Y722" i="42"/>
  <c r="Y363" i="42"/>
  <c r="Y1372" i="42"/>
  <c r="Y1422" i="42"/>
  <c r="Y604" i="42"/>
  <c r="Y689" i="42"/>
  <c r="Y545" i="42"/>
  <c r="Y534" i="42"/>
  <c r="Y1262" i="42"/>
  <c r="Y386" i="42"/>
  <c r="Y63" i="42"/>
  <c r="Y315" i="42"/>
  <c r="Y728" i="42"/>
  <c r="Y1113" i="42"/>
  <c r="Y369" i="42"/>
  <c r="Y430" i="42"/>
  <c r="Y1055" i="42"/>
  <c r="Y114" i="42"/>
  <c r="Y98" i="42"/>
  <c r="Y1189" i="42"/>
  <c r="Y1077" i="42"/>
  <c r="Y1008" i="42"/>
  <c r="Y1134" i="42"/>
  <c r="Y553" i="42"/>
  <c r="Y1148" i="42"/>
  <c r="Y254" i="42"/>
  <c r="Y1103" i="42"/>
  <c r="Y348" i="42"/>
  <c r="Y660" i="42"/>
  <c r="Y1312" i="42"/>
  <c r="Y1058" i="42"/>
  <c r="Y470" i="42"/>
  <c r="Y1246" i="42"/>
  <c r="Y1181" i="42"/>
  <c r="Y964" i="42"/>
  <c r="Y1166" i="42"/>
  <c r="Y962" i="42"/>
  <c r="Y767" i="42"/>
  <c r="Y496" i="42"/>
  <c r="Y1308" i="42"/>
  <c r="Y393" i="42"/>
  <c r="Y1287" i="42"/>
  <c r="Y387" i="42"/>
  <c r="Y1073" i="42"/>
  <c r="Y241" i="42"/>
  <c r="Y9" i="42"/>
  <c r="Y1222" i="42"/>
  <c r="Y1098" i="42"/>
  <c r="Y865" i="42"/>
  <c r="Y1250" i="42"/>
  <c r="Y1141" i="42"/>
  <c r="Y24" i="42"/>
  <c r="Y1289" i="42"/>
  <c r="Y1442" i="42"/>
  <c r="Y718" i="42"/>
  <c r="Y1280" i="42"/>
  <c r="Y39" i="42"/>
  <c r="Y285" i="42"/>
  <c r="Y844" i="42"/>
  <c r="Y1273" i="42"/>
  <c r="Y237" i="42"/>
  <c r="Y930" i="42"/>
  <c r="Y970" i="42"/>
  <c r="Y647" i="42"/>
  <c r="Y312" i="42"/>
  <c r="Y956" i="42"/>
  <c r="Y1266" i="42"/>
  <c r="Y1285" i="42"/>
  <c r="Y507" i="42"/>
  <c r="Y1449" i="42"/>
  <c r="Y1446" i="42"/>
  <c r="Y60" i="42"/>
  <c r="Y1083" i="42"/>
  <c r="Y783" i="42"/>
  <c r="Y197" i="42"/>
  <c r="Y936" i="42"/>
  <c r="Y332" i="42"/>
  <c r="Y1298" i="42"/>
  <c r="Y411" i="42"/>
  <c r="Y1244" i="42"/>
  <c r="Y897" i="42"/>
  <c r="Y115" i="42"/>
  <c r="Y952" i="42"/>
  <c r="Y1170" i="42"/>
  <c r="Y73" i="42"/>
  <c r="Y1140" i="42"/>
  <c r="Y1176" i="42"/>
  <c r="Y405" i="42"/>
  <c r="Y861" i="42"/>
  <c r="Y1147" i="42"/>
  <c r="Y602" i="42"/>
  <c r="Y166" i="42"/>
  <c r="Y824" i="42"/>
  <c r="Y676" i="42"/>
  <c r="Y1433" i="42"/>
  <c r="Y245" i="42"/>
  <c r="Y320" i="42"/>
  <c r="Y1227" i="42"/>
  <c r="Y1012" i="42"/>
  <c r="Y1057" i="42"/>
  <c r="Y192" i="42"/>
  <c r="Y140" i="42"/>
  <c r="Y101" i="42"/>
  <c r="Y695" i="42"/>
  <c r="Y1272" i="42"/>
  <c r="Y292" i="42"/>
  <c r="Y1211" i="42"/>
  <c r="Y1094" i="42"/>
  <c r="Y542" i="42"/>
  <c r="Y149" i="42"/>
  <c r="Y240" i="42"/>
  <c r="Y1416" i="42"/>
  <c r="Y697" i="42"/>
  <c r="Y152" i="42"/>
  <c r="Y498" i="42"/>
  <c r="Y933" i="42"/>
  <c r="Y414" i="42"/>
  <c r="Y598" i="42"/>
  <c r="Y662" i="42"/>
  <c r="Y1447" i="42"/>
  <c r="Y760" i="42"/>
  <c r="Y509" i="42"/>
  <c r="Y350" i="42"/>
  <c r="Y713" i="42"/>
  <c r="Y891" i="42"/>
  <c r="Y382" i="42"/>
  <c r="Y581" i="42"/>
  <c r="Y71" i="42"/>
  <c r="Y1437" i="42"/>
  <c r="Y268" i="42"/>
  <c r="Y578" i="42"/>
  <c r="Y741" i="42"/>
  <c r="Y318" i="42"/>
  <c r="Y360" i="42"/>
  <c r="Y935" i="42"/>
  <c r="Y685" i="42"/>
  <c r="Y793" i="42"/>
  <c r="Y1436" i="42"/>
  <c r="Y8" i="42"/>
  <c r="Y870" i="42"/>
  <c r="Y614" i="42"/>
  <c r="Y693" i="42"/>
  <c r="Y125" i="42"/>
  <c r="Y49" i="42"/>
  <c r="Y189" i="42"/>
  <c r="Y742" i="42"/>
  <c r="Y111" i="42"/>
  <c r="Y978" i="42"/>
  <c r="Y132" i="42"/>
  <c r="Y1108" i="42"/>
  <c r="Y856" i="42"/>
  <c r="Y790" i="42"/>
  <c r="Y1275" i="42"/>
  <c r="Y136" i="42"/>
  <c r="Y1305" i="42"/>
  <c r="Y1355" i="42"/>
  <c r="Y725" i="42"/>
  <c r="Y605" i="42"/>
  <c r="Y1375" i="42"/>
  <c r="Y736" i="42"/>
  <c r="Y1431" i="42"/>
  <c r="X613" i="42"/>
  <c r="X12" i="42"/>
  <c r="X126" i="42"/>
  <c r="X44" i="42"/>
  <c r="Y154" i="42"/>
  <c r="X1175" i="42"/>
  <c r="X687" i="42"/>
  <c r="X453" i="42"/>
  <c r="X851" i="42"/>
  <c r="W1398" i="42"/>
  <c r="W686" i="42"/>
  <c r="W207" i="42"/>
  <c r="W633" i="42"/>
  <c r="W459" i="42"/>
  <c r="W608" i="42"/>
  <c r="W574" i="42"/>
  <c r="W523" i="42"/>
  <c r="W497" i="42"/>
  <c r="Y1199" i="42"/>
  <c r="Y855" i="42"/>
  <c r="X1336" i="42"/>
  <c r="X62" i="42"/>
  <c r="X1271" i="42"/>
  <c r="X789" i="42"/>
  <c r="X920" i="42"/>
  <c r="X1031" i="42"/>
  <c r="X279" i="42"/>
  <c r="X1235" i="42"/>
  <c r="W1199" i="42"/>
  <c r="W154" i="42"/>
  <c r="W855" i="42"/>
  <c r="W328" i="42"/>
  <c r="W1228" i="42"/>
  <c r="W426" i="42"/>
  <c r="W1205" i="42"/>
  <c r="W847" i="42"/>
  <c r="W623" i="42"/>
  <c r="W1385" i="42"/>
  <c r="W342" i="42"/>
  <c r="Y207" i="42"/>
  <c r="Y574" i="42"/>
  <c r="Y912" i="42"/>
  <c r="Y1340" i="42"/>
  <c r="Y169" i="42"/>
  <c r="Y459" i="42"/>
  <c r="Y1398" i="42"/>
  <c r="Y686" i="42"/>
  <c r="Y608" i="42"/>
  <c r="Y328" i="42"/>
  <c r="Y1228" i="42"/>
  <c r="Y426" i="42"/>
  <c r="Y1332" i="42"/>
  <c r="Y1311" i="42"/>
  <c r="V608" i="42"/>
  <c r="V207" i="42"/>
  <c r="V1340" i="42"/>
  <c r="U799" i="42"/>
  <c r="U1109" i="42"/>
  <c r="U538" i="42"/>
  <c r="U817" i="42"/>
  <c r="V1398" i="42"/>
  <c r="V686" i="42"/>
  <c r="V328" i="42"/>
  <c r="V574" i="42"/>
  <c r="V169" i="42"/>
  <c r="U663" i="42"/>
  <c r="U439" i="42"/>
  <c r="U1327" i="42"/>
  <c r="U1291" i="42"/>
  <c r="U271" i="42"/>
  <c r="V1199" i="42"/>
  <c r="V154" i="42"/>
  <c r="V855" i="42"/>
  <c r="V1228" i="42"/>
  <c r="V426" i="42"/>
  <c r="V1332" i="42"/>
  <c r="V1311" i="42"/>
  <c r="V1369" i="42"/>
  <c r="U1093" i="42"/>
  <c r="U659" i="42"/>
  <c r="U290" i="42"/>
  <c r="U801" i="42"/>
  <c r="U184" i="42"/>
  <c r="U1116" i="42"/>
  <c r="U1261" i="42"/>
  <c r="U1037" i="42"/>
  <c r="U1322" i="42"/>
  <c r="U670" i="42"/>
  <c r="U953" i="42"/>
  <c r="U1361" i="42"/>
  <c r="X452" i="42"/>
  <c r="X704" i="42"/>
  <c r="X439" i="42"/>
  <c r="X1037" i="42"/>
  <c r="X538" i="42"/>
  <c r="X1322" i="42"/>
  <c r="X1327" i="42"/>
  <c r="X670" i="42"/>
  <c r="X882" i="42"/>
  <c r="X953" i="42"/>
  <c r="X1291" i="42"/>
  <c r="X1361" i="42"/>
  <c r="X817" i="42"/>
  <c r="X271" i="42"/>
  <c r="X663" i="42"/>
  <c r="X1093" i="42"/>
  <c r="X799" i="42"/>
  <c r="X659" i="42"/>
  <c r="X290" i="42"/>
  <c r="X801" i="42"/>
  <c r="X184" i="42"/>
  <c r="X1109" i="42"/>
  <c r="X1116" i="42"/>
  <c r="X1261" i="42"/>
  <c r="X1238" i="42"/>
  <c r="X512" i="42"/>
  <c r="X1452" i="42"/>
  <c r="X236" i="42"/>
  <c r="X803" i="42"/>
  <c r="X607" i="42"/>
  <c r="X147" i="42"/>
  <c r="X522" i="42"/>
  <c r="X349" i="42"/>
  <c r="X194" i="42"/>
  <c r="W211" i="42"/>
  <c r="W708" i="42"/>
  <c r="W1217" i="42"/>
  <c r="W378" i="42"/>
  <c r="W1130" i="42"/>
  <c r="W303" i="42"/>
  <c r="W696" i="42"/>
  <c r="W1267" i="42"/>
  <c r="W198" i="42"/>
  <c r="W165" i="42"/>
  <c r="W113" i="42"/>
  <c r="W181" i="42"/>
  <c r="W1154" i="42"/>
  <c r="W1247" i="42"/>
  <c r="W23" i="42"/>
  <c r="W843" i="42"/>
  <c r="W1118" i="42"/>
  <c r="W295" i="42"/>
  <c r="W180" i="42"/>
  <c r="W811" i="42"/>
  <c r="W898" i="42"/>
  <c r="W912" i="42"/>
  <c r="W1332" i="42"/>
  <c r="W1311" i="42"/>
  <c r="W1340" i="42"/>
  <c r="W169" i="42"/>
  <c r="W1369" i="42"/>
  <c r="V211" i="42"/>
  <c r="V708" i="42"/>
  <c r="V1217" i="42"/>
  <c r="V378" i="42"/>
  <c r="V1130" i="42"/>
  <c r="V303" i="42"/>
  <c r="V696" i="42"/>
  <c r="V1267" i="42"/>
  <c r="V198" i="42"/>
  <c r="V165" i="42"/>
  <c r="V113" i="42"/>
  <c r="V181" i="42"/>
  <c r="V1154" i="42"/>
  <c r="V1247" i="42"/>
  <c r="V23" i="42"/>
  <c r="V843" i="42"/>
  <c r="V1118" i="42"/>
  <c r="V295" i="42"/>
  <c r="V180" i="42"/>
  <c r="V811" i="42"/>
  <c r="V898" i="42"/>
  <c r="V1205" i="42"/>
  <c r="V633" i="42"/>
  <c r="V847" i="42"/>
  <c r="V523" i="42"/>
  <c r="V623" i="42"/>
  <c r="V1385" i="42"/>
  <c r="V497" i="42"/>
  <c r="V342" i="42"/>
  <c r="V459" i="42"/>
  <c r="U613" i="42"/>
  <c r="U1336" i="42"/>
  <c r="U1175" i="42"/>
  <c r="U62" i="42"/>
  <c r="U126" i="42"/>
  <c r="U1271" i="42"/>
  <c r="U687" i="42"/>
  <c r="U789" i="42"/>
  <c r="U12" i="42"/>
  <c r="U920" i="42"/>
  <c r="U453" i="42"/>
  <c r="U1031" i="42"/>
  <c r="U44" i="42"/>
  <c r="U279" i="42"/>
  <c r="U851" i="42"/>
  <c r="U1235" i="42"/>
  <c r="U452" i="42"/>
  <c r="U704" i="42"/>
  <c r="U1238" i="42"/>
  <c r="U512" i="42"/>
  <c r="U1452" i="42"/>
  <c r="U236" i="42"/>
  <c r="U803" i="42"/>
  <c r="U607" i="42"/>
  <c r="U147" i="42"/>
  <c r="U522" i="42"/>
  <c r="U349" i="42"/>
  <c r="U194" i="42"/>
  <c r="Z29" i="42"/>
  <c r="Z27" i="42"/>
  <c r="Z25" i="42"/>
  <c r="Z22" i="42"/>
  <c r="Z20" i="42"/>
  <c r="Z17" i="42"/>
  <c r="Z15" i="42"/>
  <c r="Z13" i="42"/>
  <c r="Z11" i="42"/>
  <c r="Z7" i="42"/>
  <c r="Z1454" i="42"/>
  <c r="Z1452" i="42"/>
  <c r="Z1450" i="42"/>
  <c r="Z1445" i="42"/>
  <c r="Z1443" i="42"/>
  <c r="Z1440" i="42"/>
  <c r="Z1438" i="42"/>
  <c r="Z1434" i="42"/>
  <c r="Z1430" i="42"/>
  <c r="Z1428" i="42"/>
  <c r="Z1426" i="42"/>
  <c r="Z1424" i="42"/>
  <c r="Z1419" i="42"/>
  <c r="Z1417" i="42"/>
  <c r="Z1414" i="42"/>
  <c r="Z1412" i="42"/>
  <c r="Z1410" i="42"/>
  <c r="Z1408" i="42"/>
  <c r="Z1406" i="42"/>
  <c r="Z1403" i="42"/>
  <c r="Z1401" i="42"/>
  <c r="Z1399" i="42"/>
  <c r="Z1397" i="42"/>
  <c r="Z1395" i="42"/>
  <c r="Z1392" i="42"/>
  <c r="Z1390" i="42"/>
  <c r="Z1388" i="42"/>
  <c r="Z1385" i="42"/>
  <c r="Z1383" i="42"/>
  <c r="Z1381" i="42"/>
  <c r="Z1379" i="42"/>
  <c r="Z1377" i="42"/>
  <c r="Z1374" i="42"/>
  <c r="Z1371" i="42"/>
  <c r="Z1369" i="42"/>
  <c r="Z1367" i="42"/>
  <c r="Z1365" i="42"/>
  <c r="Z1363" i="42"/>
  <c r="Z1361" i="42"/>
  <c r="Z1359" i="42"/>
  <c r="Z1356" i="42"/>
  <c r="Z1353" i="42"/>
  <c r="Z1351" i="42"/>
  <c r="Z1349" i="42"/>
  <c r="Z1347" i="42"/>
  <c r="Z1345" i="42"/>
  <c r="Z1343" i="42"/>
  <c r="Z1340" i="42"/>
  <c r="Z1339" i="42"/>
  <c r="Z1337" i="42"/>
  <c r="Z1335" i="42"/>
  <c r="Z1333" i="42"/>
  <c r="Z1331" i="42"/>
  <c r="Z1329" i="42"/>
  <c r="Z1327" i="42"/>
  <c r="Z1325" i="42"/>
  <c r="Z1323" i="42"/>
  <c r="Z1321" i="42"/>
  <c r="Z1319" i="42"/>
  <c r="Z1317" i="42"/>
  <c r="Z1315" i="42"/>
  <c r="Z1313" i="42"/>
  <c r="Z1310" i="42"/>
  <c r="Z1307" i="42"/>
  <c r="Z1304" i="42"/>
  <c r="Z1302" i="42"/>
  <c r="Z1300" i="42"/>
  <c r="Z1297" i="42"/>
  <c r="Z1295" i="42"/>
  <c r="Z1293" i="42"/>
  <c r="Z1291" i="42"/>
  <c r="Z1288" i="42"/>
  <c r="Z1284" i="42"/>
  <c r="Z1282" i="42"/>
  <c r="Z1279" i="42"/>
  <c r="Z1277" i="42"/>
  <c r="Z1274" i="42"/>
  <c r="Z1270" i="42"/>
  <c r="Z1268" i="42"/>
  <c r="Z1265" i="42"/>
  <c r="Z1263" i="42"/>
  <c r="Z1260" i="42"/>
  <c r="Z1258" i="42"/>
  <c r="Z1255" i="42"/>
  <c r="Z1254" i="42"/>
  <c r="Z1252" i="42"/>
  <c r="Z1249" i="42"/>
  <c r="Z1247" i="42"/>
  <c r="Z1243" i="42"/>
  <c r="Z1240" i="42"/>
  <c r="Z1239" i="42"/>
  <c r="Z1237" i="42"/>
  <c r="Z1235" i="42"/>
  <c r="Z1233" i="42"/>
  <c r="Z1231" i="42"/>
  <c r="Z1229" i="42"/>
  <c r="Z1226" i="42"/>
  <c r="Z1224" i="42"/>
  <c r="Z1221" i="42"/>
  <c r="Z1219" i="42"/>
  <c r="Z1217" i="42"/>
  <c r="Z1215" i="42"/>
  <c r="Z1212" i="42"/>
  <c r="Z1209" i="42"/>
  <c r="Z1207" i="42"/>
  <c r="Z1205" i="42"/>
  <c r="Z1203" i="42"/>
  <c r="Z1200" i="42"/>
  <c r="Z1198" i="42"/>
  <c r="Z1196" i="42"/>
  <c r="Z1194" i="42"/>
  <c r="Z1191" i="42"/>
  <c r="Z1186" i="42"/>
  <c r="Z1184" i="42"/>
  <c r="Z1182" i="42"/>
  <c r="Z1179" i="42"/>
  <c r="Z1177" i="42"/>
  <c r="Z1174" i="42"/>
  <c r="Z1172" i="42"/>
  <c r="Z1169" i="42"/>
  <c r="Z1167" i="42"/>
  <c r="Z1164" i="42"/>
  <c r="Z1162" i="42"/>
  <c r="Z1160" i="42"/>
  <c r="Z1157" i="42"/>
  <c r="Z1155" i="42"/>
  <c r="Z1153" i="42"/>
  <c r="Z1150" i="42"/>
  <c r="Z1146" i="42"/>
  <c r="Z1144" i="42"/>
  <c r="Z1138" i="42"/>
  <c r="Z1135" i="42"/>
  <c r="Z1131" i="42"/>
  <c r="Z1129" i="42"/>
  <c r="Z1127" i="42"/>
  <c r="Z1125" i="42"/>
  <c r="Z1123" i="42"/>
  <c r="Z1121" i="42"/>
  <c r="Z1119" i="42"/>
  <c r="Z1117" i="42"/>
  <c r="Z1115" i="42"/>
  <c r="Z1112" i="42"/>
  <c r="Z1110" i="42"/>
  <c r="Z1107" i="42"/>
  <c r="Z1106" i="42"/>
  <c r="Z1104" i="42"/>
  <c r="Z1101" i="42"/>
  <c r="Z1099" i="42"/>
  <c r="Z1096" i="42"/>
  <c r="Z1093" i="42"/>
  <c r="Z1091" i="42"/>
  <c r="Z1089" i="42"/>
  <c r="Z1087" i="42"/>
  <c r="Z1085" i="42"/>
  <c r="Z1082" i="42"/>
  <c r="Z1080" i="42"/>
  <c r="Z1078" i="42"/>
  <c r="Z1075" i="42"/>
  <c r="Z1072" i="42"/>
  <c r="Z1070" i="42"/>
  <c r="Z1068" i="42"/>
  <c r="Z1066" i="42"/>
  <c r="Z1064" i="42"/>
  <c r="Z1062" i="42"/>
  <c r="Z1060" i="42"/>
  <c r="Z1056" i="42"/>
  <c r="Z1053" i="42"/>
  <c r="Z1051" i="42"/>
  <c r="Z1049" i="42"/>
  <c r="Z1047" i="42"/>
  <c r="Z1045" i="42"/>
  <c r="Z1043" i="42"/>
  <c r="Z1041" i="42"/>
  <c r="Z1039" i="42"/>
  <c r="Z1037" i="42"/>
  <c r="Z1035" i="42"/>
  <c r="Z1033" i="42"/>
  <c r="Z1031" i="42"/>
  <c r="Z1030" i="42"/>
  <c r="Z1028" i="42"/>
  <c r="Z1026" i="42"/>
  <c r="Z1024" i="42"/>
  <c r="Z1022" i="42"/>
  <c r="Z1020" i="42"/>
  <c r="Z1018" i="42"/>
  <c r="Z1016" i="42"/>
  <c r="Z1014" i="42"/>
  <c r="Z1011" i="42"/>
  <c r="Z1009" i="42"/>
  <c r="Z1006" i="42"/>
  <c r="Z1004" i="42"/>
  <c r="Z1001" i="42"/>
  <c r="Z999" i="42"/>
  <c r="Z997" i="42"/>
  <c r="Z994" i="42"/>
  <c r="Z992" i="42"/>
  <c r="Z990" i="42"/>
  <c r="Z988" i="42"/>
  <c r="Z986" i="42"/>
  <c r="Z30" i="42"/>
  <c r="Z32" i="42"/>
  <c r="Z35" i="42"/>
  <c r="Z37" i="42"/>
  <c r="Z40" i="42"/>
  <c r="Z42" i="42"/>
  <c r="Z44" i="42"/>
  <c r="Z46" i="42"/>
  <c r="Z48" i="42"/>
  <c r="Z51" i="42"/>
  <c r="Z53" i="42"/>
  <c r="Z55" i="42"/>
  <c r="Z57" i="42"/>
  <c r="Z59" i="42"/>
  <c r="Z62" i="42"/>
  <c r="Z65" i="42"/>
  <c r="Z67" i="42"/>
  <c r="Z69" i="42"/>
  <c r="Z72" i="42"/>
  <c r="Z75" i="42"/>
  <c r="Z77" i="42"/>
  <c r="Z79" i="42"/>
  <c r="Z81" i="42"/>
  <c r="Z83" i="42"/>
  <c r="Z85" i="42"/>
  <c r="Z87" i="42"/>
  <c r="Z89" i="42"/>
  <c r="Z91" i="42"/>
  <c r="Z93" i="42"/>
  <c r="Z95" i="42"/>
  <c r="Z97" i="42"/>
  <c r="Z100" i="42"/>
  <c r="Z103" i="42"/>
  <c r="Z105" i="42"/>
  <c r="Z107" i="42"/>
  <c r="Z110" i="42"/>
  <c r="Z113" i="42"/>
  <c r="Z117" i="42"/>
  <c r="Z119" i="42"/>
  <c r="Z121" i="42"/>
  <c r="Z124" i="42"/>
  <c r="Z127" i="42"/>
  <c r="Z129" i="42"/>
  <c r="Z131" i="42"/>
  <c r="Z134" i="42"/>
  <c r="Z137" i="42"/>
  <c r="Z139" i="42"/>
  <c r="Z143" i="42"/>
  <c r="Z145" i="42"/>
  <c r="Z147" i="42"/>
  <c r="Z150" i="42"/>
  <c r="Z153" i="42"/>
  <c r="Z155" i="42"/>
  <c r="Z157" i="42"/>
  <c r="Z159" i="42"/>
  <c r="Z161" i="42"/>
  <c r="Z163" i="42"/>
  <c r="Z165" i="42"/>
  <c r="Z168" i="42"/>
  <c r="Z170" i="42"/>
  <c r="Z172" i="42"/>
  <c r="Z174" i="42"/>
  <c r="Z177" i="42"/>
  <c r="Z179" i="42"/>
  <c r="Z181" i="42"/>
  <c r="Z183" i="42"/>
  <c r="Z185" i="42"/>
  <c r="Z187" i="42"/>
  <c r="Z190" i="42"/>
  <c r="Z193" i="42"/>
  <c r="Z194" i="42"/>
  <c r="Z196" i="42"/>
  <c r="Z199" i="42"/>
  <c r="Z202" i="42"/>
  <c r="Z204" i="42"/>
  <c r="Z206" i="42"/>
  <c r="Z208" i="42"/>
  <c r="Z210" i="42"/>
  <c r="Z211" i="42"/>
  <c r="Z213" i="42"/>
  <c r="Z216" i="42"/>
  <c r="Z218" i="42"/>
  <c r="Z220" i="42"/>
  <c r="Z31" i="42"/>
  <c r="Z33" i="42"/>
  <c r="Z36" i="42"/>
  <c r="Z38" i="42"/>
  <c r="Z41" i="42"/>
  <c r="Z43" i="42"/>
  <c r="Z45" i="42"/>
  <c r="Z47" i="42"/>
  <c r="Z50" i="42"/>
  <c r="Z52" i="42"/>
  <c r="Z54" i="42"/>
  <c r="Z56" i="42"/>
  <c r="Z58" i="42"/>
  <c r="Z61" i="42"/>
  <c r="Z64" i="42"/>
  <c r="Z66" i="42"/>
  <c r="Z68" i="42"/>
  <c r="Z70" i="42"/>
  <c r="Z74" i="42"/>
  <c r="Z76" i="42"/>
  <c r="Z78" i="42"/>
  <c r="Z80" i="42"/>
  <c r="Z82" i="42"/>
  <c r="Z84" i="42"/>
  <c r="Z86" i="42"/>
  <c r="Z88" i="42"/>
  <c r="Z90" i="42"/>
  <c r="Z92" i="42"/>
  <c r="Z94" i="42"/>
  <c r="Z96" i="42"/>
  <c r="Z99" i="42"/>
  <c r="Z102" i="42"/>
  <c r="Z104" i="42"/>
  <c r="Z106" i="42"/>
  <c r="Z109" i="42"/>
  <c r="Z112" i="42"/>
  <c r="Z116" i="42"/>
  <c r="Z118" i="42"/>
  <c r="Z120" i="42"/>
  <c r="Z123" i="42"/>
  <c r="Z126" i="42"/>
  <c r="Z128" i="42"/>
  <c r="Z130" i="42"/>
  <c r="Z133" i="42"/>
  <c r="Z135" i="42"/>
  <c r="Z138" i="42"/>
  <c r="Z141" i="42"/>
  <c r="Z142" i="42"/>
  <c r="Z144" i="42"/>
  <c r="Z146" i="42"/>
  <c r="Z148" i="42"/>
  <c r="Z151" i="42"/>
  <c r="Z154" i="42"/>
  <c r="Z156" i="42"/>
  <c r="Z158" i="42"/>
  <c r="Z160" i="42"/>
  <c r="Z162" i="42"/>
  <c r="Z164" i="42"/>
  <c r="Z167" i="42"/>
  <c r="Z169" i="42"/>
  <c r="Z171" i="42"/>
  <c r="Z173" i="42"/>
  <c r="Z175" i="42"/>
  <c r="Z176" i="42"/>
  <c r="Z178" i="42"/>
  <c r="Z180" i="42"/>
  <c r="Z182" i="42"/>
  <c r="Z184" i="42"/>
  <c r="Z186" i="42"/>
  <c r="Z188" i="42"/>
  <c r="Z191" i="42"/>
  <c r="Z195" i="42"/>
  <c r="Z198" i="42"/>
  <c r="Z200" i="42"/>
  <c r="Z203" i="42"/>
  <c r="Z205" i="42"/>
  <c r="Z207" i="42"/>
  <c r="Z209" i="42"/>
  <c r="Z212" i="42"/>
  <c r="Z214" i="42"/>
  <c r="Z217" i="42"/>
  <c r="Z219" i="42"/>
  <c r="Z221" i="42"/>
  <c r="Z222" i="42"/>
  <c r="Z224" i="42"/>
  <c r="Z226" i="42"/>
  <c r="Z229" i="42"/>
  <c r="Z231" i="42"/>
  <c r="Z233" i="42"/>
  <c r="Z235" i="42"/>
  <c r="Z238" i="42"/>
  <c r="Z242" i="42"/>
  <c r="Z244" i="42"/>
  <c r="Z248" i="42"/>
  <c r="Z251" i="42"/>
  <c r="Z253" i="42"/>
  <c r="Z256" i="42"/>
  <c r="Z258" i="42"/>
  <c r="Z260" i="42"/>
  <c r="Z262" i="42"/>
  <c r="Z264" i="42"/>
  <c r="Z267" i="42"/>
  <c r="Z270" i="42"/>
  <c r="Z272" i="42"/>
  <c r="Z274" i="42"/>
  <c r="Z276" i="42"/>
  <c r="Z278" i="42"/>
  <c r="Z280" i="42"/>
  <c r="Z282" i="42"/>
  <c r="Z284" i="42"/>
  <c r="Z287" i="42"/>
  <c r="Z289" i="42"/>
  <c r="Z291" i="42"/>
  <c r="Z294" i="42"/>
  <c r="Z296" i="42"/>
  <c r="Z298" i="42"/>
  <c r="Z301" i="42"/>
  <c r="Z304" i="42"/>
  <c r="Z306" i="42"/>
  <c r="Z308" i="42"/>
  <c r="Z310" i="42"/>
  <c r="Z313" i="42"/>
  <c r="Z316" i="42"/>
  <c r="Z319" i="42"/>
  <c r="Z322" i="42"/>
  <c r="Z324" i="42"/>
  <c r="Z326" i="42"/>
  <c r="Z328" i="42"/>
  <c r="Z330" i="42"/>
  <c r="Z333" i="42"/>
  <c r="Z335" i="42"/>
  <c r="Z337" i="42"/>
  <c r="Z339" i="42"/>
  <c r="Z341" i="42"/>
  <c r="Z343" i="42"/>
  <c r="Z345" i="42"/>
  <c r="Z347" i="42"/>
  <c r="Z353" i="42"/>
  <c r="Z355" i="42"/>
  <c r="Z357" i="42"/>
  <c r="Z359" i="42"/>
  <c r="Z362" i="42"/>
  <c r="Z366" i="42"/>
  <c r="Z368" i="42"/>
  <c r="Z371" i="42"/>
  <c r="Z373" i="42"/>
  <c r="Z375" i="42"/>
  <c r="Z377" i="42"/>
  <c r="Z379" i="42"/>
  <c r="Z381" i="42"/>
  <c r="Z384" i="42"/>
  <c r="Z388" i="42"/>
  <c r="Z390" i="42"/>
  <c r="Z392" i="42"/>
  <c r="Z395" i="42"/>
  <c r="Z398" i="42"/>
  <c r="Z400" i="42"/>
  <c r="Z402" i="42"/>
  <c r="Z406" i="42"/>
  <c r="Z408" i="42"/>
  <c r="Z412" i="42"/>
  <c r="Z415" i="42"/>
  <c r="Z417" i="42"/>
  <c r="Z419" i="42"/>
  <c r="Z421" i="42"/>
  <c r="Z423" i="42"/>
  <c r="Z425" i="42"/>
  <c r="Z427" i="42"/>
  <c r="Z429" i="42"/>
  <c r="Z432" i="42"/>
  <c r="Z434" i="42"/>
  <c r="Z436" i="42"/>
  <c r="Z438" i="42"/>
  <c r="Z440" i="42"/>
  <c r="Z442" i="42"/>
  <c r="Z444" i="42"/>
  <c r="Z446" i="42"/>
  <c r="Z448" i="42"/>
  <c r="Z451" i="42"/>
  <c r="Z453" i="42"/>
  <c r="Z455" i="42"/>
  <c r="Z457" i="42"/>
  <c r="Z459" i="42"/>
  <c r="Z461" i="42"/>
  <c r="Z465" i="42"/>
  <c r="Z467" i="42"/>
  <c r="Z469" i="42"/>
  <c r="Z472" i="42"/>
  <c r="Z474" i="42"/>
  <c r="Z476" i="42"/>
  <c r="Z478" i="42"/>
  <c r="Z480" i="42"/>
  <c r="Z482" i="42"/>
  <c r="Z485" i="42"/>
  <c r="Z487" i="42"/>
  <c r="Z489" i="42"/>
  <c r="Z491" i="42"/>
  <c r="Z493" i="42"/>
  <c r="Z495" i="42"/>
  <c r="Z500" i="42"/>
  <c r="Z502" i="42"/>
  <c r="Z504" i="42"/>
  <c r="Z506" i="42"/>
  <c r="Z510" i="42"/>
  <c r="Z513" i="42"/>
  <c r="Z517" i="42"/>
  <c r="Z519" i="42"/>
  <c r="Z521" i="42"/>
  <c r="Z523" i="42"/>
  <c r="Z525" i="42"/>
  <c r="Z527" i="42"/>
  <c r="Z530" i="42"/>
  <c r="Z532" i="42"/>
  <c r="Z533" i="42"/>
  <c r="Z535" i="42"/>
  <c r="Z537" i="42"/>
  <c r="Z539" i="42"/>
  <c r="Z541" i="42"/>
  <c r="Z546" i="42"/>
  <c r="Z548" i="42"/>
  <c r="Z550" i="42"/>
  <c r="Z552" i="42"/>
  <c r="Z555" i="42"/>
  <c r="Z558" i="42"/>
  <c r="Z561" i="42"/>
  <c r="Z564" i="42"/>
  <c r="Z567" i="42"/>
  <c r="Z569" i="42"/>
  <c r="Z571" i="42"/>
  <c r="Z574" i="42"/>
  <c r="Z576" i="42"/>
  <c r="Z579" i="42"/>
  <c r="Z580" i="42"/>
  <c r="Z583" i="42"/>
  <c r="Z586" i="42"/>
  <c r="Z588" i="42"/>
  <c r="Z590" i="42"/>
  <c r="Z592" i="42"/>
  <c r="Z594" i="42"/>
  <c r="Z596" i="42"/>
  <c r="Z599" i="42"/>
  <c r="Z601" i="42"/>
  <c r="Z223" i="42"/>
  <c r="Z225" i="42"/>
  <c r="Z228" i="42"/>
  <c r="Z230" i="42"/>
  <c r="Z232" i="42"/>
  <c r="Z234" i="42"/>
  <c r="Z236" i="42"/>
  <c r="Z239" i="42"/>
  <c r="Z243" i="42"/>
  <c r="Z246" i="42"/>
  <c r="Z247" i="42"/>
  <c r="Z249" i="42"/>
  <c r="Z250" i="42"/>
  <c r="Z252" i="42"/>
  <c r="Z255" i="42"/>
  <c r="Z257" i="42"/>
  <c r="Z259" i="42"/>
  <c r="Z261" i="42"/>
  <c r="Z263" i="42"/>
  <c r="Z265" i="42"/>
  <c r="Z269" i="42"/>
  <c r="Z271" i="42"/>
  <c r="Z273" i="42"/>
  <c r="Z275" i="42"/>
  <c r="Z277" i="42"/>
  <c r="Z279" i="42"/>
  <c r="Z281" i="42"/>
  <c r="Z283" i="42"/>
  <c r="Z286" i="42"/>
  <c r="Z288" i="42"/>
  <c r="Z290" i="42"/>
  <c r="Z293" i="42"/>
  <c r="Z295" i="42"/>
  <c r="Z297" i="42"/>
  <c r="Z299" i="42"/>
  <c r="Z303" i="42"/>
  <c r="Z305" i="42"/>
  <c r="Z307" i="42"/>
  <c r="Z309" i="42"/>
  <c r="Z311" i="42"/>
  <c r="Z314" i="42"/>
  <c r="Z317" i="42"/>
  <c r="Z321" i="42"/>
  <c r="Z323" i="42"/>
  <c r="Z325" i="42"/>
  <c r="Z327" i="42"/>
  <c r="Z329" i="42"/>
  <c r="Z331" i="42"/>
  <c r="Z334" i="42"/>
  <c r="Z336" i="42"/>
  <c r="Z338" i="42"/>
  <c r="Z340" i="42"/>
  <c r="Z342" i="42"/>
  <c r="Z344" i="42"/>
  <c r="Z346" i="42"/>
  <c r="Z349" i="42"/>
  <c r="Z354" i="42"/>
  <c r="Z356" i="42"/>
  <c r="Z358" i="42"/>
  <c r="Z361" i="42"/>
  <c r="Z364" i="42"/>
  <c r="Z367" i="42"/>
  <c r="Z370" i="42"/>
  <c r="Z372" i="42"/>
  <c r="Z374" i="42"/>
  <c r="Z376" i="42"/>
  <c r="Z378" i="42"/>
  <c r="Z380" i="42"/>
  <c r="Z383" i="42"/>
  <c r="Z385" i="42"/>
  <c r="Z389" i="42"/>
  <c r="Z391" i="42"/>
  <c r="Z394" i="42"/>
  <c r="Z396" i="42"/>
  <c r="Z399" i="42"/>
  <c r="Z401" i="42"/>
  <c r="Z404" i="42"/>
  <c r="Z407" i="42"/>
  <c r="Z409" i="42"/>
  <c r="Z410" i="42"/>
  <c r="Z413" i="42"/>
  <c r="Z416" i="42"/>
  <c r="Z418" i="42"/>
  <c r="Z420" i="42"/>
  <c r="Z422" i="42"/>
  <c r="Z424" i="42"/>
  <c r="Z426" i="42"/>
  <c r="Z428" i="42"/>
  <c r="Z431" i="42"/>
  <c r="Z433" i="42"/>
  <c r="Z435" i="42"/>
  <c r="Z437" i="42"/>
  <c r="Z439" i="42"/>
  <c r="Z441" i="42"/>
  <c r="Z443" i="42"/>
  <c r="Z445" i="42"/>
  <c r="Z447" i="42"/>
  <c r="Z450" i="42"/>
  <c r="Z452" i="42"/>
  <c r="Z454" i="42"/>
  <c r="Z456" i="42"/>
  <c r="Z458" i="42"/>
  <c r="Z460" i="42"/>
  <c r="Z464" i="42"/>
  <c r="Z466" i="42"/>
  <c r="Z468" i="42"/>
  <c r="Z471" i="42"/>
  <c r="Z473" i="42"/>
  <c r="Z475" i="42"/>
  <c r="Z477" i="42"/>
  <c r="Z479" i="42"/>
  <c r="Z481" i="42"/>
  <c r="Z483" i="42"/>
  <c r="Z484" i="42"/>
  <c r="Z486" i="42"/>
  <c r="Z488" i="42"/>
  <c r="Z490" i="42"/>
  <c r="Z492" i="42"/>
  <c r="Z494" i="42"/>
  <c r="Z497" i="42"/>
  <c r="Z501" i="42"/>
  <c r="Z503" i="42"/>
  <c r="Z505" i="42"/>
  <c r="Z508" i="42"/>
  <c r="Z511" i="42"/>
  <c r="Z512" i="42"/>
  <c r="Z515" i="42"/>
  <c r="Z518" i="42"/>
  <c r="Z520" i="42"/>
  <c r="Z522" i="42"/>
  <c r="Z524" i="42"/>
  <c r="Z526" i="42"/>
  <c r="Z528" i="42"/>
  <c r="Z529" i="42"/>
  <c r="Z531" i="42"/>
  <c r="Z536" i="42"/>
  <c r="Z538" i="42"/>
  <c r="Z540" i="42"/>
  <c r="Z543" i="42"/>
  <c r="Z544" i="42"/>
  <c r="Z547" i="42"/>
  <c r="Z549" i="42"/>
  <c r="Z551" i="42"/>
  <c r="Z554" i="42"/>
  <c r="Z556" i="42"/>
  <c r="Z557" i="42"/>
  <c r="Z560" i="42"/>
  <c r="Z563" i="42"/>
  <c r="Z566" i="42"/>
  <c r="Z568" i="42"/>
  <c r="Z570" i="42"/>
  <c r="Z572" i="42"/>
  <c r="Z573" i="42"/>
  <c r="Z575" i="42"/>
  <c r="Z577" i="42"/>
  <c r="Z582" i="42"/>
  <c r="Z584" i="42"/>
  <c r="Z585" i="42"/>
  <c r="Z587" i="42"/>
  <c r="Z589" i="42"/>
  <c r="Z591" i="42"/>
  <c r="Z593" i="42"/>
  <c r="Z595" i="42"/>
  <c r="Z597" i="42"/>
  <c r="Z600" i="42"/>
  <c r="Z603" i="42"/>
  <c r="Z607" i="42"/>
  <c r="Z606" i="42"/>
  <c r="Z609" i="42"/>
  <c r="Z611" i="42"/>
  <c r="Z613" i="42"/>
  <c r="Z617" i="42"/>
  <c r="Z619" i="42"/>
  <c r="Z621" i="42"/>
  <c r="Z623" i="42"/>
  <c r="Z625" i="42"/>
  <c r="Z626" i="42"/>
  <c r="Z628" i="42"/>
  <c r="Z630" i="42"/>
  <c r="Z633" i="42"/>
  <c r="Z635" i="42"/>
  <c r="Z637" i="42"/>
  <c r="Z639" i="42"/>
  <c r="Z641" i="42"/>
  <c r="Z643" i="42"/>
  <c r="Z646" i="42"/>
  <c r="Z649" i="42"/>
  <c r="Z651" i="42"/>
  <c r="Z653" i="42"/>
  <c r="Z655" i="42"/>
  <c r="Z657" i="42"/>
  <c r="Z659" i="42"/>
  <c r="Z663" i="42"/>
  <c r="Z667" i="42"/>
  <c r="Z669" i="42"/>
  <c r="Z671" i="42"/>
  <c r="Z673" i="42"/>
  <c r="Z675" i="42"/>
  <c r="Z678" i="42"/>
  <c r="Z679" i="42"/>
  <c r="Z681" i="42"/>
  <c r="Z683" i="42"/>
  <c r="Z686" i="42"/>
  <c r="Z688" i="42"/>
  <c r="Z691" i="42"/>
  <c r="Z694" i="42"/>
  <c r="Z698" i="42"/>
  <c r="Z700" i="42"/>
  <c r="Z702" i="42"/>
  <c r="Z704" i="42"/>
  <c r="Z706" i="42"/>
  <c r="Z708" i="42"/>
  <c r="Z710" i="42"/>
  <c r="Z712" i="42"/>
  <c r="Z715" i="42"/>
  <c r="Z717" i="42"/>
  <c r="Z719" i="42"/>
  <c r="Z721" i="42"/>
  <c r="Z724" i="42"/>
  <c r="Z727" i="42"/>
  <c r="Z730" i="42"/>
  <c r="Z732" i="42"/>
  <c r="Z734" i="42"/>
  <c r="Z737" i="42"/>
  <c r="Z739" i="42"/>
  <c r="Z743" i="42"/>
  <c r="Z745" i="42"/>
  <c r="Z747" i="42"/>
  <c r="Z750" i="42"/>
  <c r="Z752" i="42"/>
  <c r="Z754" i="42"/>
  <c r="Z756" i="42"/>
  <c r="Z759" i="42"/>
  <c r="Z762" i="42"/>
  <c r="Z764" i="42"/>
  <c r="Z766" i="42"/>
  <c r="Z769" i="42"/>
  <c r="Z771" i="42"/>
  <c r="Z773" i="42"/>
  <c r="Z775" i="42"/>
  <c r="Z777" i="42"/>
  <c r="Z779" i="42"/>
  <c r="Z781" i="42"/>
  <c r="Z784" i="42"/>
  <c r="Z786" i="42"/>
  <c r="Z788" i="42"/>
  <c r="Z791" i="42"/>
  <c r="Z795" i="42"/>
  <c r="Z797" i="42"/>
  <c r="Z799" i="42"/>
  <c r="Z801" i="42"/>
  <c r="Z803" i="42"/>
  <c r="Z805" i="42"/>
  <c r="Z807" i="42"/>
  <c r="Z809" i="42"/>
  <c r="Z811" i="42"/>
  <c r="Z813" i="42"/>
  <c r="Z815" i="42"/>
  <c r="Z817" i="42"/>
  <c r="Z819" i="42"/>
  <c r="Z821" i="42"/>
  <c r="Z822" i="42"/>
  <c r="Z825" i="42"/>
  <c r="Z827" i="42"/>
  <c r="Z829" i="42"/>
  <c r="Z831" i="42"/>
  <c r="Z833" i="42"/>
  <c r="Z835" i="42"/>
  <c r="Z837" i="42"/>
  <c r="Z839" i="42"/>
  <c r="Z842" i="42"/>
  <c r="Z845" i="42"/>
  <c r="Z847" i="42"/>
  <c r="Z849" i="42"/>
  <c r="Z851" i="42"/>
  <c r="Z853" i="42"/>
  <c r="Z855" i="42"/>
  <c r="Z858" i="42"/>
  <c r="Z860" i="42"/>
  <c r="Z863" i="42"/>
  <c r="Z866" i="42"/>
  <c r="Z868" i="42"/>
  <c r="Z872" i="42"/>
  <c r="Z874" i="42"/>
  <c r="Z876" i="42"/>
  <c r="Z878" i="42"/>
  <c r="Z880" i="42"/>
  <c r="Z882" i="42"/>
  <c r="Z884" i="42"/>
  <c r="Z886" i="42"/>
  <c r="Z888" i="42"/>
  <c r="Z892" i="42"/>
  <c r="Z894" i="42"/>
  <c r="Z896" i="42"/>
  <c r="Z898" i="42"/>
  <c r="Z900" i="42"/>
  <c r="Z903" i="42"/>
  <c r="Z905" i="42"/>
  <c r="Z907" i="42"/>
  <c r="Z909" i="42"/>
  <c r="Z911" i="42"/>
  <c r="Z913" i="42"/>
  <c r="Z915" i="42"/>
  <c r="Z917" i="42"/>
  <c r="Z918" i="42"/>
  <c r="Z920" i="42"/>
  <c r="Z922" i="42"/>
  <c r="Z924" i="42"/>
  <c r="Z926" i="42"/>
  <c r="Z928" i="42"/>
  <c r="Z932" i="42"/>
  <c r="Z937" i="42"/>
  <c r="Z939" i="42"/>
  <c r="Z941" i="42"/>
  <c r="Z943" i="42"/>
  <c r="Z945" i="42"/>
  <c r="Z947" i="42"/>
  <c r="Z949" i="42"/>
  <c r="Z953" i="42"/>
  <c r="Z955" i="42"/>
  <c r="Z958" i="42"/>
  <c r="Z960" i="42"/>
  <c r="Z963" i="42"/>
  <c r="Z966" i="42"/>
  <c r="Z968" i="42"/>
  <c r="Z971" i="42"/>
  <c r="Z973" i="42"/>
  <c r="Z976" i="42"/>
  <c r="Z979" i="42"/>
  <c r="Z981" i="42"/>
  <c r="Z983" i="42"/>
  <c r="Z985" i="42"/>
  <c r="Z608" i="42"/>
  <c r="Z610" i="42"/>
  <c r="Z612" i="42"/>
  <c r="Z616" i="42"/>
  <c r="Z618" i="42"/>
  <c r="Z620" i="42"/>
  <c r="Z622" i="42"/>
  <c r="Z624" i="42"/>
  <c r="Z627" i="42"/>
  <c r="Z629" i="42"/>
  <c r="Z631" i="42"/>
  <c r="Z632" i="42"/>
  <c r="Z634" i="42"/>
  <c r="Z636" i="42"/>
  <c r="Z638" i="42"/>
  <c r="Z640" i="42"/>
  <c r="Z642" i="42"/>
  <c r="Z644" i="42"/>
  <c r="Z645" i="42"/>
  <c r="Z648" i="42"/>
  <c r="Z650" i="42"/>
  <c r="Z652" i="42"/>
  <c r="Z654" i="42"/>
  <c r="Z656" i="42"/>
  <c r="Z658" i="42"/>
  <c r="Z661" i="42"/>
  <c r="Z666" i="42"/>
  <c r="Z668" i="42"/>
  <c r="Z670" i="42"/>
  <c r="Z672" i="42"/>
  <c r="Z674" i="42"/>
  <c r="Z677" i="42"/>
  <c r="Z680" i="42"/>
  <c r="Z682" i="42"/>
  <c r="Z684" i="42"/>
  <c r="Z687" i="42"/>
  <c r="Z690" i="42"/>
  <c r="Z692" i="42"/>
  <c r="Z696" i="42"/>
  <c r="Z699" i="42"/>
  <c r="Z701" i="42"/>
  <c r="Z703" i="42"/>
  <c r="Z705" i="42"/>
  <c r="Z707" i="42"/>
  <c r="Z709" i="42"/>
  <c r="Z711" i="42"/>
  <c r="Z714" i="42"/>
  <c r="Z716" i="42"/>
  <c r="Z720" i="42"/>
  <c r="Z723" i="42"/>
  <c r="Z726" i="42"/>
  <c r="Z729" i="42"/>
  <c r="Z731" i="42"/>
  <c r="Z733" i="42"/>
  <c r="Z735" i="42"/>
  <c r="Z738" i="42"/>
  <c r="Z740" i="42"/>
  <c r="Z744" i="42"/>
  <c r="Z746" i="42"/>
  <c r="Z748" i="42"/>
  <c r="Z751" i="42"/>
  <c r="Z753" i="42"/>
  <c r="Z755" i="42"/>
  <c r="Z758" i="42"/>
  <c r="Z761" i="42"/>
  <c r="Z763" i="42"/>
  <c r="Z765" i="42"/>
  <c r="Z768" i="42"/>
  <c r="Z770" i="42"/>
  <c r="Z772" i="42"/>
  <c r="Z774" i="42"/>
  <c r="Z776" i="42"/>
  <c r="Z778" i="42"/>
  <c r="Z780" i="42"/>
  <c r="Z782" i="42"/>
  <c r="Z785" i="42"/>
  <c r="Z787" i="42"/>
  <c r="Z789" i="42"/>
  <c r="Z792" i="42"/>
  <c r="Z794" i="42"/>
  <c r="Z796" i="42"/>
  <c r="Z798" i="42"/>
  <c r="Z800" i="42"/>
  <c r="Z802" i="42"/>
  <c r="Z804" i="42"/>
  <c r="Z806" i="42"/>
  <c r="Z808" i="42"/>
  <c r="Z810" i="42"/>
  <c r="Z812" i="42"/>
  <c r="Z814" i="42"/>
  <c r="Z816" i="42"/>
  <c r="Z818" i="42"/>
  <c r="Z820" i="42"/>
  <c r="Z823" i="42"/>
  <c r="Z826" i="42"/>
  <c r="Z828" i="42"/>
  <c r="Z830" i="42"/>
  <c r="Z832" i="42"/>
  <c r="Z834" i="42"/>
  <c r="Z836" i="42"/>
  <c r="Z838" i="42"/>
  <c r="Z841" i="42"/>
  <c r="Z843" i="42"/>
  <c r="Z846" i="42"/>
  <c r="Z848" i="42"/>
  <c r="Z850" i="42"/>
  <c r="Z852" i="42"/>
  <c r="Z854" i="42"/>
  <c r="Z857" i="42"/>
  <c r="Z859" i="42"/>
  <c r="Z862" i="42"/>
  <c r="Z864" i="42"/>
  <c r="Z867" i="42"/>
  <c r="Z871" i="42"/>
  <c r="Z873" i="42"/>
  <c r="Z875" i="42"/>
  <c r="Z877" i="42"/>
  <c r="Z879" i="42"/>
  <c r="Z881" i="42"/>
  <c r="Z883" i="42"/>
  <c r="Z885" i="42"/>
  <c r="Z887" i="42"/>
  <c r="Z889" i="42"/>
  <c r="Z893" i="42"/>
  <c r="Z895" i="42"/>
  <c r="Z899" i="42"/>
  <c r="Z902" i="42"/>
  <c r="Z904" i="42"/>
  <c r="Z906" i="42"/>
  <c r="Z908" i="42"/>
  <c r="Z910" i="42"/>
  <c r="Z912" i="42"/>
  <c r="Z914" i="42"/>
  <c r="Z916" i="42"/>
  <c r="Z919" i="42"/>
  <c r="Z921" i="42"/>
  <c r="Z923" i="42"/>
  <c r="Z925" i="42"/>
  <c r="Z927" i="42"/>
  <c r="Z929" i="42"/>
  <c r="Z931" i="42"/>
  <c r="Z934" i="42"/>
  <c r="Z938" i="42"/>
  <c r="Z940" i="42"/>
  <c r="Z942" i="42"/>
  <c r="Z944" i="42"/>
  <c r="Z946" i="42"/>
  <c r="Z948" i="42"/>
  <c r="Z950" i="42"/>
  <c r="Z954" i="42"/>
  <c r="Z957" i="42"/>
  <c r="Z959" i="42"/>
  <c r="Z961" i="42"/>
  <c r="Z965" i="42"/>
  <c r="Z967" i="42"/>
  <c r="Z969" i="42"/>
  <c r="Z972" i="42"/>
  <c r="Z975" i="42"/>
  <c r="Z977" i="42"/>
  <c r="Z5" i="42"/>
  <c r="Z28" i="42"/>
  <c r="Z26" i="42"/>
  <c r="Z23" i="42"/>
  <c r="Z21" i="42"/>
  <c r="Z18" i="42"/>
  <c r="Z16" i="42"/>
  <c r="Z14" i="42"/>
  <c r="Z12" i="42"/>
  <c r="Z10" i="42"/>
  <c r="Z6" i="42"/>
  <c r="Z1453" i="42"/>
  <c r="Z1451" i="42"/>
  <c r="Z1448" i="42"/>
  <c r="Z1444" i="42"/>
  <c r="Z1441" i="42"/>
  <c r="Z1439" i="42"/>
  <c r="Z1435" i="42"/>
  <c r="Z1432" i="42"/>
  <c r="Z1429" i="42"/>
  <c r="Z1427" i="42"/>
  <c r="Z1425" i="42"/>
  <c r="Z1423" i="42"/>
  <c r="Z1421" i="42"/>
  <c r="Z1418" i="42"/>
  <c r="Z1415" i="42"/>
  <c r="Z1413" i="42"/>
  <c r="Z1411" i="42"/>
  <c r="Z1409" i="42"/>
  <c r="Z1407" i="42"/>
  <c r="Z1405" i="42"/>
  <c r="Z1402" i="42"/>
  <c r="Z1400" i="42"/>
  <c r="Z1398" i="42"/>
  <c r="Z1396" i="42"/>
  <c r="Z1393" i="42"/>
  <c r="Z1391" i="42"/>
  <c r="Z1389" i="42"/>
  <c r="Z1387" i="42"/>
  <c r="Z1386" i="42"/>
  <c r="Z1384" i="42"/>
  <c r="Z1382" i="42"/>
  <c r="Z1380" i="42"/>
  <c r="Z1378" i="42"/>
  <c r="Z1376" i="42"/>
  <c r="Z1373" i="42"/>
  <c r="Z1370" i="42"/>
  <c r="Z1368" i="42"/>
  <c r="Z1366" i="42"/>
  <c r="Z1364" i="42"/>
  <c r="Z1362" i="42"/>
  <c r="Z1360" i="42"/>
  <c r="Z1358" i="42"/>
  <c r="Z1357" i="42"/>
  <c r="Z1354" i="42"/>
  <c r="Z1352" i="42"/>
  <c r="Z1350" i="42"/>
  <c r="Z1348" i="42"/>
  <c r="Z1346" i="42"/>
  <c r="Z1344" i="42"/>
  <c r="Z1342" i="42"/>
  <c r="Z1341" i="42"/>
  <c r="Z1338" i="42"/>
  <c r="Z1336" i="42"/>
  <c r="Z1334" i="42"/>
  <c r="Z1332" i="42"/>
  <c r="Z1330" i="42"/>
  <c r="Z1328" i="42"/>
  <c r="Z1326" i="42"/>
  <c r="Z1324" i="42"/>
  <c r="Z1322" i="42"/>
  <c r="Z1320" i="42"/>
  <c r="Z1318" i="42"/>
  <c r="Z1316" i="42"/>
  <c r="Z1314" i="42"/>
  <c r="Z1311" i="42"/>
  <c r="Z1309" i="42"/>
  <c r="Z1306" i="42"/>
  <c r="Z1303" i="42"/>
  <c r="Z1301" i="42"/>
  <c r="Z1299" i="42"/>
  <c r="Z1296" i="42"/>
  <c r="Z1294" i="42"/>
  <c r="Z1292" i="42"/>
  <c r="Z1290" i="42"/>
  <c r="Z1286" i="42"/>
  <c r="Z1283" i="42"/>
  <c r="Z1281" i="42"/>
  <c r="Z1278" i="42"/>
  <c r="Z1276" i="42"/>
  <c r="Z1271" i="42"/>
  <c r="Z1269" i="42"/>
  <c r="Z1267" i="42"/>
  <c r="Z1264" i="42"/>
  <c r="Z1261" i="42"/>
  <c r="Z1259" i="42"/>
  <c r="Z1257" i="42"/>
  <c r="Z1256" i="42"/>
  <c r="Z1253" i="42"/>
  <c r="Z1251" i="42"/>
  <c r="Z1248" i="42"/>
  <c r="Z1245" i="42"/>
  <c r="Z1241" i="42"/>
  <c r="Z1238" i="42"/>
  <c r="Z1236" i="42"/>
  <c r="Z1234" i="42"/>
  <c r="Z1232" i="42"/>
  <c r="Z1230" i="42"/>
  <c r="Z1228" i="42"/>
  <c r="Z1225" i="42"/>
  <c r="Z1223" i="42"/>
  <c r="Z1220" i="42"/>
  <c r="Z1218" i="42"/>
  <c r="Z1216" i="42"/>
  <c r="Z1213" i="42"/>
  <c r="Z1210" i="42"/>
  <c r="Z1208" i="42"/>
  <c r="Z1206" i="42"/>
  <c r="Z1204" i="42"/>
  <c r="Z1202" i="42"/>
  <c r="Z1199" i="42"/>
  <c r="Z1197" i="42"/>
  <c r="Z1195" i="42"/>
  <c r="Z1192" i="42"/>
  <c r="Z1190" i="42"/>
  <c r="Z1188" i="42"/>
  <c r="Z1187" i="42"/>
  <c r="Z1185" i="42"/>
  <c r="Z1183" i="42"/>
  <c r="Z1180" i="42"/>
  <c r="Z1178" i="42"/>
  <c r="Z1175" i="42"/>
  <c r="Z1173" i="42"/>
  <c r="Z1171" i="42"/>
  <c r="Z1168" i="42"/>
  <c r="Z1165" i="42"/>
  <c r="Z1163" i="42"/>
  <c r="Z1161" i="42"/>
  <c r="Z1159" i="42"/>
  <c r="Z1156" i="42"/>
  <c r="Z1154" i="42"/>
  <c r="Z1152" i="42"/>
  <c r="Z1149" i="42"/>
  <c r="Z1145" i="42"/>
  <c r="Z1142" i="42"/>
  <c r="Z1139" i="42"/>
  <c r="Z1136" i="42"/>
  <c r="Z1133" i="42"/>
  <c r="Z1130" i="42"/>
  <c r="Z1128" i="42"/>
  <c r="Z1126" i="42"/>
  <c r="Z1124" i="42"/>
  <c r="Z1122" i="42"/>
  <c r="Z1120" i="42"/>
  <c r="Z1118" i="42"/>
  <c r="Z1116" i="42"/>
  <c r="Z1114" i="42"/>
  <c r="Z1111" i="42"/>
  <c r="Z1109" i="42"/>
  <c r="Z1105" i="42"/>
  <c r="Z1102" i="42"/>
  <c r="Z1100" i="42"/>
  <c r="Z1097" i="42"/>
  <c r="Z1095" i="42"/>
  <c r="Z1092" i="42"/>
  <c r="Z1090" i="42"/>
  <c r="Z1088" i="42"/>
  <c r="Z1086" i="42"/>
  <c r="Z1084" i="42"/>
  <c r="Z1081" i="42"/>
  <c r="Z1079" i="42"/>
  <c r="Z1076" i="42"/>
  <c r="Z1074" i="42"/>
  <c r="Z1071" i="42"/>
  <c r="Z1069" i="42"/>
  <c r="Z1067" i="42"/>
  <c r="Z1065" i="42"/>
  <c r="Z1063" i="42"/>
  <c r="Z1061" i="42"/>
  <c r="Z1059" i="42"/>
  <c r="Z1054" i="42"/>
  <c r="Z1052" i="42"/>
  <c r="Z1050" i="42"/>
  <c r="Z1048" i="42"/>
  <c r="Z1046" i="42"/>
  <c r="Z1044" i="42"/>
  <c r="Z1042" i="42"/>
  <c r="Z1040" i="42"/>
  <c r="Z1038" i="42"/>
  <c r="Z1036" i="42"/>
  <c r="Z1034" i="42"/>
  <c r="Z1032" i="42"/>
  <c r="Z1029" i="42"/>
  <c r="Z1027" i="42"/>
  <c r="Z1025" i="42"/>
  <c r="Z1023" i="42"/>
  <c r="Z1021" i="42"/>
  <c r="Z1019" i="42"/>
  <c r="Z1017" i="42"/>
  <c r="Z1015" i="42"/>
  <c r="Z1013" i="42"/>
  <c r="Z1010" i="42"/>
  <c r="Z1007" i="42"/>
  <c r="Z1005" i="42"/>
  <c r="Z1002" i="42"/>
  <c r="Z1000" i="42"/>
  <c r="Z998" i="42"/>
  <c r="Z996" i="42"/>
  <c r="Z995" i="42"/>
  <c r="Z993" i="42"/>
  <c r="Z991" i="42"/>
  <c r="Z989" i="42"/>
  <c r="Z987" i="42"/>
  <c r="Z984" i="42"/>
  <c r="Z980" i="42"/>
  <c r="Y271" i="42"/>
  <c r="Y817" i="42"/>
  <c r="Y1361" i="42"/>
  <c r="Y194" i="42"/>
  <c r="Y1291" i="42"/>
  <c r="Y349" i="42"/>
  <c r="Y953" i="42"/>
  <c r="Y522" i="42"/>
  <c r="Y147" i="42"/>
  <c r="Y607" i="42"/>
  <c r="Y882" i="42"/>
  <c r="Y803" i="42"/>
  <c r="Y670" i="42"/>
  <c r="Y1327" i="42"/>
  <c r="Y1322" i="42"/>
  <c r="Y236" i="42"/>
  <c r="Y538" i="42"/>
  <c r="Y1452" i="42"/>
  <c r="Y1037" i="42"/>
  <c r="Y512" i="42"/>
  <c r="Y439" i="42"/>
  <c r="Y1238" i="42"/>
  <c r="Y704" i="42"/>
  <c r="Y1261" i="42"/>
  <c r="Y452" i="42"/>
  <c r="Y1235" i="42"/>
  <c r="Y851" i="42"/>
  <c r="Y279" i="42"/>
  <c r="Y1116" i="42"/>
  <c r="Y44" i="42"/>
  <c r="Y1109" i="42"/>
  <c r="Y1031" i="42"/>
  <c r="Y184" i="42"/>
  <c r="Y453" i="42"/>
  <c r="Y920" i="42"/>
  <c r="Y801" i="42"/>
  <c r="Y12" i="42"/>
  <c r="Y789" i="42"/>
  <c r="Y290" i="42"/>
  <c r="Y687" i="42"/>
  <c r="Y1271" i="42"/>
  <c r="Y659" i="42"/>
  <c r="Y126" i="42"/>
  <c r="Y799" i="42"/>
  <c r="Y62" i="42"/>
  <c r="Y1093" i="42"/>
  <c r="Y1175" i="42"/>
  <c r="Y663" i="42"/>
  <c r="Y1336" i="42"/>
  <c r="Y613" i="42"/>
  <c r="Y211" i="42"/>
  <c r="Y708" i="42"/>
  <c r="Y1217" i="42"/>
  <c r="Y378" i="42"/>
  <c r="Y1130" i="42"/>
  <c r="Y303" i="42"/>
  <c r="Y696" i="42"/>
  <c r="Y1267" i="42"/>
  <c r="Y198" i="42"/>
  <c r="Y165" i="42"/>
  <c r="Y113" i="42"/>
  <c r="Y181" i="42"/>
  <c r="Y1154" i="42"/>
  <c r="Y1247" i="42"/>
  <c r="Y23" i="42"/>
  <c r="Y843" i="42"/>
  <c r="Y1118" i="42"/>
  <c r="Y295" i="42"/>
  <c r="Y180" i="42"/>
  <c r="Y811" i="42"/>
  <c r="Y898" i="42"/>
  <c r="Y1205" i="42"/>
  <c r="Y633" i="42"/>
  <c r="Y847" i="42"/>
  <c r="Y523" i="42"/>
  <c r="Y623" i="42"/>
  <c r="Y1385" i="42"/>
  <c r="Y497" i="42"/>
  <c r="Y342" i="42"/>
  <c r="X211" i="42"/>
  <c r="X1398" i="42"/>
  <c r="X708" i="42"/>
  <c r="X1199" i="42"/>
  <c r="X1217" i="42"/>
  <c r="X378" i="42"/>
  <c r="X154" i="42"/>
  <c r="X1130" i="42"/>
  <c r="X686" i="42"/>
  <c r="X303" i="42"/>
  <c r="X696" i="42"/>
  <c r="X855" i="42"/>
  <c r="X1267" i="42"/>
  <c r="X608" i="42"/>
  <c r="X198" i="42"/>
  <c r="X165" i="42"/>
  <c r="X328" i="42"/>
  <c r="X113" i="42"/>
  <c r="X181" i="42"/>
  <c r="X1154" i="42"/>
  <c r="X1247" i="42"/>
  <c r="X23" i="42"/>
  <c r="X843" i="42"/>
  <c r="X1118" i="42"/>
  <c r="X1228" i="42"/>
  <c r="X295" i="42"/>
  <c r="X207" i="42"/>
  <c r="X180" i="42"/>
  <c r="X426" i="42"/>
  <c r="X811" i="42"/>
  <c r="X574" i="42"/>
  <c r="X898" i="42"/>
  <c r="X1205" i="42"/>
  <c r="X633" i="42"/>
  <c r="X912" i="42"/>
  <c r="X847" i="42"/>
  <c r="X1332" i="42"/>
  <c r="X523" i="42"/>
  <c r="X623" i="42"/>
  <c r="X1311" i="42"/>
  <c r="X1340" i="42"/>
  <c r="X1385" i="42"/>
  <c r="X497" i="42"/>
  <c r="X169" i="42"/>
  <c r="X342" i="42"/>
  <c r="X1369" i="42"/>
  <c r="X459" i="42"/>
  <c r="W613" i="42"/>
  <c r="W1336" i="42"/>
  <c r="W663" i="42"/>
  <c r="W1175" i="42"/>
  <c r="W1093" i="42"/>
  <c r="W62" i="42"/>
  <c r="W799" i="42"/>
  <c r="W126" i="42"/>
  <c r="W659" i="42"/>
  <c r="W1271" i="42"/>
  <c r="W687" i="42"/>
  <c r="W290" i="42"/>
  <c r="W789" i="42"/>
  <c r="W12" i="42"/>
  <c r="W801" i="42"/>
  <c r="W920" i="42"/>
  <c r="W453" i="42"/>
  <c r="W184" i="42"/>
  <c r="W1031" i="42"/>
  <c r="W1109" i="42"/>
  <c r="W44" i="42"/>
  <c r="W1116" i="42"/>
  <c r="W279" i="42"/>
  <c r="W851" i="42"/>
  <c r="W1235" i="42"/>
  <c r="W452" i="42"/>
  <c r="W1261" i="42"/>
  <c r="W704" i="42"/>
  <c r="W1238" i="42"/>
  <c r="W439" i="42"/>
  <c r="W512" i="42"/>
  <c r="W1037" i="42"/>
  <c r="W1452" i="42"/>
  <c r="W538" i="42"/>
  <c r="W236" i="42"/>
  <c r="W1322" i="42"/>
  <c r="W1327" i="42"/>
  <c r="W670" i="42"/>
  <c r="W803" i="42"/>
  <c r="W882" i="42"/>
  <c r="W607" i="42"/>
  <c r="W147" i="42"/>
  <c r="W522" i="42"/>
  <c r="W953" i="42"/>
  <c r="W349" i="42"/>
  <c r="W1291" i="42"/>
  <c r="W194" i="42"/>
  <c r="W1361" i="42"/>
  <c r="W817" i="42"/>
  <c r="W271" i="42"/>
  <c r="V613" i="42"/>
  <c r="V1336" i="42"/>
  <c r="V663" i="42"/>
  <c r="V1175" i="42"/>
  <c r="V1093" i="42"/>
  <c r="V62" i="42"/>
  <c r="V799" i="42"/>
  <c r="V126" i="42"/>
  <c r="V659" i="42"/>
  <c r="V1271" i="42"/>
  <c r="V687" i="42"/>
  <c r="V290" i="42"/>
  <c r="V789" i="42"/>
  <c r="V12" i="42"/>
  <c r="V801" i="42"/>
  <c r="V920" i="42"/>
  <c r="V453" i="42"/>
  <c r="V184" i="42"/>
  <c r="V1031" i="42"/>
  <c r="V1109" i="42"/>
  <c r="V44" i="42"/>
  <c r="V1116" i="42"/>
  <c r="V279" i="42"/>
  <c r="V851" i="42"/>
  <c r="V1235" i="42"/>
  <c r="V452" i="42"/>
  <c r="V1261" i="42"/>
  <c r="V704" i="42"/>
  <c r="V1238" i="42"/>
  <c r="V439" i="42"/>
  <c r="V512" i="42"/>
  <c r="V1037" i="42"/>
  <c r="V1452" i="42"/>
  <c r="V538" i="42"/>
  <c r="V236" i="42"/>
  <c r="V1322" i="42"/>
  <c r="V1327" i="42"/>
  <c r="V670" i="42"/>
  <c r="V803" i="42"/>
  <c r="V882" i="42"/>
  <c r="V607" i="42"/>
  <c r="V147" i="42"/>
  <c r="V522" i="42"/>
  <c r="V953" i="42"/>
  <c r="V349" i="42"/>
  <c r="V1291" i="42"/>
  <c r="V194" i="42"/>
  <c r="V1361" i="42"/>
  <c r="V817" i="42"/>
  <c r="V271" i="42"/>
  <c r="U211" i="42"/>
  <c r="U1398" i="42"/>
  <c r="U708" i="42"/>
  <c r="U1199" i="42"/>
  <c r="U1217" i="42"/>
  <c r="U378" i="42"/>
  <c r="U154" i="42"/>
  <c r="U1130" i="42"/>
  <c r="U686" i="42"/>
  <c r="U303" i="42"/>
  <c r="U696" i="42"/>
  <c r="U855" i="42"/>
  <c r="U1267" i="42"/>
  <c r="U608" i="42"/>
  <c r="U198" i="42"/>
  <c r="U165" i="42"/>
  <c r="U328" i="42"/>
  <c r="U113" i="42"/>
  <c r="U181" i="42"/>
  <c r="U1154" i="42"/>
  <c r="U1247" i="42"/>
  <c r="U23" i="42"/>
  <c r="U843" i="42"/>
  <c r="U1118" i="42"/>
  <c r="U1228" i="42"/>
  <c r="U295" i="42"/>
  <c r="U207" i="42"/>
  <c r="U180" i="42"/>
  <c r="U426" i="42"/>
  <c r="U811" i="42"/>
  <c r="U574" i="42"/>
  <c r="U898" i="42"/>
  <c r="U1205" i="42"/>
  <c r="U633" i="42"/>
  <c r="U912" i="42"/>
  <c r="U847" i="42"/>
  <c r="U1332" i="42"/>
  <c r="U523" i="42"/>
  <c r="U623" i="42"/>
  <c r="U1311" i="42"/>
  <c r="U1340" i="42"/>
  <c r="U1385" i="42"/>
  <c r="U497" i="42"/>
  <c r="U169" i="42"/>
  <c r="U342" i="42"/>
  <c r="U1369" i="42"/>
  <c r="U459" i="42"/>
  <c r="A1400" i="42"/>
  <c r="A1401" i="42"/>
  <c r="A1402" i="42"/>
  <c r="A1403" i="42"/>
  <c r="A1362" i="42"/>
  <c r="A1354" i="42"/>
  <c r="A1232" i="42"/>
  <c r="A1233" i="42"/>
  <c r="A1234" i="42"/>
  <c r="A1236" i="42"/>
  <c r="A1237" i="42"/>
  <c r="A1156" i="42"/>
  <c r="A1060" i="42"/>
  <c r="A1061" i="42"/>
  <c r="A1062" i="42"/>
  <c r="A1063" i="42"/>
  <c r="A1041" i="42"/>
  <c r="A1042" i="42"/>
  <c r="A1043" i="42"/>
  <c r="A1044" i="42"/>
  <c r="A1045" i="42"/>
  <c r="A1040" i="42"/>
  <c r="A1039" i="42"/>
  <c r="A1007" i="42"/>
  <c r="A1009" i="42"/>
  <c r="A1010" i="42"/>
  <c r="A1011" i="42"/>
  <c r="A1013" i="42"/>
  <c r="A957" i="42"/>
  <c r="A945" i="42"/>
  <c r="A946" i="42"/>
  <c r="A947" i="42"/>
  <c r="A948" i="42"/>
  <c r="A949" i="42"/>
  <c r="A903" i="42"/>
  <c r="A904" i="42"/>
  <c r="A866" i="42"/>
  <c r="A867" i="42"/>
  <c r="A868" i="42"/>
  <c r="A871" i="42"/>
  <c r="A872" i="42"/>
  <c r="A859" i="42"/>
  <c r="A860" i="42"/>
  <c r="A862" i="42"/>
  <c r="A863" i="42"/>
  <c r="A864" i="42"/>
  <c r="A821" i="42"/>
  <c r="A825" i="42"/>
  <c r="A808" i="42"/>
  <c r="A809" i="42"/>
  <c r="A813" i="42"/>
  <c r="A800" i="42"/>
  <c r="A752" i="42"/>
  <c r="A753" i="42"/>
  <c r="A754" i="42"/>
  <c r="A755" i="42"/>
  <c r="A727" i="42"/>
  <c r="A729" i="42"/>
  <c r="A730" i="42"/>
  <c r="A731" i="42"/>
  <c r="A732" i="42"/>
  <c r="A733" i="42"/>
  <c r="A714" i="42"/>
  <c r="A705" i="42"/>
  <c r="A706" i="42"/>
  <c r="A707" i="42"/>
  <c r="A711" i="42"/>
  <c r="A712" i="42"/>
  <c r="A594" i="42"/>
  <c r="A595" i="42"/>
  <c r="A596" i="42"/>
  <c r="A597" i="42"/>
  <c r="A599" i="42"/>
  <c r="A592" i="42"/>
  <c r="A593" i="42"/>
  <c r="A566" i="42"/>
  <c r="A567" i="42"/>
  <c r="A568" i="42"/>
  <c r="A569" i="42"/>
  <c r="A561" i="42"/>
  <c r="A564" i="42"/>
  <c r="A550" i="42"/>
  <c r="A551" i="42"/>
  <c r="A552" i="42"/>
  <c r="A506" i="42"/>
  <c r="A508" i="42"/>
  <c r="A467" i="42"/>
  <c r="A468" i="42"/>
  <c r="A469" i="42"/>
  <c r="A471" i="42"/>
  <c r="A472" i="42"/>
  <c r="A473" i="42"/>
  <c r="A474" i="42"/>
  <c r="A475" i="42"/>
  <c r="A461" i="42"/>
  <c r="A464" i="42"/>
  <c r="A465" i="42"/>
  <c r="A466" i="42"/>
  <c r="A444" i="42"/>
  <c r="A445" i="42"/>
  <c r="A446" i="42"/>
  <c r="A447" i="42"/>
  <c r="A448" i="42"/>
  <c r="A450" i="42"/>
  <c r="A451" i="42"/>
  <c r="A422" i="42"/>
  <c r="A423" i="42"/>
  <c r="A424" i="42"/>
  <c r="A425" i="42"/>
  <c r="A427" i="42"/>
  <c r="A428" i="42"/>
  <c r="A429" i="42"/>
  <c r="A418" i="42"/>
  <c r="A419" i="42"/>
  <c r="A420" i="42"/>
  <c r="A421" i="42"/>
  <c r="A354" i="42"/>
  <c r="A355" i="42"/>
  <c r="A310" i="42"/>
  <c r="A313" i="42"/>
  <c r="A314" i="42"/>
  <c r="A316" i="42"/>
  <c r="A278" i="42"/>
  <c r="A280" i="42"/>
  <c r="A281" i="42"/>
  <c r="A282" i="42"/>
  <c r="A269" i="42"/>
  <c r="A270" i="42"/>
  <c r="A272" i="42"/>
  <c r="A273" i="42"/>
  <c r="A274" i="42"/>
  <c r="A275" i="42"/>
  <c r="A226" i="42"/>
  <c r="A228" i="42"/>
  <c r="A229" i="42"/>
  <c r="A230" i="42"/>
  <c r="A231" i="42"/>
  <c r="A232" i="42"/>
  <c r="A233" i="42"/>
  <c r="A170" i="42"/>
  <c r="A171" i="42"/>
  <c r="A172" i="42"/>
  <c r="A173" i="42"/>
  <c r="A167" i="42"/>
  <c r="A157" i="42"/>
  <c r="A158" i="42"/>
  <c r="A159" i="42"/>
  <c r="A160" i="42"/>
  <c r="A161" i="42"/>
  <c r="A123" i="42"/>
  <c r="A124" i="42"/>
  <c r="A127" i="42"/>
  <c r="A128" i="42"/>
  <c r="A129" i="42"/>
  <c r="A130" i="42"/>
  <c r="A131" i="42"/>
  <c r="A133" i="42"/>
  <c r="A119" i="42"/>
  <c r="A112" i="42"/>
  <c r="A116" i="42"/>
  <c r="A117" i="42"/>
  <c r="A97" i="42"/>
  <c r="A99" i="42"/>
  <c r="A100" i="42"/>
  <c r="A102" i="42"/>
  <c r="A103" i="42"/>
  <c r="A104" i="42"/>
  <c r="A105" i="42"/>
  <c r="A106" i="42"/>
  <c r="A31" i="42"/>
  <c r="A32" i="42"/>
  <c r="A33" i="42"/>
  <c r="A35" i="42"/>
  <c r="A36" i="42"/>
  <c r="H12" i="38"/>
  <c r="I12" i="38" s="1"/>
  <c r="L4" i="38"/>
  <c r="M4" i="38" s="1"/>
  <c r="AC1431" i="42" l="1"/>
  <c r="AD1431" i="42" s="1"/>
  <c r="AC1375" i="42"/>
  <c r="AG1375" i="42" s="1"/>
  <c r="AC725" i="42"/>
  <c r="AD725" i="42" s="1"/>
  <c r="AC1305" i="42"/>
  <c r="AG1305" i="42" s="1"/>
  <c r="AC1275" i="42"/>
  <c r="AG1275" i="42" s="1"/>
  <c r="AC1108" i="42"/>
  <c r="AD1108" i="42" s="1"/>
  <c r="AC978" i="42"/>
  <c r="AD978" i="42" s="1"/>
  <c r="AC742" i="42"/>
  <c r="AD742" i="42" s="1"/>
  <c r="AC125" i="42"/>
  <c r="AD125" i="42" s="1"/>
  <c r="AC8" i="42"/>
  <c r="AH8" i="42" s="1"/>
  <c r="AC793" i="42"/>
  <c r="AD793" i="42" s="1"/>
  <c r="AC685" i="42"/>
  <c r="AG685" i="42" s="1"/>
  <c r="AC360" i="42"/>
  <c r="AH360" i="42" s="1"/>
  <c r="AC1211" i="42"/>
  <c r="AD1211" i="42" s="1"/>
  <c r="AC1272" i="42"/>
  <c r="AG1272" i="42" s="1"/>
  <c r="AC695" i="42"/>
  <c r="AD695" i="42" s="1"/>
  <c r="AC1057" i="42"/>
  <c r="AG1057" i="42" s="1"/>
  <c r="AC1227" i="42"/>
  <c r="AG1227" i="42" s="1"/>
  <c r="AC318" i="42"/>
  <c r="AG318" i="42" s="1"/>
  <c r="AC578" i="42"/>
  <c r="AE578" i="42" s="1"/>
  <c r="AC1437" i="42"/>
  <c r="AD1437" i="42" s="1"/>
  <c r="AC71" i="42"/>
  <c r="AG71" i="42" s="1"/>
  <c r="AC382" i="42"/>
  <c r="AG382" i="42" s="1"/>
  <c r="AC713" i="42"/>
  <c r="AD713" i="42" s="1"/>
  <c r="AC350" i="42"/>
  <c r="AH350" i="42" s="1"/>
  <c r="AC1447" i="42"/>
  <c r="AG1447" i="42" s="1"/>
  <c r="AC598" i="42"/>
  <c r="AG598" i="42" s="1"/>
  <c r="AC933" i="42"/>
  <c r="AH933" i="42" s="1"/>
  <c r="AC152" i="42"/>
  <c r="AH152" i="42" s="1"/>
  <c r="AC240" i="42"/>
  <c r="AG240" i="42" s="1"/>
  <c r="AC542" i="42"/>
  <c r="AG542" i="42" s="1"/>
  <c r="AC1433" i="42"/>
  <c r="AD1433" i="42" s="1"/>
  <c r="AC824" i="42"/>
  <c r="AG824" i="42" s="1"/>
  <c r="AC602" i="42"/>
  <c r="AD602" i="42" s="1"/>
  <c r="AC861" i="42"/>
  <c r="AG861" i="42" s="1"/>
  <c r="AC1176" i="42"/>
  <c r="AG1176" i="42" s="1"/>
  <c r="AC1140" i="42"/>
  <c r="AG1140" i="42" s="1"/>
  <c r="AC73" i="42"/>
  <c r="AG73" i="42" s="1"/>
  <c r="AC430" i="42"/>
  <c r="AD430" i="42" s="1"/>
  <c r="AC1113" i="42"/>
  <c r="AG1113" i="42" s="1"/>
  <c r="AC115" i="42"/>
  <c r="AG115" i="42" s="1"/>
  <c r="AC1244" i="42"/>
  <c r="AD1244" i="42" s="1"/>
  <c r="AC1298" i="42"/>
  <c r="AE1298" i="42" s="1"/>
  <c r="AC936" i="42"/>
  <c r="AD936" i="42" s="1"/>
  <c r="AC783" i="42"/>
  <c r="AI783" i="42" s="1"/>
  <c r="AC60" i="42"/>
  <c r="AD60" i="42" s="1"/>
  <c r="AC1449" i="42"/>
  <c r="AG1449" i="42" s="1"/>
  <c r="AC1266" i="42"/>
  <c r="AD1266" i="42" s="1"/>
  <c r="AC956" i="42"/>
  <c r="AH956" i="42" s="1"/>
  <c r="AC647" i="42"/>
  <c r="AH647" i="42" s="1"/>
  <c r="AC970" i="42"/>
  <c r="AI970" i="42" s="1"/>
  <c r="AC1273" i="42"/>
  <c r="AG1273" i="42" s="1"/>
  <c r="AC285" i="42"/>
  <c r="AD285" i="42" s="1"/>
  <c r="AC1280" i="42"/>
  <c r="AG1280" i="42" s="1"/>
  <c r="AC1442" i="42"/>
  <c r="AG1442" i="42" s="1"/>
  <c r="AC1250" i="42"/>
  <c r="AH1250" i="42" s="1"/>
  <c r="AC1098" i="42"/>
  <c r="AH1098" i="42" s="1"/>
  <c r="AC1222" i="42"/>
  <c r="AG1222" i="42" s="1"/>
  <c r="AC9" i="42"/>
  <c r="AG9" i="42" s="1"/>
  <c r="AC241" i="42"/>
  <c r="AG241" i="42" s="1"/>
  <c r="AC387" i="42"/>
  <c r="AG387" i="42" s="1"/>
  <c r="AC393" i="42"/>
  <c r="AG393" i="42" s="1"/>
  <c r="AC767" i="42"/>
  <c r="AD767" i="42" s="1"/>
  <c r="AC1166" i="42"/>
  <c r="AI1166" i="42" s="1"/>
  <c r="AC964" i="42"/>
  <c r="AG964" i="42" s="1"/>
  <c r="AC1246" i="42"/>
  <c r="AD1246" i="42" s="1"/>
  <c r="AC1058" i="42"/>
  <c r="AI1058" i="42" s="1"/>
  <c r="AC660" i="42"/>
  <c r="AG660" i="42" s="1"/>
  <c r="AC254" i="42"/>
  <c r="AG254" i="42" s="1"/>
  <c r="AC1148" i="42"/>
  <c r="AG1148" i="42" s="1"/>
  <c r="AC1134" i="42"/>
  <c r="AG1134" i="42" s="1"/>
  <c r="AC1077" i="42"/>
  <c r="AG1077" i="42" s="1"/>
  <c r="AC98" i="42"/>
  <c r="AH98" i="42" s="1"/>
  <c r="AC728" i="42"/>
  <c r="AD728" i="42" s="1"/>
  <c r="AC63" i="42"/>
  <c r="AD63" i="42" s="1"/>
  <c r="AC1262" i="42"/>
  <c r="AE1262" i="42" s="1"/>
  <c r="AC545" i="42"/>
  <c r="AH545" i="42" s="1"/>
  <c r="AC604" i="42"/>
  <c r="AD604" i="42" s="1"/>
  <c r="AC1372" i="42"/>
  <c r="AH1372" i="42" s="1"/>
  <c r="AC722" i="42"/>
  <c r="AH722" i="42" s="1"/>
  <c r="AC615" i="42"/>
  <c r="AD615" i="42" s="1"/>
  <c r="AC665" i="42"/>
  <c r="AG665" i="42" s="1"/>
  <c r="AC1242" i="42"/>
  <c r="AD1242" i="42" s="1"/>
  <c r="AC840" i="42"/>
  <c r="AG840" i="42" s="1"/>
  <c r="AC300" i="42"/>
  <c r="AG300" i="42" s="1"/>
  <c r="AC1158" i="42"/>
  <c r="AI1158" i="42" s="1"/>
  <c r="AC757" i="42"/>
  <c r="AI757" i="42" s="1"/>
  <c r="AC1420" i="42"/>
  <c r="AG1420" i="42" s="1"/>
  <c r="AC403" i="42"/>
  <c r="AD403" i="42" s="1"/>
  <c r="AC352" i="42"/>
  <c r="AH352" i="42" s="1"/>
  <c r="AC449" i="42"/>
  <c r="AD449" i="42" s="1"/>
  <c r="AC302" i="42"/>
  <c r="AG302" i="42" s="1"/>
  <c r="AC462" i="42"/>
  <c r="AG462" i="42" s="1"/>
  <c r="AC499" i="42"/>
  <c r="AI499" i="42" s="1"/>
  <c r="AC1003" i="42"/>
  <c r="AG1003" i="42" s="1"/>
  <c r="AC108" i="42"/>
  <c r="AH108" i="42" s="1"/>
  <c r="AC1143" i="42"/>
  <c r="AG1143" i="42" s="1"/>
  <c r="AC565" i="42"/>
  <c r="AG565" i="42" s="1"/>
  <c r="AC397" i="42"/>
  <c r="AG397" i="42" s="1"/>
  <c r="AC365" i="42"/>
  <c r="AH365" i="42" s="1"/>
  <c r="AC1404" i="42"/>
  <c r="AG1404" i="42" s="1"/>
  <c r="AC974" i="42"/>
  <c r="AG974" i="42" s="1"/>
  <c r="AC215" i="42"/>
  <c r="AH215" i="42" s="1"/>
  <c r="AC516" i="42"/>
  <c r="AG516" i="42" s="1"/>
  <c r="AC227" i="42"/>
  <c r="AG227" i="42" s="1"/>
  <c r="AC736" i="42"/>
  <c r="AD736" i="42" s="1"/>
  <c r="AC605" i="42"/>
  <c r="AE605" i="42" s="1"/>
  <c r="AC1355" i="42"/>
  <c r="AD1355" i="42" s="1"/>
  <c r="AC136" i="42"/>
  <c r="AD136" i="42" s="1"/>
  <c r="AC790" i="42"/>
  <c r="AG790" i="42" s="1"/>
  <c r="AC856" i="42"/>
  <c r="AE856" i="42" s="1"/>
  <c r="AC132" i="42"/>
  <c r="AD132" i="42" s="1"/>
  <c r="AC111" i="42"/>
  <c r="AG111" i="42" s="1"/>
  <c r="AC189" i="42"/>
  <c r="AH189" i="42" s="1"/>
  <c r="AC49" i="42"/>
  <c r="AE49" i="42" s="1"/>
  <c r="AC693" i="42"/>
  <c r="AD693" i="42" s="1"/>
  <c r="AC614" i="42"/>
  <c r="AD614" i="42" s="1"/>
  <c r="AC870" i="42"/>
  <c r="AG870" i="42" s="1"/>
  <c r="AC1436" i="42"/>
  <c r="AD1436" i="42" s="1"/>
  <c r="AC935" i="42"/>
  <c r="AD935" i="42" s="1"/>
  <c r="AC292" i="42"/>
  <c r="AG292" i="42" s="1"/>
  <c r="AC101" i="42"/>
  <c r="AH101" i="42" s="1"/>
  <c r="AC140" i="42"/>
  <c r="AG140" i="42" s="1"/>
  <c r="AC192" i="42"/>
  <c r="AG192" i="42" s="1"/>
  <c r="AC1012" i="42"/>
  <c r="AG1012" i="42" s="1"/>
  <c r="AC320" i="42"/>
  <c r="AG320" i="42" s="1"/>
  <c r="AC741" i="42"/>
  <c r="AD741" i="42" s="1"/>
  <c r="AC268" i="42"/>
  <c r="AE268" i="42" s="1"/>
  <c r="AC581" i="42"/>
  <c r="AD581" i="42" s="1"/>
  <c r="AC891" i="42"/>
  <c r="AD891" i="42" s="1"/>
  <c r="AC509" i="42"/>
  <c r="AH509" i="42" s="1"/>
  <c r="AC760" i="42"/>
  <c r="AD760" i="42" s="1"/>
  <c r="AC662" i="42"/>
  <c r="AG662" i="42" s="1"/>
  <c r="AC414" i="42"/>
  <c r="AD414" i="42" s="1"/>
  <c r="AC498" i="42"/>
  <c r="AG498" i="42" s="1"/>
  <c r="AC697" i="42"/>
  <c r="AE697" i="42" s="1"/>
  <c r="AC1416" i="42"/>
  <c r="AE1416" i="42" s="1"/>
  <c r="AC149" i="42"/>
  <c r="AG149" i="42" s="1"/>
  <c r="AC1094" i="42"/>
  <c r="AD1094" i="42" s="1"/>
  <c r="AC245" i="42"/>
  <c r="AF245" i="42" s="1"/>
  <c r="AC676" i="42"/>
  <c r="AH676" i="42" s="1"/>
  <c r="AC166" i="42"/>
  <c r="AG166" i="42" s="1"/>
  <c r="AC1147" i="42"/>
  <c r="AG1147" i="42" s="1"/>
  <c r="AC405" i="42"/>
  <c r="AD405" i="42" s="1"/>
  <c r="AC1170" i="42"/>
  <c r="AG1170" i="42" s="1"/>
  <c r="AC1055" i="42"/>
  <c r="AH1055" i="42" s="1"/>
  <c r="AC369" i="42"/>
  <c r="AE369" i="42" s="1"/>
  <c r="AC952" i="42"/>
  <c r="AI952" i="42" s="1"/>
  <c r="AC897" i="42"/>
  <c r="AG897" i="42" s="1"/>
  <c r="AC411" i="42"/>
  <c r="AD411" i="42" s="1"/>
  <c r="AC332" i="42"/>
  <c r="AH332" i="42" s="1"/>
  <c r="AC197" i="42"/>
  <c r="AE197" i="42" s="1"/>
  <c r="AC1083" i="42"/>
  <c r="AD1083" i="42" s="1"/>
  <c r="AC1446" i="42"/>
  <c r="AG1446" i="42" s="1"/>
  <c r="AC507" i="42"/>
  <c r="AD507" i="42" s="1"/>
  <c r="AC1285" i="42"/>
  <c r="AG1285" i="42" s="1"/>
  <c r="AC312" i="42"/>
  <c r="AG312" i="42" s="1"/>
  <c r="AC930" i="42"/>
  <c r="AG930" i="42" s="1"/>
  <c r="AC237" i="42"/>
  <c r="AG237" i="42" s="1"/>
  <c r="AC844" i="42"/>
  <c r="AH844" i="42" s="1"/>
  <c r="AC39" i="42"/>
  <c r="AG39" i="42" s="1"/>
  <c r="AC718" i="42"/>
  <c r="AI718" i="42" s="1"/>
  <c r="AC1289" i="42"/>
  <c r="AH1289" i="42" s="1"/>
  <c r="AC24" i="42"/>
  <c r="AI24" i="42" s="1"/>
  <c r="AC1141" i="42"/>
  <c r="AG1141" i="42" s="1"/>
  <c r="AC865" i="42"/>
  <c r="AG865" i="42" s="1"/>
  <c r="AC1073" i="42"/>
  <c r="AG1073" i="42" s="1"/>
  <c r="AC1287" i="42"/>
  <c r="AG1287" i="42" s="1"/>
  <c r="AC1308" i="42"/>
  <c r="AG1308" i="42" s="1"/>
  <c r="AC496" i="42"/>
  <c r="AH496" i="42" s="1"/>
  <c r="AC962" i="42"/>
  <c r="AG962" i="42" s="1"/>
  <c r="AC1181" i="42"/>
  <c r="AH1181" i="42" s="1"/>
  <c r="AC470" i="42"/>
  <c r="AG470" i="42" s="1"/>
  <c r="AC1312" i="42"/>
  <c r="AI1312" i="42" s="1"/>
  <c r="AC348" i="42"/>
  <c r="AH348" i="42" s="1"/>
  <c r="AC1103" i="42"/>
  <c r="AD1103" i="42" s="1"/>
  <c r="AC553" i="42"/>
  <c r="AH553" i="42" s="1"/>
  <c r="AC1008" i="42"/>
  <c r="AG1008" i="42" s="1"/>
  <c r="AC1189" i="42"/>
  <c r="AG1189" i="42" s="1"/>
  <c r="AC114" i="42"/>
  <c r="AG114" i="42" s="1"/>
  <c r="AC315" i="42"/>
  <c r="AG315" i="42" s="1"/>
  <c r="AC386" i="42"/>
  <c r="AG386" i="42" s="1"/>
  <c r="AC534" i="42"/>
  <c r="AG534" i="42" s="1"/>
  <c r="AC689" i="42"/>
  <c r="AD689" i="42" s="1"/>
  <c r="AC1422" i="42"/>
  <c r="AG1422" i="42" s="1"/>
  <c r="AC363" i="42"/>
  <c r="AE363" i="42" s="1"/>
  <c r="AC122" i="42"/>
  <c r="AD122" i="42" s="1"/>
  <c r="AC664" i="42"/>
  <c r="AG664" i="42" s="1"/>
  <c r="AC749" i="42"/>
  <c r="AD749" i="42" s="1"/>
  <c r="AC869" i="42"/>
  <c r="AH869" i="42" s="1"/>
  <c r="AC1193" i="42"/>
  <c r="AE1193" i="42" s="1"/>
  <c r="AC890" i="42"/>
  <c r="AD890" i="42" s="1"/>
  <c r="AC266" i="42"/>
  <c r="AD266" i="42" s="1"/>
  <c r="AC19" i="42"/>
  <c r="AD19" i="42" s="1"/>
  <c r="AC1132" i="42"/>
  <c r="AH1132" i="42" s="1"/>
  <c r="AC901" i="42"/>
  <c r="AI901" i="42" s="1"/>
  <c r="AC562" i="42"/>
  <c r="AG562" i="42" s="1"/>
  <c r="AC514" i="42"/>
  <c r="AG514" i="42" s="1"/>
  <c r="AC201" i="42"/>
  <c r="AG201" i="42" s="1"/>
  <c r="AC951" i="42"/>
  <c r="AG951" i="42" s="1"/>
  <c r="AC34" i="42"/>
  <c r="AG34" i="42" s="1"/>
  <c r="AC1214" i="42"/>
  <c r="AG1214" i="42" s="1"/>
  <c r="AC351" i="42"/>
  <c r="AG351" i="42" s="1"/>
  <c r="AC1201" i="42"/>
  <c r="AG1201" i="42" s="1"/>
  <c r="AC463" i="42"/>
  <c r="AG463" i="42" s="1"/>
  <c r="AC1394" i="42"/>
  <c r="AG1394" i="42" s="1"/>
  <c r="AC1151" i="42"/>
  <c r="AH1151" i="42" s="1"/>
  <c r="AC559" i="42"/>
  <c r="AG559" i="42" s="1"/>
  <c r="AC1137" i="42"/>
  <c r="AG1137" i="42" s="1"/>
  <c r="AC953" i="42"/>
  <c r="AH953" i="42" s="1"/>
  <c r="AC147" i="42"/>
  <c r="AD147" i="42" s="1"/>
  <c r="AC789" i="42"/>
  <c r="AF789" i="42" s="1"/>
  <c r="AC1247" i="42"/>
  <c r="AE1247" i="42" s="1"/>
  <c r="AC696" i="42"/>
  <c r="AD696" i="42" s="1"/>
  <c r="AC1340" i="42"/>
  <c r="AH1340" i="42" s="1"/>
  <c r="AC912" i="42"/>
  <c r="AH912" i="42" s="1"/>
  <c r="AC181" i="42"/>
  <c r="AI181" i="42" s="1"/>
  <c r="AC165" i="42"/>
  <c r="AG165" i="42" s="1"/>
  <c r="AC1238" i="42"/>
  <c r="AD1238" i="42" s="1"/>
  <c r="AC1116" i="42"/>
  <c r="AG1116" i="42" s="1"/>
  <c r="AC184" i="42"/>
  <c r="AF184" i="42" s="1"/>
  <c r="AC290" i="42"/>
  <c r="AH290" i="42" s="1"/>
  <c r="AC659" i="42"/>
  <c r="AG659" i="42" s="1"/>
  <c r="AC1093" i="42"/>
  <c r="AD1093" i="42" s="1"/>
  <c r="AC459" i="42"/>
  <c r="AG459" i="42" s="1"/>
  <c r="AC574" i="42"/>
  <c r="AG574" i="42" s="1"/>
  <c r="AC426" i="42"/>
  <c r="AG426" i="42" s="1"/>
  <c r="AC207" i="42"/>
  <c r="AD207" i="42" s="1"/>
  <c r="AC303" i="42"/>
  <c r="AG303" i="42" s="1"/>
  <c r="AC378" i="42"/>
  <c r="AH378" i="42" s="1"/>
  <c r="AC708" i="42"/>
  <c r="AE708" i="42" s="1"/>
  <c r="AC1228" i="42"/>
  <c r="AG1228" i="42" s="1"/>
  <c r="AC817" i="42"/>
  <c r="AG817" i="42" s="1"/>
  <c r="AC801" i="42"/>
  <c r="AG801" i="42" s="1"/>
  <c r="AC613" i="42"/>
  <c r="AD613" i="42" s="1"/>
  <c r="AC1327" i="42"/>
  <c r="AH1327" i="42" s="1"/>
  <c r="AC113" i="42"/>
  <c r="AH113" i="42" s="1"/>
  <c r="AC1031" i="42"/>
  <c r="AH1031" i="42" s="1"/>
  <c r="AC23" i="42"/>
  <c r="AH23" i="42" s="1"/>
  <c r="AC1267" i="42"/>
  <c r="AG1267" i="42" s="1"/>
  <c r="AC169" i="42"/>
  <c r="AG169" i="42" s="1"/>
  <c r="AC1369" i="42"/>
  <c r="AH1369" i="42" s="1"/>
  <c r="AC1311" i="42"/>
  <c r="AI1311" i="42" s="1"/>
  <c r="AC1332" i="42"/>
  <c r="AG1332" i="42" s="1"/>
  <c r="AC670" i="42"/>
  <c r="AG670" i="42" s="1"/>
  <c r="AC439" i="42"/>
  <c r="AD439" i="42" s="1"/>
  <c r="AC349" i="42"/>
  <c r="AH349" i="42" s="1"/>
  <c r="AC803" i="42"/>
  <c r="AG803" i="42" s="1"/>
  <c r="AC1452" i="42"/>
  <c r="AG1452" i="42" s="1"/>
  <c r="AC452" i="42"/>
  <c r="AH452" i="42" s="1"/>
  <c r="AC44" i="42"/>
  <c r="AD44" i="42" s="1"/>
  <c r="AC12" i="42"/>
  <c r="AG12" i="42" s="1"/>
  <c r="AC687" i="42"/>
  <c r="AD687" i="42" s="1"/>
  <c r="AC1175" i="42"/>
  <c r="AG1175" i="42" s="1"/>
  <c r="AC1217" i="42"/>
  <c r="AD1217" i="42" s="1"/>
  <c r="AC1130" i="42"/>
  <c r="AH1130" i="42" s="1"/>
  <c r="AC1154" i="42"/>
  <c r="AH1154" i="42" s="1"/>
  <c r="AC198" i="42"/>
  <c r="AD198" i="42" s="1"/>
  <c r="AC211" i="42"/>
  <c r="AG211" i="42" s="1"/>
  <c r="AC279" i="42"/>
  <c r="AH279" i="42" s="1"/>
  <c r="AC62" i="42"/>
  <c r="AD62" i="42" s="1"/>
  <c r="AC342" i="42"/>
  <c r="AG342" i="42" s="1"/>
  <c r="AC497" i="42"/>
  <c r="AG497" i="42" s="1"/>
  <c r="AC1385" i="42"/>
  <c r="AG1385" i="42" s="1"/>
  <c r="AC623" i="42"/>
  <c r="AG623" i="42" s="1"/>
  <c r="AC523" i="42"/>
  <c r="AH523" i="42" s="1"/>
  <c r="AC847" i="42"/>
  <c r="AH847" i="42" s="1"/>
  <c r="AC633" i="42"/>
  <c r="AH633" i="42" s="1"/>
  <c r="AC1205" i="42"/>
  <c r="AG1205" i="42" s="1"/>
  <c r="AC898" i="42"/>
  <c r="AI898" i="42" s="1"/>
  <c r="AC811" i="42"/>
  <c r="AH811" i="42" s="1"/>
  <c r="AC180" i="42"/>
  <c r="AF180" i="42" s="1"/>
  <c r="AC295" i="42"/>
  <c r="AI295" i="42" s="1"/>
  <c r="AC1118" i="42"/>
  <c r="AG1118" i="42" s="1"/>
  <c r="AC843" i="42"/>
  <c r="AH843" i="42" s="1"/>
  <c r="AC194" i="42"/>
  <c r="AG194" i="42" s="1"/>
  <c r="AC522" i="42"/>
  <c r="AH522" i="42" s="1"/>
  <c r="AC607" i="42"/>
  <c r="AI607" i="42" s="1"/>
  <c r="AC236" i="42"/>
  <c r="AH236" i="42" s="1"/>
  <c r="AC512" i="42"/>
  <c r="AD512" i="42" s="1"/>
  <c r="AC704" i="42"/>
  <c r="AE704" i="42" s="1"/>
  <c r="AC1235" i="42"/>
  <c r="AD1235" i="42" s="1"/>
  <c r="AC328" i="42"/>
  <c r="AG328" i="42" s="1"/>
  <c r="AC608" i="42"/>
  <c r="AF608" i="42" s="1"/>
  <c r="AC855" i="42"/>
  <c r="AF855" i="42" s="1"/>
  <c r="AC686" i="42"/>
  <c r="AD686" i="42" s="1"/>
  <c r="AC154" i="42"/>
  <c r="AH154" i="42" s="1"/>
  <c r="AC1199" i="42"/>
  <c r="AG1199" i="42" s="1"/>
  <c r="AC1398" i="42"/>
  <c r="AH1398" i="42" s="1"/>
  <c r="AC271" i="42"/>
  <c r="AG271" i="42" s="1"/>
  <c r="AC1291" i="42"/>
  <c r="AI1291" i="42" s="1"/>
  <c r="AC882" i="42"/>
  <c r="AH882" i="42" s="1"/>
  <c r="AC538" i="42"/>
  <c r="AI538" i="42" s="1"/>
  <c r="AC1261" i="42"/>
  <c r="AG1261" i="42" s="1"/>
  <c r="AC1109" i="42"/>
  <c r="AG1109" i="42" s="1"/>
  <c r="AC799" i="42"/>
  <c r="AD799" i="42" s="1"/>
  <c r="AC663" i="42"/>
  <c r="AG663" i="42" s="1"/>
  <c r="AC1361" i="42"/>
  <c r="AG1361" i="42" s="1"/>
  <c r="AC1322" i="42"/>
  <c r="AH1322" i="42" s="1"/>
  <c r="AC851" i="42"/>
  <c r="AH851" i="42" s="1"/>
  <c r="AC453" i="42"/>
  <c r="AH453" i="42" s="1"/>
  <c r="AC1037" i="42"/>
  <c r="AG1037" i="42" s="1"/>
  <c r="AC920" i="42"/>
  <c r="AI920" i="42" s="1"/>
  <c r="AC1271" i="42"/>
  <c r="AH1271" i="42" s="1"/>
  <c r="AC1336" i="42"/>
  <c r="AH1336" i="42" s="1"/>
  <c r="AC126" i="42"/>
  <c r="AD126" i="42" s="1"/>
  <c r="H6" i="38"/>
  <c r="I6" i="38" s="1"/>
  <c r="L7" i="38"/>
  <c r="M7" i="38" s="1"/>
  <c r="L8" i="38"/>
  <c r="M8" i="38" s="1"/>
  <c r="L9" i="38"/>
  <c r="M9" i="38" s="1"/>
  <c r="L10" i="38"/>
  <c r="M10" i="38" s="1"/>
  <c r="L12" i="38"/>
  <c r="M12" i="38" s="1"/>
  <c r="L14" i="38"/>
  <c r="M14" i="38" s="1"/>
  <c r="H15" i="38"/>
  <c r="I15" i="38" s="1"/>
  <c r="H16" i="38"/>
  <c r="I16" i="38" s="1"/>
  <c r="L17" i="38"/>
  <c r="M17" i="38" s="1"/>
  <c r="L18" i="38"/>
  <c r="M18" i="38" s="1"/>
  <c r="L20" i="38"/>
  <c r="M20" i="38" s="1"/>
  <c r="L21" i="38"/>
  <c r="M21" i="38" s="1"/>
  <c r="L5" i="38"/>
  <c r="M5" i="38" s="1"/>
  <c r="L6" i="38"/>
  <c r="M6" i="38" s="1"/>
  <c r="H8" i="38"/>
  <c r="I8" i="38" s="1"/>
  <c r="H9" i="38"/>
  <c r="I9" i="38" s="1"/>
  <c r="H10" i="38"/>
  <c r="I10" i="38" s="1"/>
  <c r="L11" i="38"/>
  <c r="M11" i="38" s="1"/>
  <c r="H13" i="38"/>
  <c r="I13" i="38" s="1"/>
  <c r="L13" i="38"/>
  <c r="M13" i="38" s="1"/>
  <c r="L15" i="38"/>
  <c r="M15" i="38" s="1"/>
  <c r="L16" i="38"/>
  <c r="M16" i="38" s="1"/>
  <c r="H18" i="38"/>
  <c r="I18" i="38" s="1"/>
  <c r="L19" i="38"/>
  <c r="M19" i="38" s="1"/>
  <c r="H21" i="38"/>
  <c r="I21" i="38" s="1"/>
  <c r="H19" i="38"/>
  <c r="I19" i="38" s="1"/>
  <c r="H17" i="38"/>
  <c r="I17" i="38" s="1"/>
  <c r="H11" i="38"/>
  <c r="I11" i="38" s="1"/>
  <c r="H7" i="38"/>
  <c r="I7" i="38" s="1"/>
  <c r="H5" i="38"/>
  <c r="I5" i="38" s="1"/>
  <c r="H4" i="38"/>
  <c r="I4" i="38" s="1"/>
  <c r="H20" i="38"/>
  <c r="I20" i="38" s="1"/>
  <c r="H14" i="38"/>
  <c r="I14" i="38" s="1"/>
  <c r="A1364" i="42"/>
  <c r="A1347" i="42"/>
  <c r="A1348" i="42"/>
  <c r="A1329" i="42"/>
  <c r="A1294" i="42"/>
  <c r="A1296" i="42"/>
  <c r="A1276" i="42"/>
  <c r="A1263" i="42"/>
  <c r="A1196" i="42"/>
  <c r="A1184" i="42"/>
  <c r="A1185" i="42"/>
  <c r="A1182" i="42"/>
  <c r="A1183" i="42"/>
  <c r="A1169" i="42"/>
  <c r="A1172" i="42"/>
  <c r="A1173" i="42"/>
  <c r="A1162" i="42"/>
  <c r="A1164" i="42"/>
  <c r="A1165" i="42"/>
  <c r="A1167" i="42"/>
  <c r="A1168" i="42"/>
  <c r="A1115" i="42"/>
  <c r="A1056" i="42"/>
  <c r="A1059" i="42"/>
  <c r="A1047" i="42"/>
  <c r="A1048" i="42"/>
  <c r="A1049" i="42"/>
  <c r="A1034" i="42"/>
  <c r="A927" i="42"/>
  <c r="A928" i="42"/>
  <c r="A922" i="42"/>
  <c r="A925" i="42"/>
  <c r="A893" i="42"/>
  <c r="A895" i="42"/>
  <c r="A849" i="42"/>
  <c r="A835" i="42"/>
  <c r="A836" i="42"/>
  <c r="A837" i="42"/>
  <c r="A838" i="42"/>
  <c r="A806" i="42"/>
  <c r="A816" i="42"/>
  <c r="A758" i="42"/>
  <c r="A759" i="42"/>
  <c r="A768" i="42"/>
  <c r="A771" i="42"/>
  <c r="A703" i="42"/>
  <c r="A621" i="42"/>
  <c r="A622" i="42"/>
  <c r="A442" i="42"/>
  <c r="A443" i="42"/>
  <c r="A435" i="42"/>
  <c r="A436" i="42"/>
  <c r="A437" i="42"/>
  <c r="A438" i="42"/>
  <c r="A440" i="42"/>
  <c r="A455" i="42"/>
  <c r="A433" i="42"/>
  <c r="A340" i="42"/>
  <c r="A344" i="42"/>
  <c r="A347" i="42"/>
  <c r="A289" i="42"/>
  <c r="A293" i="42"/>
  <c r="A297" i="42"/>
  <c r="A298" i="42"/>
  <c r="A223" i="42"/>
  <c r="A214" i="42"/>
  <c r="A217" i="42"/>
  <c r="A153" i="42"/>
  <c r="A155" i="42"/>
  <c r="A138" i="42"/>
  <c r="A146" i="42"/>
  <c r="A134" i="42"/>
  <c r="A88" i="42"/>
  <c r="A93" i="42"/>
  <c r="A95" i="42"/>
  <c r="A86" i="42"/>
  <c r="A37" i="42"/>
  <c r="A7" i="42"/>
  <c r="A13" i="42"/>
  <c r="A16" i="42"/>
  <c r="A20" i="42"/>
  <c r="A21" i="42"/>
  <c r="A38" i="42"/>
  <c r="A42" i="42"/>
  <c r="A45" i="42"/>
  <c r="A46" i="42"/>
  <c r="A51" i="42"/>
  <c r="A52" i="42"/>
  <c r="A53" i="42"/>
  <c r="A56" i="42"/>
  <c r="A57" i="42"/>
  <c r="A58" i="42"/>
  <c r="A59" i="42"/>
  <c r="A64" i="42"/>
  <c r="A65" i="42"/>
  <c r="A66" i="42"/>
  <c r="A68" i="42"/>
  <c r="A72" i="42"/>
  <c r="A74" i="42"/>
  <c r="A75" i="42"/>
  <c r="A76" i="42"/>
  <c r="A77" i="42"/>
  <c r="A78" i="42"/>
  <c r="A79" i="42"/>
  <c r="A81" i="42"/>
  <c r="A84" i="42"/>
  <c r="A85" i="42"/>
  <c r="A96" i="42"/>
  <c r="A107" i="42"/>
  <c r="A109" i="42"/>
  <c r="A110" i="42"/>
  <c r="A148" i="42"/>
  <c r="A150" i="42"/>
  <c r="A162" i="42"/>
  <c r="A163" i="42"/>
  <c r="A164" i="42"/>
  <c r="A183" i="42"/>
  <c r="A186" i="42"/>
  <c r="A187" i="42"/>
  <c r="A188" i="42"/>
  <c r="A190" i="42"/>
  <c r="A191" i="42"/>
  <c r="A199" i="42"/>
  <c r="A200" i="42"/>
  <c r="A204" i="42"/>
  <c r="A222" i="42"/>
  <c r="A234" i="42"/>
  <c r="A235" i="42"/>
  <c r="A239" i="42"/>
  <c r="A265" i="42"/>
  <c r="A267" i="42"/>
  <c r="A277" i="42"/>
  <c r="A283" i="42"/>
  <c r="A301" i="42"/>
  <c r="A308" i="42"/>
  <c r="A324" i="42"/>
  <c r="A325" i="42"/>
  <c r="A326" i="42"/>
  <c r="A327" i="42"/>
  <c r="A329" i="42"/>
  <c r="A330" i="42"/>
  <c r="A333" i="42"/>
  <c r="A335" i="42"/>
  <c r="A338" i="42"/>
  <c r="A339" i="42"/>
  <c r="A362" i="42"/>
  <c r="A364" i="42"/>
  <c r="A368" i="42"/>
  <c r="A371" i="42"/>
  <c r="A374" i="42"/>
  <c r="A376" i="42"/>
  <c r="A377" i="42"/>
  <c r="A381" i="42"/>
  <c r="A383" i="42"/>
  <c r="A385" i="42"/>
  <c r="A388" i="42"/>
  <c r="A392" i="42"/>
  <c r="A402" i="42"/>
  <c r="A404" i="42"/>
  <c r="A406" i="42"/>
  <c r="A407" i="42"/>
  <c r="A416" i="42"/>
  <c r="A417" i="42"/>
  <c r="A457" i="42"/>
  <c r="A476" i="42"/>
  <c r="A477" i="42"/>
  <c r="A489" i="42"/>
  <c r="A491" i="42"/>
  <c r="A492" i="42"/>
  <c r="A493" i="42"/>
  <c r="A494" i="42"/>
  <c r="A495" i="42"/>
  <c r="A504" i="42"/>
  <c r="A505" i="42"/>
  <c r="A518" i="42"/>
  <c r="A519" i="42"/>
  <c r="A520" i="42"/>
  <c r="A524" i="42"/>
  <c r="A525" i="42"/>
  <c r="A526" i="42"/>
  <c r="A549" i="42"/>
  <c r="A570" i="42"/>
  <c r="A571" i="42"/>
  <c r="A576" i="42"/>
  <c r="A583" i="42"/>
  <c r="A588" i="42"/>
  <c r="A589" i="42"/>
  <c r="A590" i="42"/>
  <c r="A603" i="42"/>
  <c r="A606" i="42"/>
  <c r="A610" i="42"/>
  <c r="A611" i="42"/>
  <c r="A617" i="42"/>
  <c r="A620" i="42"/>
  <c r="A634" i="42"/>
  <c r="A637" i="42"/>
  <c r="A640" i="42"/>
  <c r="A641" i="42"/>
  <c r="A642" i="42"/>
  <c r="A643" i="42"/>
  <c r="A651" i="42"/>
  <c r="A652" i="42"/>
  <c r="A661" i="42"/>
  <c r="A668" i="42"/>
  <c r="A669" i="42"/>
  <c r="A675" i="42"/>
  <c r="A677" i="42"/>
  <c r="A678" i="42"/>
  <c r="A684" i="42"/>
  <c r="A691" i="42"/>
  <c r="A694" i="42"/>
  <c r="A701" i="42"/>
  <c r="A726" i="42"/>
  <c r="A734" i="42"/>
  <c r="A735" i="42"/>
  <c r="A738" i="42"/>
  <c r="A739" i="42"/>
  <c r="A740" i="42"/>
  <c r="A744" i="42"/>
  <c r="A745" i="42"/>
  <c r="A746" i="42"/>
  <c r="A747" i="42"/>
  <c r="A751" i="42"/>
  <c r="A773" i="42"/>
  <c r="A781" i="42"/>
  <c r="A784" i="42"/>
  <c r="A785" i="42"/>
  <c r="A818" i="42"/>
  <c r="A819" i="42"/>
  <c r="A820" i="42"/>
  <c r="A832" i="42"/>
  <c r="A834" i="42"/>
  <c r="A839" i="42"/>
  <c r="A842" i="42"/>
  <c r="A846" i="42"/>
  <c r="A874" i="42"/>
  <c r="A875" i="42"/>
  <c r="A876" i="42"/>
  <c r="A883" i="42"/>
  <c r="A886" i="42"/>
  <c r="A887" i="42"/>
  <c r="A888" i="42"/>
  <c r="A892" i="42"/>
  <c r="A905" i="42"/>
  <c r="A908" i="42"/>
  <c r="A909" i="42"/>
  <c r="A910" i="42"/>
  <c r="A916" i="42"/>
  <c r="A926" i="42"/>
  <c r="A929" i="42"/>
  <c r="A941" i="42"/>
  <c r="A942" i="42"/>
  <c r="A943" i="42"/>
  <c r="A944" i="42"/>
  <c r="A958" i="42"/>
  <c r="A961" i="42"/>
  <c r="A965" i="42"/>
  <c r="A966" i="42"/>
  <c r="A968" i="42"/>
  <c r="A969" i="42"/>
  <c r="A973" i="42"/>
  <c r="A975" i="42"/>
  <c r="A979" i="42"/>
  <c r="A982" i="42"/>
  <c r="A983" i="42"/>
  <c r="A984" i="42"/>
  <c r="A992" i="42"/>
  <c r="A993" i="42"/>
  <c r="A994" i="42"/>
  <c r="A995" i="42"/>
  <c r="A1002" i="42"/>
  <c r="A1004" i="42"/>
  <c r="A1015" i="42"/>
  <c r="A1018" i="42"/>
  <c r="A1021" i="42"/>
  <c r="A1022" i="42"/>
  <c r="A1024" i="42"/>
  <c r="A1025" i="42"/>
  <c r="A1035" i="42"/>
  <c r="A1036" i="42"/>
  <c r="A1038" i="42"/>
  <c r="A1050" i="42"/>
  <c r="A1051" i="42"/>
  <c r="A1054" i="42"/>
  <c r="A1064" i="42"/>
  <c r="A1065" i="42"/>
  <c r="A1067" i="42"/>
  <c r="A1071" i="42"/>
  <c r="A1072" i="42"/>
  <c r="A1074" i="42"/>
  <c r="A1078" i="42"/>
  <c r="A1079" i="42"/>
  <c r="A1087" i="42"/>
  <c r="A1095" i="42"/>
  <c r="A1099" i="42"/>
  <c r="A1102" i="42"/>
  <c r="A1110" i="42"/>
  <c r="A1111" i="42"/>
  <c r="A1120" i="42"/>
  <c r="A1121" i="42"/>
  <c r="A1122" i="42"/>
  <c r="A1123" i="42"/>
  <c r="A1125" i="42"/>
  <c r="A1126" i="42"/>
  <c r="A1127" i="42"/>
  <c r="A1128" i="42"/>
  <c r="A1131" i="42"/>
  <c r="A1135" i="42"/>
  <c r="A1138" i="42"/>
  <c r="A1139" i="42"/>
  <c r="A1146" i="42"/>
  <c r="A1149" i="42"/>
  <c r="A1150" i="42"/>
  <c r="A1152" i="42"/>
  <c r="A1157" i="42"/>
  <c r="A1161" i="42"/>
  <c r="A1179" i="42"/>
  <c r="A1180" i="42"/>
  <c r="A1200" i="42"/>
  <c r="A1203" i="42"/>
  <c r="A1204" i="42"/>
  <c r="A1206" i="42"/>
  <c r="A1207" i="42"/>
  <c r="A1209" i="42"/>
  <c r="A1210" i="42"/>
  <c r="A1213" i="42"/>
  <c r="A1215" i="42"/>
  <c r="A1221" i="42"/>
  <c r="A1223" i="42"/>
  <c r="A1224" i="42"/>
  <c r="A1225" i="42"/>
  <c r="A1226" i="42"/>
  <c r="A1229" i="42"/>
  <c r="A1231" i="42"/>
  <c r="A1253" i="42"/>
  <c r="A1264" i="42"/>
  <c r="A1268" i="42"/>
  <c r="A1269" i="42"/>
  <c r="A1270" i="42"/>
  <c r="A1274" i="42"/>
  <c r="A1290" i="42"/>
  <c r="A1292" i="42"/>
  <c r="A1293" i="42"/>
  <c r="A1301" i="42"/>
  <c r="A1302" i="42"/>
  <c r="A1303" i="42"/>
  <c r="A1307" i="42"/>
  <c r="A1309" i="42"/>
  <c r="A1315" i="42"/>
  <c r="A1316" i="42"/>
  <c r="A1321" i="42"/>
  <c r="A1323" i="42"/>
  <c r="A1324" i="42"/>
  <c r="A1326" i="42"/>
  <c r="A1334" i="42"/>
  <c r="A1335" i="42"/>
  <c r="A1339" i="42"/>
  <c r="A1349" i="42"/>
  <c r="A1350" i="42"/>
  <c r="A1353" i="42"/>
  <c r="A1365" i="42"/>
  <c r="A1366" i="42"/>
  <c r="A1377" i="42"/>
  <c r="A1378" i="42"/>
  <c r="A1379" i="42"/>
  <c r="A1381" i="42"/>
  <c r="A1382" i="42"/>
  <c r="A1390" i="42"/>
  <c r="A1391" i="42"/>
  <c r="A1392" i="42"/>
  <c r="A1393" i="42"/>
  <c r="A1405" i="42"/>
  <c r="A1410" i="42"/>
  <c r="A1412" i="42"/>
  <c r="A1413" i="42"/>
  <c r="A1414" i="42"/>
  <c r="A1418" i="42"/>
  <c r="A1419" i="42"/>
  <c r="A1421" i="42"/>
  <c r="A1427" i="42"/>
  <c r="A1428" i="42"/>
  <c r="A1429" i="42"/>
  <c r="A1430" i="42"/>
  <c r="A1432" i="42"/>
  <c r="A1438" i="42"/>
  <c r="A1439" i="42"/>
  <c r="A1198" i="42"/>
  <c r="A782" i="42"/>
  <c r="A963" i="42"/>
  <c r="A527" i="42"/>
  <c r="A858" i="42"/>
  <c r="A616" i="42"/>
  <c r="A1020" i="42"/>
  <c r="A1345" i="42"/>
  <c r="A814" i="42"/>
  <c r="A22" i="42"/>
  <c r="AJ1235" i="42" l="1"/>
  <c r="AJ1394" i="42"/>
  <c r="AJ1201" i="42"/>
  <c r="AJ1214" i="42"/>
  <c r="AJ1312" i="42"/>
  <c r="AJ1181" i="42"/>
  <c r="AJ1287" i="42"/>
  <c r="AJ1285" i="42"/>
  <c r="AJ1446" i="42"/>
  <c r="AJ1355" i="42"/>
  <c r="AJ1420" i="42"/>
  <c r="AJ1262" i="42"/>
  <c r="AJ1246" i="42"/>
  <c r="AJ1222" i="42"/>
  <c r="AJ1250" i="42"/>
  <c r="AJ1280" i="42"/>
  <c r="AJ1273" i="42"/>
  <c r="AJ1266" i="42"/>
  <c r="AJ1244" i="42"/>
  <c r="AJ1433" i="42"/>
  <c r="AJ1447" i="42"/>
  <c r="AJ1227" i="42"/>
  <c r="AJ1211" i="42"/>
  <c r="AJ1305" i="42"/>
  <c r="AJ1375" i="42"/>
  <c r="AJ1217" i="42"/>
  <c r="AJ1238" i="42"/>
  <c r="AJ1193" i="42"/>
  <c r="AJ1422" i="42"/>
  <c r="AJ1189" i="42"/>
  <c r="AJ1308" i="42"/>
  <c r="AJ1289" i="42"/>
  <c r="AJ1416" i="42"/>
  <c r="AJ1436" i="42"/>
  <c r="AJ1404" i="42"/>
  <c r="AJ1242" i="42"/>
  <c r="AJ1372" i="42"/>
  <c r="AJ1442" i="42"/>
  <c r="AJ1449" i="42"/>
  <c r="AJ1298" i="42"/>
  <c r="AJ1437" i="42"/>
  <c r="AJ1272" i="42"/>
  <c r="AJ1275" i="42"/>
  <c r="AJ1431" i="42"/>
  <c r="AJ1271" i="42"/>
  <c r="AJ1361" i="42"/>
  <c r="AJ1261" i="42"/>
  <c r="AJ1199" i="42"/>
  <c r="AJ1205" i="42"/>
  <c r="AJ1452" i="42"/>
  <c r="AJ1311" i="42"/>
  <c r="AJ1340" i="42"/>
  <c r="AJ1247" i="42"/>
  <c r="AJ1336" i="42"/>
  <c r="AJ1322" i="42"/>
  <c r="AJ1291" i="42"/>
  <c r="AJ1385" i="42"/>
  <c r="AJ1332" i="42"/>
  <c r="AJ1267" i="42"/>
  <c r="AJ1327" i="42"/>
  <c r="AJ1228" i="42"/>
  <c r="AJ1398" i="42"/>
  <c r="AJ1369" i="42"/>
  <c r="AJ149" i="42" l="1"/>
  <c r="AJ1143" i="42"/>
  <c r="AJ898" i="42"/>
  <c r="AJ1031" i="42"/>
  <c r="AJ538" i="42"/>
  <c r="AJ342" i="42"/>
  <c r="AJ664" i="42"/>
  <c r="AJ140" i="42"/>
  <c r="AJ647" i="42"/>
  <c r="AJ695" i="42"/>
  <c r="N7" i="34"/>
  <c r="K7" i="34"/>
  <c r="K8" i="34" l="1"/>
  <c r="N9" i="34"/>
  <c r="K10" i="34"/>
  <c r="K9" i="34"/>
  <c r="N8" i="34"/>
  <c r="N10" i="34"/>
  <c r="J3" i="33"/>
  <c r="G10" i="33"/>
  <c r="J5" i="33" l="1"/>
  <c r="G8" i="33"/>
  <c r="J11" i="33"/>
  <c r="G4" i="33"/>
  <c r="G5" i="33"/>
  <c r="J12" i="33"/>
  <c r="J7" i="33"/>
  <c r="J8" i="33"/>
  <c r="J9" i="33"/>
  <c r="G11" i="33"/>
  <c r="G12" i="33"/>
  <c r="G3" i="33"/>
  <c r="G7" i="33"/>
  <c r="G9" i="33"/>
  <c r="J4" i="33"/>
  <c r="J6" i="33"/>
  <c r="J10" i="33"/>
  <c r="G6" i="33"/>
  <c r="K3" i="35" l="1"/>
  <c r="G4" i="35"/>
  <c r="H4" i="35" s="1"/>
  <c r="G7" i="35" l="1"/>
  <c r="H7" i="35" s="1"/>
  <c r="G9" i="35"/>
  <c r="H9" i="35" s="1"/>
  <c r="K5" i="35"/>
  <c r="K7" i="35"/>
  <c r="K9" i="35"/>
  <c r="G11" i="35"/>
  <c r="H11" i="35" s="1"/>
  <c r="G12" i="35"/>
  <c r="H12" i="35" s="1"/>
  <c r="G13" i="35"/>
  <c r="H13" i="35" s="1"/>
  <c r="G14" i="35"/>
  <c r="H14" i="35" s="1"/>
  <c r="G15" i="35"/>
  <c r="H15" i="35" s="1"/>
  <c r="K16" i="35"/>
  <c r="G17" i="35"/>
  <c r="H17" i="35" s="1"/>
  <c r="H3" i="35"/>
  <c r="G5" i="35"/>
  <c r="H5" i="35" s="1"/>
  <c r="G8" i="35"/>
  <c r="H8" i="35" s="1"/>
  <c r="G10" i="35"/>
  <c r="H10" i="35" s="1"/>
  <c r="K4" i="35"/>
  <c r="K6" i="35"/>
  <c r="K8" i="35"/>
  <c r="K10" i="35"/>
  <c r="K11" i="35"/>
  <c r="K12" i="35"/>
  <c r="K13" i="35"/>
  <c r="K14" i="35"/>
  <c r="K15" i="35"/>
  <c r="G16" i="35"/>
  <c r="H16" i="35" s="1"/>
  <c r="K17" i="35"/>
  <c r="G6" i="35"/>
  <c r="H6" i="35" s="1"/>
  <c r="K30" i="2" l="1"/>
  <c r="F3" i="32" l="1"/>
  <c r="C1" i="48"/>
  <c r="A540" i="42" l="1"/>
  <c r="A317" i="42"/>
  <c r="A47" i="42"/>
  <c r="A1440" i="42"/>
  <c r="A780" i="42"/>
  <c r="A434" i="42"/>
  <c r="A972" i="42"/>
  <c r="A431" i="42"/>
  <c r="A521" i="42"/>
  <c r="A206" i="42"/>
  <c r="A1230" i="42"/>
  <c r="A224" i="42"/>
  <c r="A1129" i="42"/>
  <c r="A743" i="42"/>
  <c r="A454" i="42"/>
  <c r="A1277" i="42"/>
  <c r="A1220" i="42"/>
  <c r="A1100" i="42"/>
  <c r="A877" i="42"/>
  <c r="A287" i="42"/>
  <c r="A1426" i="42"/>
  <c r="A319" i="42"/>
  <c r="A54" i="42"/>
  <c r="A923" i="42"/>
  <c r="A1076" i="42"/>
  <c r="A1085" i="42"/>
  <c r="A432" i="42"/>
  <c r="A500" i="42"/>
  <c r="A341" i="42"/>
  <c r="A456" i="42"/>
  <c r="A1325" i="42"/>
  <c r="A82" i="42"/>
  <c r="A1104" i="42"/>
  <c r="A1288" i="42"/>
  <c r="J15" i="2"/>
  <c r="D15" i="2"/>
  <c r="C15" i="2"/>
  <c r="B15" i="2"/>
  <c r="K26" i="2"/>
  <c r="K25" i="2"/>
  <c r="A225" i="42" l="1"/>
  <c r="A1090" i="42"/>
  <c r="A807" i="42"/>
  <c r="A1159" i="42"/>
  <c r="A118" i="42"/>
  <c r="A829" i="42"/>
  <c r="A137" i="42"/>
  <c r="A276" i="42"/>
  <c r="A264" i="42"/>
  <c r="A1252" i="42"/>
  <c r="A779" i="42"/>
  <c r="A1195" i="42"/>
  <c r="A331" i="42"/>
  <c r="A1218" i="42"/>
  <c r="A1069" i="42"/>
  <c r="A879" i="42"/>
  <c r="A1075" i="42"/>
  <c r="A1186" i="42"/>
  <c r="A50" i="42"/>
  <c r="A6" i="42"/>
  <c r="A1383" i="42"/>
  <c r="A40" i="42"/>
  <c r="A635" i="42"/>
  <c r="A1448" i="42"/>
  <c r="A87" i="42"/>
  <c r="A1297" i="42"/>
  <c r="A666" i="42"/>
  <c r="A815" i="42"/>
  <c r="A1046" i="42"/>
  <c r="A309" i="42"/>
  <c r="A1124" i="42"/>
  <c r="A627" i="42"/>
  <c r="A67" i="42"/>
  <c r="A674" i="42"/>
  <c r="A639" i="42"/>
  <c r="A1088" i="42"/>
  <c r="A441" i="42"/>
  <c r="A826" i="42"/>
  <c r="A850" i="42"/>
  <c r="A1101" i="42"/>
  <c r="A255" i="42"/>
  <c r="A353" i="42"/>
  <c r="A458" i="42"/>
  <c r="A1450" i="42"/>
  <c r="A182" i="42"/>
  <c r="A55" i="42"/>
  <c r="A1202" i="42"/>
  <c r="A336" i="42"/>
  <c r="A288" i="42"/>
  <c r="A959" i="42"/>
  <c r="A638" i="42"/>
  <c r="A878" i="42"/>
  <c r="A1251" i="42"/>
  <c r="A852" i="42"/>
  <c r="A391" i="42"/>
  <c r="A1306" i="42"/>
  <c r="A460" i="42"/>
  <c r="A17" i="42"/>
  <c r="A83" i="42"/>
  <c r="A343" i="42"/>
  <c r="A1363" i="42"/>
  <c r="A1177" i="42"/>
  <c r="A1313" i="42"/>
  <c r="A1006" i="42"/>
  <c r="A346" i="42"/>
  <c r="A375" i="42"/>
  <c r="A624" i="42"/>
  <c r="A967" i="42"/>
  <c r="A179" i="42"/>
  <c r="A1417" i="42"/>
  <c r="A939" i="42"/>
  <c r="A1376" i="42"/>
  <c r="A1068" i="42"/>
  <c r="A619" i="42"/>
  <c r="A389" i="42"/>
  <c r="A539" i="42"/>
  <c r="A1451" i="42"/>
  <c r="A1408" i="42"/>
  <c r="A827" i="42"/>
  <c r="A1435" i="42"/>
  <c r="A390" i="42"/>
  <c r="A940" i="42"/>
  <c r="A1197" i="42"/>
  <c r="A884" i="42"/>
  <c r="A960" i="42"/>
  <c r="A873" i="42"/>
  <c r="A367" i="42"/>
  <c r="A791" i="42"/>
  <c r="A294" i="42"/>
  <c r="A1163" i="42"/>
  <c r="A1337" i="42"/>
  <c r="A828" i="42"/>
  <c r="A156" i="42"/>
  <c r="A880" i="42"/>
  <c r="A724" i="42"/>
  <c r="A1434" i="42"/>
  <c r="A971" i="42"/>
  <c r="A907" i="42"/>
  <c r="A1212" i="42"/>
  <c r="A299" i="42"/>
  <c r="A1052" i="42"/>
  <c r="A1248" i="42"/>
  <c r="A1136" i="42"/>
  <c r="A609" i="42"/>
  <c r="A1053" i="42"/>
  <c r="A401" i="42"/>
  <c r="A667" i="42"/>
  <c r="A1145" i="42"/>
  <c r="A682" i="42"/>
  <c r="A885" i="42"/>
  <c r="A548" i="42"/>
  <c r="A11" i="42"/>
  <c r="A1001" i="42"/>
  <c r="A889" i="42"/>
  <c r="A1346" i="42"/>
  <c r="A1086" i="42"/>
  <c r="A612" i="42"/>
  <c r="A1017" i="42"/>
  <c r="A688" i="42"/>
  <c r="A756" i="42"/>
  <c r="A10" i="42"/>
  <c r="A1216" i="42"/>
  <c r="A1411" i="42"/>
  <c r="A831" i="42"/>
  <c r="A601" i="42"/>
  <c r="A1091" i="42"/>
  <c r="A1105" i="42"/>
  <c r="A41" i="42"/>
  <c r="A94" i="42"/>
  <c r="A924" i="42"/>
  <c r="A618" i="42"/>
  <c r="A1409" i="42"/>
  <c r="A683" i="42"/>
  <c r="A881" i="42"/>
  <c r="A1174" i="42"/>
  <c r="A1380" i="42"/>
  <c r="A737" i="42"/>
  <c r="A1171" i="42"/>
  <c r="A263" i="42"/>
  <c r="A1178" i="42"/>
  <c r="A80" i="42"/>
  <c r="A600" i="42"/>
  <c r="A830" i="42"/>
  <c r="A636" i="42"/>
  <c r="A1395" i="42"/>
  <c r="A1295" i="42"/>
  <c r="A1314" i="42"/>
  <c r="A845" i="42"/>
  <c r="A980" i="42"/>
  <c r="A307" i="42"/>
  <c r="A151" i="42"/>
  <c r="A1278" i="42"/>
  <c r="A1208" i="42"/>
  <c r="A185" i="42"/>
  <c r="A1014" i="42"/>
  <c r="A1023" i="42"/>
  <c r="A337" i="42"/>
  <c r="A1351" i="42"/>
  <c r="A334" i="42"/>
  <c r="A1328" i="42"/>
  <c r="A1026" i="42"/>
  <c r="A1304" i="42"/>
  <c r="A769" i="42"/>
  <c r="A257" i="42"/>
  <c r="A490" i="42"/>
  <c r="A1406" i="42"/>
  <c r="A1407" i="42"/>
  <c r="A238" i="42"/>
  <c r="A209" i="42"/>
  <c r="A1070" i="42"/>
  <c r="A894" i="42"/>
  <c r="A18" i="42"/>
  <c r="A763" i="42"/>
  <c r="A14" i="42"/>
  <c r="A1092" i="42"/>
  <c r="A690" i="42"/>
  <c r="A135" i="42"/>
  <c r="A1160" i="42"/>
  <c r="A43" i="42"/>
  <c r="A1384" i="42"/>
  <c r="A1310" i="42"/>
  <c r="A373" i="42"/>
  <c r="A650" i="42"/>
  <c r="A384" i="42"/>
  <c r="A833" i="42"/>
  <c r="A671" i="42"/>
  <c r="A748" i="42"/>
  <c r="A977" i="42"/>
  <c r="A774" i="42"/>
  <c r="A370" i="42"/>
  <c r="A399" i="42"/>
  <c r="A221" i="42"/>
  <c r="A345" i="42"/>
  <c r="A380" i="42"/>
  <c r="A1089" i="42"/>
  <c r="A400" i="42"/>
  <c r="A772" i="42"/>
  <c r="A1299" i="42"/>
  <c r="A906" i="42"/>
  <c r="A658" i="42"/>
  <c r="A672" i="42"/>
  <c r="A502" i="42"/>
  <c r="A541" i="42"/>
  <c r="A501" i="42"/>
  <c r="A848" i="42"/>
  <c r="A1219" i="42"/>
  <c r="A1066" i="42"/>
  <c r="A1265" i="42"/>
  <c r="A1005" i="42"/>
  <c r="A575" i="42"/>
  <c r="A1097" i="42"/>
  <c r="A1300" i="42"/>
  <c r="A256" i="42"/>
  <c r="A1338" i="42"/>
  <c r="A1415" i="42"/>
  <c r="A841" i="42"/>
  <c r="A1096" i="42"/>
  <c r="A976" i="42"/>
  <c r="A203" i="42"/>
  <c r="A202" i="42"/>
  <c r="A503" i="42"/>
  <c r="A208" i="42"/>
  <c r="A1016" i="42"/>
  <c r="A770" i="42"/>
  <c r="A1019" i="42"/>
  <c r="A296" i="42"/>
  <c r="A750" i="42"/>
  <c r="A48" i="42"/>
  <c r="A991" i="42"/>
  <c r="A61" i="42"/>
  <c r="A366" i="42"/>
  <c r="A981" i="42"/>
  <c r="A990" i="42"/>
  <c r="A15" i="42"/>
  <c r="A692" i="42"/>
  <c r="A379" i="42"/>
  <c r="A398" i="42"/>
  <c r="A1441" i="42"/>
  <c r="A702" i="42"/>
  <c r="A1352" i="42"/>
  <c r="A1133" i="42"/>
  <c r="A673" i="42"/>
  <c r="A1249" i="42"/>
  <c r="A372" i="42"/>
  <c r="A205" i="42"/>
  <c r="A408" i="42"/>
  <c r="A591" i="42"/>
  <c r="A762" i="42"/>
  <c r="A761" i="42"/>
  <c r="Y6" i="42" l="1"/>
  <c r="Y10" i="42"/>
  <c r="Y13" i="42"/>
  <c r="Y15" i="42"/>
  <c r="Y17" i="42"/>
  <c r="Y20" i="42"/>
  <c r="Y22" i="42"/>
  <c r="Y26" i="42"/>
  <c r="Y28" i="42"/>
  <c r="Y30" i="42"/>
  <c r="Y32" i="42"/>
  <c r="Y35" i="42"/>
  <c r="Y37" i="42"/>
  <c r="Y40" i="42"/>
  <c r="Y42" i="42"/>
  <c r="Y45" i="42"/>
  <c r="Y47" i="42"/>
  <c r="Y50" i="42"/>
  <c r="Y52" i="42"/>
  <c r="Y54" i="42"/>
  <c r="Y56" i="42"/>
  <c r="Y58" i="42"/>
  <c r="Y61" i="42"/>
  <c r="Y65" i="42"/>
  <c r="Y67" i="42"/>
  <c r="Y69" i="42"/>
  <c r="Y72" i="42"/>
  <c r="Y75" i="42"/>
  <c r="Y77" i="42"/>
  <c r="Y79" i="42"/>
  <c r="Y81" i="42"/>
  <c r="Y83" i="42"/>
  <c r="Y85" i="42"/>
  <c r="Y87" i="42"/>
  <c r="Y89" i="42"/>
  <c r="Y91" i="42"/>
  <c r="Y93" i="42"/>
  <c r="Y95" i="42"/>
  <c r="Y97" i="42"/>
  <c r="Y100" i="42"/>
  <c r="Y103" i="42"/>
  <c r="Y105" i="42"/>
  <c r="Y107" i="42"/>
  <c r="Y110" i="42"/>
  <c r="Y116" i="42"/>
  <c r="Y118" i="42"/>
  <c r="Y120" i="42"/>
  <c r="Y123" i="42"/>
  <c r="Y127" i="42"/>
  <c r="Y129" i="42"/>
  <c r="Y131" i="42"/>
  <c r="Y134" i="42"/>
  <c r="Y137" i="42"/>
  <c r="Y139" i="42"/>
  <c r="Y142" i="42"/>
  <c r="Y144" i="42"/>
  <c r="Y146" i="42"/>
  <c r="Y150" i="42"/>
  <c r="Y153" i="42"/>
  <c r="Y156" i="42"/>
  <c r="Y158" i="42"/>
  <c r="Y160" i="42"/>
  <c r="Y162" i="42"/>
  <c r="Y164" i="42"/>
  <c r="Y168" i="42"/>
  <c r="Y171" i="42"/>
  <c r="Y173" i="42"/>
  <c r="Y175" i="42"/>
  <c r="Y177" i="42"/>
  <c r="Y179" i="42"/>
  <c r="Y183" i="42"/>
  <c r="Y186" i="42"/>
  <c r="Y188" i="42"/>
  <c r="Y191" i="42"/>
  <c r="Y195" i="42"/>
  <c r="Y199" i="42"/>
  <c r="Y202" i="42"/>
  <c r="Y204" i="42"/>
  <c r="Y206" i="42"/>
  <c r="Y209" i="42"/>
  <c r="Y212" i="42"/>
  <c r="Y214" i="42"/>
  <c r="Y217" i="42"/>
  <c r="Y219" i="42"/>
  <c r="Y221" i="42"/>
  <c r="Y7" i="42"/>
  <c r="Y11" i="42"/>
  <c r="Y14" i="42"/>
  <c r="Y16" i="42"/>
  <c r="Y18" i="42"/>
  <c r="Y21" i="42"/>
  <c r="Y25" i="42"/>
  <c r="Y27" i="42"/>
  <c r="Y29" i="42"/>
  <c r="Y31" i="42"/>
  <c r="Y33" i="42"/>
  <c r="Y36" i="42"/>
  <c r="Y38" i="42"/>
  <c r="Y41" i="42"/>
  <c r="Y43" i="42"/>
  <c r="Y46" i="42"/>
  <c r="Y48" i="42"/>
  <c r="Y51" i="42"/>
  <c r="Y53" i="42"/>
  <c r="Y55" i="42"/>
  <c r="Y57" i="42"/>
  <c r="Y59" i="42"/>
  <c r="Y64" i="42"/>
  <c r="Y66" i="42"/>
  <c r="Y68" i="42"/>
  <c r="Y70" i="42"/>
  <c r="Y74" i="42"/>
  <c r="Y76" i="42"/>
  <c r="Y78" i="42"/>
  <c r="Y80" i="42"/>
  <c r="Y82" i="42"/>
  <c r="Y84" i="42"/>
  <c r="Y86" i="42"/>
  <c r="Y88" i="42"/>
  <c r="Y90" i="42"/>
  <c r="Y92" i="42"/>
  <c r="Y94" i="42"/>
  <c r="Y96" i="42"/>
  <c r="Y99" i="42"/>
  <c r="Y102" i="42"/>
  <c r="Y104" i="42"/>
  <c r="Y106" i="42"/>
  <c r="Y109" i="42"/>
  <c r="Y112" i="42"/>
  <c r="Y117" i="42"/>
  <c r="Y119" i="42"/>
  <c r="Y121" i="42"/>
  <c r="Y124" i="42"/>
  <c r="Y128" i="42"/>
  <c r="Y130" i="42"/>
  <c r="Y133" i="42"/>
  <c r="Y135" i="42"/>
  <c r="Y138" i="42"/>
  <c r="Y141" i="42"/>
  <c r="Y143" i="42"/>
  <c r="Y145" i="42"/>
  <c r="Y148" i="42"/>
  <c r="Y151" i="42"/>
  <c r="Y155" i="42"/>
  <c r="Y157" i="42"/>
  <c r="Y159" i="42"/>
  <c r="Y161" i="42"/>
  <c r="Y163" i="42"/>
  <c r="Y167" i="42"/>
  <c r="Y170" i="42"/>
  <c r="Y172" i="42"/>
  <c r="Y174" i="42"/>
  <c r="Y176" i="42"/>
  <c r="Y178" i="42"/>
  <c r="Y182" i="42"/>
  <c r="Y185" i="42"/>
  <c r="Y187" i="42"/>
  <c r="Y190" i="42"/>
  <c r="Y193" i="42"/>
  <c r="Y196" i="42"/>
  <c r="Y200" i="42"/>
  <c r="Y203" i="42"/>
  <c r="Y205" i="42"/>
  <c r="Y208" i="42"/>
  <c r="Y210" i="42"/>
  <c r="Y213" i="42"/>
  <c r="Y216" i="42"/>
  <c r="Y218" i="42"/>
  <c r="Y220" i="42"/>
  <c r="Y222" i="42"/>
  <c r="Y223" i="42"/>
  <c r="Y225" i="42"/>
  <c r="Y228" i="42"/>
  <c r="Y230" i="42"/>
  <c r="Y232" i="42"/>
  <c r="Y234" i="42"/>
  <c r="Y238" i="42"/>
  <c r="Y242" i="42"/>
  <c r="Y244" i="42"/>
  <c r="Y247" i="42"/>
  <c r="Y249" i="42"/>
  <c r="Y251" i="42"/>
  <c r="Y253" i="42"/>
  <c r="Y256" i="42"/>
  <c r="Y258" i="42"/>
  <c r="Y260" i="42"/>
  <c r="Y262" i="42"/>
  <c r="Y264" i="42"/>
  <c r="Y267" i="42"/>
  <c r="Y270" i="42"/>
  <c r="Y273" i="42"/>
  <c r="Y275" i="42"/>
  <c r="Y277" i="42"/>
  <c r="Y280" i="42"/>
  <c r="Y282" i="42"/>
  <c r="Y284" i="42"/>
  <c r="Y287" i="42"/>
  <c r="Y289" i="42"/>
  <c r="Y293" i="42"/>
  <c r="Y296" i="42"/>
  <c r="Y298" i="42"/>
  <c r="Y301" i="42"/>
  <c r="Y305" i="42"/>
  <c r="Y307" i="42"/>
  <c r="Y309" i="42"/>
  <c r="Y311" i="42"/>
  <c r="Y314" i="42"/>
  <c r="Y317" i="42"/>
  <c r="Y321" i="42"/>
  <c r="Y323" i="42"/>
  <c r="Y325" i="42"/>
  <c r="Y327" i="42"/>
  <c r="Y330" i="42"/>
  <c r="Y333" i="42"/>
  <c r="Y335" i="42"/>
  <c r="Y337" i="42"/>
  <c r="Y339" i="42"/>
  <c r="Y341" i="42"/>
  <c r="Y344" i="42"/>
  <c r="Y346" i="42"/>
  <c r="Y353" i="42"/>
  <c r="Y355" i="42"/>
  <c r="Y357" i="42"/>
  <c r="Y359" i="42"/>
  <c r="Y362" i="42"/>
  <c r="Y366" i="42"/>
  <c r="Y368" i="42"/>
  <c r="Y371" i="42"/>
  <c r="Y373" i="42"/>
  <c r="Y375" i="42"/>
  <c r="Y377" i="42"/>
  <c r="Y380" i="42"/>
  <c r="Y383" i="42"/>
  <c r="Y385" i="42"/>
  <c r="Y389" i="42"/>
  <c r="Y391" i="42"/>
  <c r="Y394" i="42"/>
  <c r="Y396" i="42"/>
  <c r="Y399" i="42"/>
  <c r="Y401" i="42"/>
  <c r="Y404" i="42"/>
  <c r="Y407" i="42"/>
  <c r="Y409" i="42"/>
  <c r="Y412" i="42"/>
  <c r="Y415" i="42"/>
  <c r="Y417" i="42"/>
  <c r="Y419" i="42"/>
  <c r="Y421" i="42"/>
  <c r="Y423" i="42"/>
  <c r="Y425" i="42"/>
  <c r="Y428" i="42"/>
  <c r="Y431" i="42"/>
  <c r="Y433" i="42"/>
  <c r="Y435" i="42"/>
  <c r="Y437" i="42"/>
  <c r="Y440" i="42"/>
  <c r="Y442" i="42"/>
  <c r="Y224" i="42"/>
  <c r="Y226" i="42"/>
  <c r="Y229" i="42"/>
  <c r="Y231" i="42"/>
  <c r="Y233" i="42"/>
  <c r="Y235" i="42"/>
  <c r="Y239" i="42"/>
  <c r="Y243" i="42"/>
  <c r="Y246" i="42"/>
  <c r="Y248" i="42"/>
  <c r="Y250" i="42"/>
  <c r="Y252" i="42"/>
  <c r="Y255" i="42"/>
  <c r="Y257" i="42"/>
  <c r="Y259" i="42"/>
  <c r="Y261" i="42"/>
  <c r="Y263" i="42"/>
  <c r="Y265" i="42"/>
  <c r="Y269" i="42"/>
  <c r="Y272" i="42"/>
  <c r="Y274" i="42"/>
  <c r="Y276" i="42"/>
  <c r="Y278" i="42"/>
  <c r="Y281" i="42"/>
  <c r="Y283" i="42"/>
  <c r="Y286" i="42"/>
  <c r="Y288" i="42"/>
  <c r="Y291" i="42"/>
  <c r="Y294" i="42"/>
  <c r="Y297" i="42"/>
  <c r="Y299" i="42"/>
  <c r="Y304" i="42"/>
  <c r="Y306" i="42"/>
  <c r="Y308" i="42"/>
  <c r="Y310" i="42"/>
  <c r="Y313" i="42"/>
  <c r="Y316" i="42"/>
  <c r="Y319" i="42"/>
  <c r="Y322" i="42"/>
  <c r="Y324" i="42"/>
  <c r="Y326" i="42"/>
  <c r="Y329" i="42"/>
  <c r="Y331" i="42"/>
  <c r="Y334" i="42"/>
  <c r="Y336" i="42"/>
  <c r="Y338" i="42"/>
  <c r="Y340" i="42"/>
  <c r="Y343" i="42"/>
  <c r="Y345" i="42"/>
  <c r="Y347" i="42"/>
  <c r="Y354" i="42"/>
  <c r="Y356" i="42"/>
  <c r="Y358" i="42"/>
  <c r="Y361" i="42"/>
  <c r="Y364" i="42"/>
  <c r="Y367" i="42"/>
  <c r="Y370" i="42"/>
  <c r="Y372" i="42"/>
  <c r="Y374" i="42"/>
  <c r="Y376" i="42"/>
  <c r="Y379" i="42"/>
  <c r="Y381" i="42"/>
  <c r="Y384" i="42"/>
  <c r="Y388" i="42"/>
  <c r="Y390" i="42"/>
  <c r="Y392" i="42"/>
  <c r="Y395" i="42"/>
  <c r="Y398" i="42"/>
  <c r="Y400" i="42"/>
  <c r="Y402" i="42"/>
  <c r="Y406" i="42"/>
  <c r="Y408" i="42"/>
  <c r="Y410" i="42"/>
  <c r="Y413" i="42"/>
  <c r="Y416" i="42"/>
  <c r="Y418" i="42"/>
  <c r="Y420" i="42"/>
  <c r="Y422" i="42"/>
  <c r="Y424" i="42"/>
  <c r="Y427" i="42"/>
  <c r="Y429" i="42"/>
  <c r="Y432" i="42"/>
  <c r="Y434" i="42"/>
  <c r="Y436" i="42"/>
  <c r="Y438" i="42"/>
  <c r="Y441" i="42"/>
  <c r="Y444" i="42"/>
  <c r="Y446" i="42"/>
  <c r="Y448" i="42"/>
  <c r="Y451" i="42"/>
  <c r="Y455" i="42"/>
  <c r="Y457" i="42"/>
  <c r="Y460" i="42"/>
  <c r="Y464" i="42"/>
  <c r="Y466" i="42"/>
  <c r="Y468" i="42"/>
  <c r="Y471" i="42"/>
  <c r="Y473" i="42"/>
  <c r="Y475" i="42"/>
  <c r="Y477" i="42"/>
  <c r="Y479" i="42"/>
  <c r="Y481" i="42"/>
  <c r="Y483" i="42"/>
  <c r="Y485" i="42"/>
  <c r="Y487" i="42"/>
  <c r="Y489" i="42"/>
  <c r="Y491" i="42"/>
  <c r="Y493" i="42"/>
  <c r="Y495" i="42"/>
  <c r="Y501" i="42"/>
  <c r="Y503" i="42"/>
  <c r="Y505" i="42"/>
  <c r="Y508" i="42"/>
  <c r="Y511" i="42"/>
  <c r="Y515" i="42"/>
  <c r="Y518" i="42"/>
  <c r="Y520" i="42"/>
  <c r="Y524" i="42"/>
  <c r="Y526" i="42"/>
  <c r="Y528" i="42"/>
  <c r="Y530" i="42"/>
  <c r="Y532" i="42"/>
  <c r="Y533" i="42"/>
  <c r="Y536" i="42"/>
  <c r="Y539" i="42"/>
  <c r="Y541" i="42"/>
  <c r="Y544" i="42"/>
  <c r="Y547" i="42"/>
  <c r="Y549" i="42"/>
  <c r="Y551" i="42"/>
  <c r="Y554" i="42"/>
  <c r="Y556" i="42"/>
  <c r="Y558" i="42"/>
  <c r="Y561" i="42"/>
  <c r="Y564" i="42"/>
  <c r="Y567" i="42"/>
  <c r="Y569" i="42"/>
  <c r="Y571" i="42"/>
  <c r="Y573" i="42"/>
  <c r="Y576" i="42"/>
  <c r="Y579" i="42"/>
  <c r="Y582" i="42"/>
  <c r="Y584" i="42"/>
  <c r="Y586" i="42"/>
  <c r="Y588" i="42"/>
  <c r="Y590" i="42"/>
  <c r="Y592" i="42"/>
  <c r="Y594" i="42"/>
  <c r="Y596" i="42"/>
  <c r="Y599" i="42"/>
  <c r="Y601" i="42"/>
  <c r="Y606" i="42"/>
  <c r="Y610" i="42"/>
  <c r="Y612" i="42"/>
  <c r="Y617" i="42"/>
  <c r="Y619" i="42"/>
  <c r="Y621" i="42"/>
  <c r="Y624" i="42"/>
  <c r="Y626" i="42"/>
  <c r="Y628" i="42"/>
  <c r="Y630" i="42"/>
  <c r="Y632" i="42"/>
  <c r="Y635" i="42"/>
  <c r="Y637" i="42"/>
  <c r="Y639" i="42"/>
  <c r="Y641" i="42"/>
  <c r="Y643" i="42"/>
  <c r="Y645" i="42"/>
  <c r="Y648" i="42"/>
  <c r="Y650" i="42"/>
  <c r="Y652" i="42"/>
  <c r="Y654" i="42"/>
  <c r="Y656" i="42"/>
  <c r="Y658" i="42"/>
  <c r="Y666" i="42"/>
  <c r="Y668" i="42"/>
  <c r="Y671" i="42"/>
  <c r="Y673" i="42"/>
  <c r="Y675" i="42"/>
  <c r="Y678" i="42"/>
  <c r="Y680" i="42"/>
  <c r="Y682" i="42"/>
  <c r="Y684" i="42"/>
  <c r="Y690" i="42"/>
  <c r="Y692" i="42"/>
  <c r="Y698" i="42"/>
  <c r="Y700" i="42"/>
  <c r="Y702" i="42"/>
  <c r="Y705" i="42"/>
  <c r="Y707" i="42"/>
  <c r="Y710" i="42"/>
  <c r="Y712" i="42"/>
  <c r="Y715" i="42"/>
  <c r="Y717" i="42"/>
  <c r="Y720" i="42"/>
  <c r="Y723" i="42"/>
  <c r="Y726" i="42"/>
  <c r="Y729" i="42"/>
  <c r="Y731" i="42"/>
  <c r="Y733" i="42"/>
  <c r="Y735" i="42"/>
  <c r="Y738" i="42"/>
  <c r="Y740" i="42"/>
  <c r="Y744" i="42"/>
  <c r="Y746" i="42"/>
  <c r="Y748" i="42"/>
  <c r="Y751" i="42"/>
  <c r="Y753" i="42"/>
  <c r="Y755" i="42"/>
  <c r="Y758" i="42"/>
  <c r="Y761" i="42"/>
  <c r="Y763" i="42"/>
  <c r="Y765" i="42"/>
  <c r="Y768" i="42"/>
  <c r="Y770" i="42"/>
  <c r="Y772" i="42"/>
  <c r="Y774" i="42"/>
  <c r="Y776" i="42"/>
  <c r="Y778" i="42"/>
  <c r="Y780" i="42"/>
  <c r="Y782" i="42"/>
  <c r="Y785" i="42"/>
  <c r="Y788" i="42"/>
  <c r="Y792" i="42"/>
  <c r="Y795" i="42"/>
  <c r="Y797" i="42"/>
  <c r="Y800" i="42"/>
  <c r="Y804" i="42"/>
  <c r="Y806" i="42"/>
  <c r="Y808" i="42"/>
  <c r="Y810" i="42"/>
  <c r="Y813" i="42"/>
  <c r="Y815" i="42"/>
  <c r="Y818" i="42"/>
  <c r="Y820" i="42"/>
  <c r="Y822" i="42"/>
  <c r="Y825" i="42"/>
  <c r="Y827" i="42"/>
  <c r="Y829" i="42"/>
  <c r="Y831" i="42"/>
  <c r="Y833" i="42"/>
  <c r="Y835" i="42"/>
  <c r="Y837" i="42"/>
  <c r="Y839" i="42"/>
  <c r="Y842" i="42"/>
  <c r="Y846" i="42"/>
  <c r="Y849" i="42"/>
  <c r="Y852" i="42"/>
  <c r="Y854" i="42"/>
  <c r="Y858" i="42"/>
  <c r="Y860" i="42"/>
  <c r="Y863" i="42"/>
  <c r="Y866" i="42"/>
  <c r="Y868" i="42"/>
  <c r="Y443" i="42"/>
  <c r="Y445" i="42"/>
  <c r="Y447" i="42"/>
  <c r="Y450" i="42"/>
  <c r="Y454" i="42"/>
  <c r="Y456" i="42"/>
  <c r="Y458" i="42"/>
  <c r="Y461" i="42"/>
  <c r="Y465" i="42"/>
  <c r="Y467" i="42"/>
  <c r="Y469" i="42"/>
  <c r="Y472" i="42"/>
  <c r="Y474" i="42"/>
  <c r="Y476" i="42"/>
  <c r="Y478" i="42"/>
  <c r="Y480" i="42"/>
  <c r="Y482" i="42"/>
  <c r="Y484" i="42"/>
  <c r="Y486" i="42"/>
  <c r="Y488" i="42"/>
  <c r="Y490" i="42"/>
  <c r="Y492" i="42"/>
  <c r="Y494" i="42"/>
  <c r="Y500" i="42"/>
  <c r="Y502" i="42"/>
  <c r="Y504" i="42"/>
  <c r="Y506" i="42"/>
  <c r="Y510" i="42"/>
  <c r="Y513" i="42"/>
  <c r="Y517" i="42"/>
  <c r="Y519" i="42"/>
  <c r="Y521" i="42"/>
  <c r="Y525" i="42"/>
  <c r="Y527" i="42"/>
  <c r="Y529" i="42"/>
  <c r="Y531" i="42"/>
  <c r="Y535" i="42"/>
  <c r="Y537" i="42"/>
  <c r="Y540" i="42"/>
  <c r="Y543" i="42"/>
  <c r="Y546" i="42"/>
  <c r="Y548" i="42"/>
  <c r="Y550" i="42"/>
  <c r="Y552" i="42"/>
  <c r="Y555" i="42"/>
  <c r="Y557" i="42"/>
  <c r="Y560" i="42"/>
  <c r="Y563" i="42"/>
  <c r="Y566" i="42"/>
  <c r="Y568" i="42"/>
  <c r="Y570" i="42"/>
  <c r="Y572" i="42"/>
  <c r="Y575" i="42"/>
  <c r="Y577" i="42"/>
  <c r="Y580" i="42"/>
  <c r="Y583" i="42"/>
  <c r="Y585" i="42"/>
  <c r="Y587" i="42"/>
  <c r="Y589" i="42"/>
  <c r="Y591" i="42"/>
  <c r="Y593" i="42"/>
  <c r="Y595" i="42"/>
  <c r="Y597" i="42"/>
  <c r="Y600" i="42"/>
  <c r="Y603" i="42"/>
  <c r="Y609" i="42"/>
  <c r="Y611" i="42"/>
  <c r="Y616" i="42"/>
  <c r="Y618" i="42"/>
  <c r="Y620" i="42"/>
  <c r="Y622" i="42"/>
  <c r="Y625" i="42"/>
  <c r="Y627" i="42"/>
  <c r="Y629" i="42"/>
  <c r="Y631" i="42"/>
  <c r="Y634" i="42"/>
  <c r="Y636" i="42"/>
  <c r="Y638" i="42"/>
  <c r="Y640" i="42"/>
  <c r="Y642" i="42"/>
  <c r="Y644" i="42"/>
  <c r="Y646" i="42"/>
  <c r="Y649" i="42"/>
  <c r="Y651" i="42"/>
  <c r="Y653" i="42"/>
  <c r="Y655" i="42"/>
  <c r="Y657" i="42"/>
  <c r="Y661" i="42"/>
  <c r="Y667" i="42"/>
  <c r="Y669" i="42"/>
  <c r="Y672" i="42"/>
  <c r="Y674" i="42"/>
  <c r="Y677" i="42"/>
  <c r="Y679" i="42"/>
  <c r="Y681" i="42"/>
  <c r="Y683" i="42"/>
  <c r="Y688" i="42"/>
  <c r="Y691" i="42"/>
  <c r="Y694" i="42"/>
  <c r="Y699" i="42"/>
  <c r="Y701" i="42"/>
  <c r="Y703" i="42"/>
  <c r="Y706" i="42"/>
  <c r="Y709" i="42"/>
  <c r="Y711" i="42"/>
  <c r="Y714" i="42"/>
  <c r="Y716" i="42"/>
  <c r="Y719" i="42"/>
  <c r="Y721" i="42"/>
  <c r="Y724" i="42"/>
  <c r="Y727" i="42"/>
  <c r="Y730" i="42"/>
  <c r="Y732" i="42"/>
  <c r="Y734" i="42"/>
  <c r="Y737" i="42"/>
  <c r="Y739" i="42"/>
  <c r="Y743" i="42"/>
  <c r="Y745" i="42"/>
  <c r="Y747" i="42"/>
  <c r="Y750" i="42"/>
  <c r="Y752" i="42"/>
  <c r="Y754" i="42"/>
  <c r="Y756" i="42"/>
  <c r="Y759" i="42"/>
  <c r="Y762" i="42"/>
  <c r="Y764" i="42"/>
  <c r="Y766" i="42"/>
  <c r="Y769" i="42"/>
  <c r="Y771" i="42"/>
  <c r="Y773" i="42"/>
  <c r="Y775" i="42"/>
  <c r="Y777" i="42"/>
  <c r="Y779" i="42"/>
  <c r="Y781" i="42"/>
  <c r="Y784" i="42"/>
  <c r="Y786" i="42"/>
  <c r="Y787" i="42"/>
  <c r="Y791" i="42"/>
  <c r="Y794" i="42"/>
  <c r="Y796" i="42"/>
  <c r="Y798" i="42"/>
  <c r="Y802" i="42"/>
  <c r="Y805" i="42"/>
  <c r="Y807" i="42"/>
  <c r="Y809" i="42"/>
  <c r="Y812" i="42"/>
  <c r="Y814" i="42"/>
  <c r="Y816" i="42"/>
  <c r="Y819" i="42"/>
  <c r="Y821" i="42"/>
  <c r="Y823" i="42"/>
  <c r="Y826" i="42"/>
  <c r="Y828" i="42"/>
  <c r="Y830" i="42"/>
  <c r="Y832" i="42"/>
  <c r="Y834" i="42"/>
  <c r="Y836" i="42"/>
  <c r="Y838" i="42"/>
  <c r="Y841" i="42"/>
  <c r="Y845" i="42"/>
  <c r="Y848" i="42"/>
  <c r="Y850" i="42"/>
  <c r="Y853" i="42"/>
  <c r="Y857" i="42"/>
  <c r="Y859" i="42"/>
  <c r="Y862" i="42"/>
  <c r="Y864" i="42"/>
  <c r="Y867" i="42"/>
  <c r="Y872" i="42"/>
  <c r="Y874" i="42"/>
  <c r="Y876" i="42"/>
  <c r="Y878" i="42"/>
  <c r="Y880" i="42"/>
  <c r="Y883" i="42"/>
  <c r="Y885" i="42"/>
  <c r="Y887" i="42"/>
  <c r="Y889" i="42"/>
  <c r="Y893" i="42"/>
  <c r="Y895" i="42"/>
  <c r="Y899" i="42"/>
  <c r="Y902" i="42"/>
  <c r="Y904" i="42"/>
  <c r="Y906" i="42"/>
  <c r="Y908" i="42"/>
  <c r="Y910" i="42"/>
  <c r="Y913" i="42"/>
  <c r="Y915" i="42"/>
  <c r="Y917" i="42"/>
  <c r="Y919" i="42"/>
  <c r="Y922" i="42"/>
  <c r="Y924" i="42"/>
  <c r="Y926" i="42"/>
  <c r="Y928" i="42"/>
  <c r="Y931" i="42"/>
  <c r="Y934" i="42"/>
  <c r="Y938" i="42"/>
  <c r="Y940" i="42"/>
  <c r="Y942" i="42"/>
  <c r="Y944" i="42"/>
  <c r="Y946" i="42"/>
  <c r="Y948" i="42"/>
  <c r="Y950" i="42"/>
  <c r="Y955" i="42"/>
  <c r="Y958" i="42"/>
  <c r="Y960" i="42"/>
  <c r="Y963" i="42"/>
  <c r="Y966" i="42"/>
  <c r="Y968" i="42"/>
  <c r="Y971" i="42"/>
  <c r="Y973" i="42"/>
  <c r="Y976" i="42"/>
  <c r="Y979" i="42"/>
  <c r="Y981" i="42"/>
  <c r="Y983" i="42"/>
  <c r="Y985" i="42"/>
  <c r="Y987" i="42"/>
  <c r="Y989" i="42"/>
  <c r="Y991" i="42"/>
  <c r="Y993" i="42"/>
  <c r="Y995" i="42"/>
  <c r="Y996" i="42"/>
  <c r="Y998" i="42"/>
  <c r="Y1000" i="42"/>
  <c r="Y1002" i="42"/>
  <c r="Y1005" i="42"/>
  <c r="Y1007" i="42"/>
  <c r="Y1010" i="42"/>
  <c r="Y1013" i="42"/>
  <c r="Y1015" i="42"/>
  <c r="Y1017" i="42"/>
  <c r="Y1019" i="42"/>
  <c r="Y1021" i="42"/>
  <c r="Y1023" i="42"/>
  <c r="Y1025" i="42"/>
  <c r="Y1027" i="42"/>
  <c r="Y1029" i="42"/>
  <c r="Y1032" i="42"/>
  <c r="Y1034" i="42"/>
  <c r="Y1036" i="42"/>
  <c r="Y1039" i="42"/>
  <c r="Y1041" i="42"/>
  <c r="Y1043" i="42"/>
  <c r="Y1045" i="42"/>
  <c r="Y1047" i="42"/>
  <c r="Y1049" i="42"/>
  <c r="Y1051" i="42"/>
  <c r="Y1053" i="42"/>
  <c r="Y1056" i="42"/>
  <c r="Y1060" i="42"/>
  <c r="Y1062" i="42"/>
  <c r="Y1064" i="42"/>
  <c r="Y1066" i="42"/>
  <c r="Y1068" i="42"/>
  <c r="Y1070" i="42"/>
  <c r="Y1072" i="42"/>
  <c r="Y1075" i="42"/>
  <c r="Y1078" i="42"/>
  <c r="Y1080" i="42"/>
  <c r="Y1082" i="42"/>
  <c r="Y1085" i="42"/>
  <c r="Y1087" i="42"/>
  <c r="Y1089" i="42"/>
  <c r="Y1091" i="42"/>
  <c r="Y1095" i="42"/>
  <c r="Y1097" i="42"/>
  <c r="Y1100" i="42"/>
  <c r="Y1102" i="42"/>
  <c r="Y1105" i="42"/>
  <c r="Y1107" i="42"/>
  <c r="Y1111" i="42"/>
  <c r="Y1114" i="42"/>
  <c r="Y1117" i="42"/>
  <c r="Y1120" i="42"/>
  <c r="Y1122" i="42"/>
  <c r="Y1124" i="42"/>
  <c r="Y1126" i="42"/>
  <c r="Y1128" i="42"/>
  <c r="Y1131" i="42"/>
  <c r="Y1135" i="42"/>
  <c r="Y1138" i="42"/>
  <c r="Y1142" i="42"/>
  <c r="Y1145" i="42"/>
  <c r="Y1149" i="42"/>
  <c r="Y1152" i="42"/>
  <c r="Y1155" i="42"/>
  <c r="Y1157" i="42"/>
  <c r="Y1160" i="42"/>
  <c r="Y1162" i="42"/>
  <c r="Y1164" i="42"/>
  <c r="Y1167" i="42"/>
  <c r="Y1169" i="42"/>
  <c r="Y1172" i="42"/>
  <c r="Y1174" i="42"/>
  <c r="Y1178" i="42"/>
  <c r="Y1180" i="42"/>
  <c r="Y1183" i="42"/>
  <c r="Y1185" i="42"/>
  <c r="Y1187" i="42"/>
  <c r="Y1190" i="42"/>
  <c r="Y1192" i="42"/>
  <c r="Y1195" i="42"/>
  <c r="Y1197" i="42"/>
  <c r="Y1200" i="42"/>
  <c r="Y1203" i="42"/>
  <c r="Y1206" i="42"/>
  <c r="Y1208" i="42"/>
  <c r="Y1210" i="42"/>
  <c r="Y1213" i="42"/>
  <c r="Y1216" i="42"/>
  <c r="Y1219" i="42"/>
  <c r="Y1221" i="42"/>
  <c r="Y1224" i="42"/>
  <c r="Y1226" i="42"/>
  <c r="Y1230" i="42"/>
  <c r="Y1232" i="42"/>
  <c r="Y1234" i="42"/>
  <c r="Y1237" i="42"/>
  <c r="Y1240" i="42"/>
  <c r="Y1243" i="42"/>
  <c r="Y1248" i="42"/>
  <c r="Y1251" i="42"/>
  <c r="Y1253" i="42"/>
  <c r="Y1255" i="42"/>
  <c r="Y1257" i="42"/>
  <c r="Y1259" i="42"/>
  <c r="Y1263" i="42"/>
  <c r="Y1265" i="42"/>
  <c r="Y1269" i="42"/>
  <c r="Y1274" i="42"/>
  <c r="Y1277" i="42"/>
  <c r="Y1279" i="42"/>
  <c r="Y1282" i="42"/>
  <c r="Y1284" i="42"/>
  <c r="Y1288" i="42"/>
  <c r="Y1292" i="42"/>
  <c r="Y1294" i="42"/>
  <c r="Y1296" i="42"/>
  <c r="Y1299" i="42"/>
  <c r="Y871" i="42"/>
  <c r="Y873" i="42"/>
  <c r="Y875" i="42"/>
  <c r="Y877" i="42"/>
  <c r="Y879" i="42"/>
  <c r="Y881" i="42"/>
  <c r="Y884" i="42"/>
  <c r="Y886" i="42"/>
  <c r="Y888" i="42"/>
  <c r="Y892" i="42"/>
  <c r="Y894" i="42"/>
  <c r="Y896" i="42"/>
  <c r="Y900" i="42"/>
  <c r="Y903" i="42"/>
  <c r="Y905" i="42"/>
  <c r="Y907" i="42"/>
  <c r="Y909" i="42"/>
  <c r="Y911" i="42"/>
  <c r="Y914" i="42"/>
  <c r="Y916" i="42"/>
  <c r="Y918" i="42"/>
  <c r="Y921" i="42"/>
  <c r="Y923" i="42"/>
  <c r="Y925" i="42"/>
  <c r="Y927" i="42"/>
  <c r="Y929" i="42"/>
  <c r="Y932" i="42"/>
  <c r="Y937" i="42"/>
  <c r="Y939" i="42"/>
  <c r="Y941" i="42"/>
  <c r="Y943" i="42"/>
  <c r="Y945" i="42"/>
  <c r="Y947" i="42"/>
  <c r="Y949" i="42"/>
  <c r="Y954" i="42"/>
  <c r="Y957" i="42"/>
  <c r="Y959" i="42"/>
  <c r="Y961" i="42"/>
  <c r="Y965" i="42"/>
  <c r="Y967" i="42"/>
  <c r="Y969" i="42"/>
  <c r="Y972" i="42"/>
  <c r="Y975" i="42"/>
  <c r="Y977" i="42"/>
  <c r="Y980" i="42"/>
  <c r="Y982" i="42"/>
  <c r="Y984" i="42"/>
  <c r="Y986" i="42"/>
  <c r="Y988" i="42"/>
  <c r="Y990" i="42"/>
  <c r="Y992" i="42"/>
  <c r="Y994" i="42"/>
  <c r="Y997" i="42"/>
  <c r="Y999" i="42"/>
  <c r="Y1001" i="42"/>
  <c r="Y1004" i="42"/>
  <c r="Y1006" i="42"/>
  <c r="Y1009" i="42"/>
  <c r="Y1011" i="42"/>
  <c r="Y1014" i="42"/>
  <c r="Y1016" i="42"/>
  <c r="Y1018" i="42"/>
  <c r="Y1020" i="42"/>
  <c r="Y1022" i="42"/>
  <c r="Y1024" i="42"/>
  <c r="Y1026" i="42"/>
  <c r="Y1028" i="42"/>
  <c r="Y1030" i="42"/>
  <c r="Y1033" i="42"/>
  <c r="Y1035" i="42"/>
  <c r="Y1038" i="42"/>
  <c r="Y1040" i="42"/>
  <c r="Y1042" i="42"/>
  <c r="Y1044" i="42"/>
  <c r="Y1046" i="42"/>
  <c r="Y1048" i="42"/>
  <c r="Y1050" i="42"/>
  <c r="Y1052" i="42"/>
  <c r="Y1054" i="42"/>
  <c r="Y1059" i="42"/>
  <c r="Y1061" i="42"/>
  <c r="Y1063" i="42"/>
  <c r="Y1065" i="42"/>
  <c r="Y1067" i="42"/>
  <c r="Y1069" i="42"/>
  <c r="Y1071" i="42"/>
  <c r="Y1074" i="42"/>
  <c r="Y1076" i="42"/>
  <c r="Y1079" i="42"/>
  <c r="Y1081" i="42"/>
  <c r="Y1084" i="42"/>
  <c r="Y1086" i="42"/>
  <c r="Y1088" i="42"/>
  <c r="Y1090" i="42"/>
  <c r="Y1092" i="42"/>
  <c r="Y1096" i="42"/>
  <c r="Y1099" i="42"/>
  <c r="Y1101" i="42"/>
  <c r="Y1104" i="42"/>
  <c r="Y1106" i="42"/>
  <c r="Y1110" i="42"/>
  <c r="Y1112" i="42"/>
  <c r="Y1115" i="42"/>
  <c r="Y1119" i="42"/>
  <c r="Y1121" i="42"/>
  <c r="Y1123" i="42"/>
  <c r="Y1125" i="42"/>
  <c r="Y1127" i="42"/>
  <c r="Y1129" i="42"/>
  <c r="Y1133" i="42"/>
  <c r="Y1136" i="42"/>
  <c r="Y1139" i="42"/>
  <c r="Y1144" i="42"/>
  <c r="Y1146" i="42"/>
  <c r="Y1150" i="42"/>
  <c r="Y1153" i="42"/>
  <c r="Y1156" i="42"/>
  <c r="Y1159" i="42"/>
  <c r="Y1161" i="42"/>
  <c r="Y1163" i="42"/>
  <c r="Y1165" i="42"/>
  <c r="Y1168" i="42"/>
  <c r="Y1171" i="42"/>
  <c r="Y1173" i="42"/>
  <c r="Y1177" i="42"/>
  <c r="Y1179" i="42"/>
  <c r="Y1182" i="42"/>
  <c r="Y1184" i="42"/>
  <c r="Y1186" i="42"/>
  <c r="Y1188" i="42"/>
  <c r="Y1191" i="42"/>
  <c r="Y1194" i="42"/>
  <c r="Y1196" i="42"/>
  <c r="Y1198" i="42"/>
  <c r="Y1202" i="42"/>
  <c r="Y1204" i="42"/>
  <c r="Y1207" i="42"/>
  <c r="Y1209" i="42"/>
  <c r="Y1212" i="42"/>
  <c r="Y1215" i="42"/>
  <c r="Y1218" i="42"/>
  <c r="Y1220" i="42"/>
  <c r="Y1223" i="42"/>
  <c r="Y1225" i="42"/>
  <c r="Y1229" i="42"/>
  <c r="Y1231" i="42"/>
  <c r="Y1233" i="42"/>
  <c r="Y1236" i="42"/>
  <c r="Y1239" i="42"/>
  <c r="Y1241" i="42"/>
  <c r="Y1245" i="42"/>
  <c r="Y1249" i="42"/>
  <c r="Y1252" i="42"/>
  <c r="Y1254" i="42"/>
  <c r="Y1256" i="42"/>
  <c r="Y1258" i="42"/>
  <c r="Y1260" i="42"/>
  <c r="Y1264" i="42"/>
  <c r="Y1268" i="42"/>
  <c r="Y1270" i="42"/>
  <c r="Y1276" i="42"/>
  <c r="Y1278" i="42"/>
  <c r="Y1281" i="42"/>
  <c r="Y1283" i="42"/>
  <c r="Y1286" i="42"/>
  <c r="Y1290" i="42"/>
  <c r="Y1293" i="42"/>
  <c r="Y1295" i="42"/>
  <c r="Y1297" i="42"/>
  <c r="Y1300" i="42"/>
  <c r="Y1302" i="42"/>
  <c r="Y1304" i="42"/>
  <c r="Y1307" i="42"/>
  <c r="Y1310" i="42"/>
  <c r="Y1314" i="42"/>
  <c r="Y1316" i="42"/>
  <c r="Y1318" i="42"/>
  <c r="Y1320" i="42"/>
  <c r="Y1323" i="42"/>
  <c r="Y1325" i="42"/>
  <c r="Y1328" i="42"/>
  <c r="Y1330" i="42"/>
  <c r="Y1333" i="42"/>
  <c r="Y1335" i="42"/>
  <c r="Y1338" i="42"/>
  <c r="Y1341" i="42"/>
  <c r="Y1343" i="42"/>
  <c r="Y1345" i="42"/>
  <c r="Y1347" i="42"/>
  <c r="Y1349" i="42"/>
  <c r="Y1351" i="42"/>
  <c r="Y1353" i="42"/>
  <c r="Y1356" i="42"/>
  <c r="Y1358" i="42"/>
  <c r="Y1360" i="42"/>
  <c r="Y1363" i="42"/>
  <c r="Y1365" i="42"/>
  <c r="Y1367" i="42"/>
  <c r="Y1370" i="42"/>
  <c r="Y1373" i="42"/>
  <c r="Y1376" i="42"/>
  <c r="Y1378" i="42"/>
  <c r="Y1380" i="42"/>
  <c r="Y1382" i="42"/>
  <c r="Y1384" i="42"/>
  <c r="Y1388" i="42"/>
  <c r="Y1390" i="42"/>
  <c r="Y1392" i="42"/>
  <c r="Y1395" i="42"/>
  <c r="Y1397" i="42"/>
  <c r="Y1400" i="42"/>
  <c r="Y1402" i="42"/>
  <c r="Y1405" i="42"/>
  <c r="Y1407" i="42"/>
  <c r="Y1409" i="42"/>
  <c r="Y1411" i="42"/>
  <c r="Y1413" i="42"/>
  <c r="Y1415" i="42"/>
  <c r="Y1418" i="42"/>
  <c r="Y1421" i="42"/>
  <c r="Y1424" i="42"/>
  <c r="Y1426" i="42"/>
  <c r="Y1428" i="42"/>
  <c r="Y1430" i="42"/>
  <c r="Y1434" i="42"/>
  <c r="Y1438" i="42"/>
  <c r="Y1440" i="42"/>
  <c r="Y1443" i="42"/>
  <c r="Y1445" i="42"/>
  <c r="Y1450" i="42"/>
  <c r="Y1453" i="42"/>
  <c r="Y1301" i="42"/>
  <c r="Y1303" i="42"/>
  <c r="Y1306" i="42"/>
  <c r="Y1309" i="42"/>
  <c r="Y1313" i="42"/>
  <c r="Y1315" i="42"/>
  <c r="Y1317" i="42"/>
  <c r="Y1319" i="42"/>
  <c r="Y1321" i="42"/>
  <c r="Y1324" i="42"/>
  <c r="Y1326" i="42"/>
  <c r="Y1329" i="42"/>
  <c r="Y1331" i="42"/>
  <c r="Y1334" i="42"/>
  <c r="Y1337" i="42"/>
  <c r="Y1339" i="42"/>
  <c r="Y1342" i="42"/>
  <c r="Y1344" i="42"/>
  <c r="Y1346" i="42"/>
  <c r="Y1348" i="42"/>
  <c r="Y1350" i="42"/>
  <c r="Y1352" i="42"/>
  <c r="Y1354" i="42"/>
  <c r="Y1357" i="42"/>
  <c r="Y1359" i="42"/>
  <c r="Y1362" i="42"/>
  <c r="Y1364" i="42"/>
  <c r="Y1366" i="42"/>
  <c r="Y1368" i="42"/>
  <c r="Y1371" i="42"/>
  <c r="Y1374" i="42"/>
  <c r="Y1377" i="42"/>
  <c r="Y1379" i="42"/>
  <c r="Y1381" i="42"/>
  <c r="Y1383" i="42"/>
  <c r="Y1386" i="42"/>
  <c r="Y1387" i="42"/>
  <c r="Y1389" i="42"/>
  <c r="Y1391" i="42"/>
  <c r="Y1393" i="42"/>
  <c r="Y1396" i="42"/>
  <c r="Y1399" i="42"/>
  <c r="Y1401" i="42"/>
  <c r="Y1403" i="42"/>
  <c r="Y1406" i="42"/>
  <c r="Y1408" i="42"/>
  <c r="Y1410" i="42"/>
  <c r="Y1412" i="42"/>
  <c r="Y1414" i="42"/>
  <c r="Y1417" i="42"/>
  <c r="Y1419" i="42"/>
  <c r="Y1423" i="42"/>
  <c r="Y1425" i="42"/>
  <c r="Y1427" i="42"/>
  <c r="Y1429" i="42"/>
  <c r="Y1432" i="42"/>
  <c r="Y1435" i="42"/>
  <c r="Y1439" i="42"/>
  <c r="Y1441" i="42"/>
  <c r="Y1444" i="42"/>
  <c r="Y1448" i="42"/>
  <c r="Y1451" i="42"/>
  <c r="Y1454" i="42"/>
  <c r="Y5" i="42"/>
  <c r="X571" i="42"/>
  <c r="X654" i="42"/>
  <c r="X1022" i="42"/>
  <c r="X217" i="42"/>
  <c r="X163" i="42"/>
  <c r="X25" i="42"/>
  <c r="X1318" i="42"/>
  <c r="X1173" i="42"/>
  <c r="X141" i="42"/>
  <c r="X109" i="42"/>
  <c r="X875" i="42"/>
  <c r="X173" i="42"/>
  <c r="X1079" i="42"/>
  <c r="X1184" i="42"/>
  <c r="X1427" i="42"/>
  <c r="X965" i="42"/>
  <c r="X1315" i="42"/>
  <c r="X1007" i="42"/>
  <c r="X1021" i="42"/>
  <c r="X297" i="42"/>
  <c r="X1122" i="42"/>
  <c r="X1399" i="42"/>
  <c r="X653" i="42"/>
  <c r="X832" i="42"/>
  <c r="X374" i="42"/>
  <c r="X1004" i="42"/>
  <c r="X1210" i="42"/>
  <c r="X102" i="42"/>
  <c r="X106" i="42"/>
  <c r="X155" i="42"/>
  <c r="X1074" i="42"/>
  <c r="X558" i="42"/>
  <c r="X1349" i="42"/>
  <c r="X1050" i="42"/>
  <c r="X703" i="42"/>
  <c r="X1128" i="42"/>
  <c r="X91" i="42"/>
  <c r="X311" i="42"/>
  <c r="X465" i="42"/>
  <c r="X531" i="42"/>
  <c r="X798" i="42"/>
  <c r="X243" i="42"/>
  <c r="X752" i="42"/>
  <c r="X1180" i="42"/>
  <c r="X733" i="42"/>
  <c r="X1381" i="42"/>
  <c r="X560" i="42"/>
  <c r="X1114" i="42"/>
  <c r="X358" i="42"/>
  <c r="X632" i="42"/>
  <c r="X1207" i="42"/>
  <c r="X751" i="42"/>
  <c r="X53" i="42"/>
  <c r="X172" i="42"/>
  <c r="X917" i="42"/>
  <c r="X961" i="42"/>
  <c r="X1034" i="42"/>
  <c r="X267" i="42"/>
  <c r="X1344" i="42"/>
  <c r="X1204" i="42"/>
  <c r="X1229" i="42"/>
  <c r="X554" i="42"/>
  <c r="X310" i="42"/>
  <c r="X1317" i="42"/>
  <c r="X979" i="42"/>
  <c r="X1255" i="42"/>
  <c r="X1241" i="42"/>
  <c r="X289" i="42"/>
  <c r="X200" i="42"/>
  <c r="X1374" i="42"/>
  <c r="X700" i="42"/>
  <c r="X1187" i="42"/>
  <c r="X475" i="42"/>
  <c r="X1111" i="42"/>
  <c r="X587" i="42"/>
  <c r="X887" i="42"/>
  <c r="X1324" i="42"/>
  <c r="X89" i="42"/>
  <c r="X1445" i="42"/>
  <c r="X1279" i="42"/>
  <c r="X561" i="42"/>
  <c r="X946" i="42"/>
  <c r="X1276" i="42"/>
  <c r="X410" i="42"/>
  <c r="X7" i="42"/>
  <c r="X860" i="42"/>
  <c r="X838" i="42"/>
  <c r="X1378" i="42"/>
  <c r="X896" i="42"/>
  <c r="X37" i="42"/>
  <c r="X792" i="42"/>
  <c r="X867" i="42"/>
  <c r="X1377" i="42"/>
  <c r="X1063" i="42"/>
  <c r="X657" i="42"/>
  <c r="X1397" i="42"/>
  <c r="X1051" i="42"/>
  <c r="X1027" i="42"/>
  <c r="X546" i="42"/>
  <c r="X729" i="42"/>
  <c r="X1253" i="42"/>
  <c r="X543" i="42"/>
  <c r="X993" i="42"/>
  <c r="X715" i="42"/>
  <c r="X325" i="42"/>
  <c r="X277" i="42"/>
  <c r="X170" i="42"/>
  <c r="X929" i="42"/>
  <c r="X921" i="42"/>
  <c r="X361" i="42"/>
  <c r="X888" i="42"/>
  <c r="X1293" i="42"/>
  <c r="X835" i="42"/>
  <c r="X27" i="42"/>
  <c r="X573" i="42"/>
  <c r="X992" i="42"/>
  <c r="X368" i="42"/>
  <c r="X504" i="42"/>
  <c r="X1172" i="42"/>
  <c r="X157" i="42"/>
  <c r="X435" i="42"/>
  <c r="X744" i="42"/>
  <c r="X1138" i="42"/>
  <c r="X816" i="42"/>
  <c r="X30" i="42"/>
  <c r="X958" i="42"/>
  <c r="X1033" i="42"/>
  <c r="X433" i="42"/>
  <c r="X1274" i="42"/>
  <c r="X110" i="42"/>
  <c r="X1382" i="42"/>
  <c r="X775" i="42"/>
  <c r="X1330" i="42"/>
  <c r="X45" i="42"/>
  <c r="X1162" i="42"/>
  <c r="X406" i="42"/>
  <c r="X66" i="42"/>
  <c r="X26" i="42"/>
  <c r="X564" i="42"/>
  <c r="X455" i="42"/>
  <c r="X895" i="42"/>
  <c r="X1168" i="42"/>
  <c r="X424" i="42"/>
  <c r="X38" i="42"/>
  <c r="X275" i="42"/>
  <c r="X1036" i="42"/>
  <c r="X1065" i="42"/>
  <c r="X86" i="42"/>
  <c r="X740" i="42"/>
  <c r="X231" i="42"/>
  <c r="X914" i="42"/>
  <c r="X567" i="42"/>
  <c r="X1183" i="42"/>
  <c r="X505" i="42"/>
  <c r="X492" i="42"/>
  <c r="X427" i="42"/>
  <c r="X839" i="42"/>
  <c r="X1367" i="42"/>
  <c r="X100" i="42"/>
  <c r="X1419" i="42"/>
  <c r="X258" i="42"/>
  <c r="X242" i="42"/>
  <c r="X1042" i="42"/>
  <c r="X585" i="42"/>
  <c r="X168" i="42"/>
  <c r="X701" i="42"/>
  <c r="X321" i="42"/>
  <c r="X1087" i="42"/>
  <c r="X511" i="42"/>
  <c r="X1225" i="42"/>
  <c r="X1223" i="42"/>
  <c r="X21" i="42"/>
  <c r="X74" i="42"/>
  <c r="X1335" i="42"/>
  <c r="X175" i="42"/>
  <c r="X138" i="42"/>
  <c r="X308" i="42"/>
  <c r="X717" i="42"/>
  <c r="X943" i="42"/>
  <c r="X429" i="42"/>
  <c r="X1139" i="42"/>
  <c r="X1391" i="42"/>
  <c r="X927" i="42"/>
  <c r="X721" i="42"/>
  <c r="X874" i="42"/>
  <c r="X1106" i="42"/>
  <c r="X1392" i="42"/>
  <c r="X1054" i="42"/>
  <c r="X691" i="42"/>
  <c r="X1071" i="42"/>
  <c r="X81" i="42"/>
  <c r="X284" i="42"/>
  <c r="X1254" i="42"/>
  <c r="X834" i="42"/>
  <c r="X6" i="42"/>
  <c r="X606" i="42"/>
  <c r="X679" i="42"/>
  <c r="X771" i="42"/>
  <c r="X937" i="42"/>
  <c r="X474" i="42"/>
  <c r="X1316" i="42"/>
  <c r="X1059" i="42"/>
  <c r="X645" i="42"/>
  <c r="X249" i="42"/>
  <c r="X944" i="42"/>
  <c r="X164" i="42"/>
  <c r="X479" i="42"/>
  <c r="X1309" i="42"/>
  <c r="X1331" i="42"/>
  <c r="X1414" i="42"/>
  <c r="X837" i="42"/>
  <c r="X339" i="42"/>
  <c r="X942" i="42"/>
  <c r="X1321" i="42"/>
  <c r="X153" i="42"/>
  <c r="X661" i="42"/>
  <c r="X142" i="42"/>
  <c r="X669" i="42"/>
  <c r="X684" i="42"/>
  <c r="X417" i="42"/>
  <c r="X1169" i="42"/>
  <c r="X675" i="42"/>
  <c r="X966" i="42"/>
  <c r="X544" i="42"/>
  <c r="X530" i="42"/>
  <c r="X1405" i="42"/>
  <c r="X1396" i="42"/>
  <c r="X886" i="42"/>
  <c r="X188" i="42"/>
  <c r="X338" i="42"/>
  <c r="X438" i="42"/>
  <c r="X836" i="42"/>
  <c r="X1303" i="42"/>
  <c r="X440" i="42"/>
  <c r="X883" i="42"/>
  <c r="X535" i="42"/>
  <c r="X617" i="42"/>
  <c r="X1343" i="42"/>
  <c r="X246" i="42"/>
  <c r="X517" i="42"/>
  <c r="X121" i="42"/>
  <c r="X603" i="42"/>
  <c r="X335" i="42"/>
  <c r="X244" i="42"/>
  <c r="X183" i="42"/>
  <c r="X159" i="42"/>
  <c r="X1432" i="42"/>
  <c r="X1203" i="42"/>
  <c r="X846" i="42"/>
  <c r="X640" i="42"/>
  <c r="X58" i="42"/>
  <c r="X226" i="42"/>
  <c r="X1084" i="42"/>
  <c r="X489" i="42"/>
  <c r="X506" i="42"/>
  <c r="X1264" i="42"/>
  <c r="X120" i="42"/>
  <c r="X900" i="42"/>
  <c r="X377" i="42"/>
  <c r="X1043" i="42"/>
  <c r="X1430" i="42"/>
  <c r="X643" i="42"/>
  <c r="X812" i="42"/>
  <c r="X1095" i="42"/>
  <c r="X422" i="42"/>
  <c r="X904" i="42"/>
  <c r="X1390" i="42"/>
  <c r="X1329" i="42"/>
  <c r="X945" i="42"/>
  <c r="X230" i="42"/>
  <c r="X968" i="42"/>
  <c r="X1179" i="42"/>
  <c r="X893" i="42"/>
  <c r="X59" i="42"/>
  <c r="X556" i="42"/>
  <c r="X1024" i="42"/>
  <c r="X344" i="42"/>
  <c r="X776" i="42"/>
  <c r="X903" i="42"/>
  <c r="X821" i="42"/>
  <c r="X1290" i="42"/>
  <c r="X871" i="42"/>
  <c r="X1152" i="42"/>
  <c r="X547" i="42"/>
  <c r="X1030" i="42"/>
  <c r="X340" i="42"/>
  <c r="X191" i="42"/>
  <c r="X199" i="42"/>
  <c r="X96" i="42"/>
  <c r="X78" i="42"/>
  <c r="X634" i="42"/>
  <c r="X162" i="42"/>
  <c r="X528" i="42"/>
  <c r="X1269" i="42"/>
  <c r="X641" i="42"/>
  <c r="X283" i="42"/>
  <c r="X739" i="42"/>
  <c r="X872" i="42"/>
  <c r="X1307" i="42"/>
  <c r="X1354" i="42"/>
  <c r="X549" i="42"/>
  <c r="X899" i="42"/>
  <c r="X1142" i="42"/>
  <c r="X265" i="42"/>
  <c r="X642" i="42"/>
  <c r="X420" i="42"/>
  <c r="X1418" i="42"/>
  <c r="X753" i="42"/>
  <c r="X1373" i="42"/>
  <c r="X922" i="42"/>
  <c r="X1015" i="42"/>
  <c r="X20" i="42"/>
  <c r="X1379" i="42"/>
  <c r="X570" i="42"/>
  <c r="X519" i="42"/>
  <c r="X928" i="42"/>
  <c r="X223" i="42"/>
  <c r="X1370" i="42"/>
  <c r="X806" i="42"/>
  <c r="X625" i="42"/>
  <c r="X187" i="42"/>
  <c r="X973" i="42"/>
  <c r="X72" i="42"/>
  <c r="X57" i="42"/>
  <c r="X473" i="42"/>
  <c r="X989" i="42"/>
  <c r="X818" i="42"/>
  <c r="X395" i="42"/>
  <c r="X1428" i="42"/>
  <c r="X1439" i="42"/>
  <c r="X941" i="42"/>
  <c r="X955" i="42"/>
  <c r="X1302" i="42"/>
  <c r="X148" i="42"/>
  <c r="X726" i="42"/>
  <c r="X291" i="42"/>
  <c r="X260" i="42"/>
  <c r="X220" i="42"/>
  <c r="X247" i="42"/>
  <c r="X385" i="42"/>
  <c r="X1403" i="42"/>
  <c r="X913" i="42"/>
  <c r="X85" i="42"/>
  <c r="X1232" i="42"/>
  <c r="X383" i="42"/>
  <c r="X88" i="42"/>
  <c r="X77" i="42"/>
  <c r="X589" i="42"/>
  <c r="X402" i="42"/>
  <c r="X524" i="42"/>
  <c r="X975" i="42"/>
  <c r="X1161" i="42"/>
  <c r="X293" i="42"/>
  <c r="X204" i="42"/>
  <c r="X734" i="42"/>
  <c r="X364" i="42"/>
  <c r="X193" i="42"/>
  <c r="X711" i="42"/>
  <c r="X1301" i="42"/>
  <c r="X1039" i="42"/>
  <c r="X788" i="42"/>
  <c r="X1425" i="42"/>
  <c r="X1245" i="42"/>
  <c r="X1099" i="42"/>
  <c r="X1167" i="42"/>
  <c r="X926" i="42"/>
  <c r="X480" i="42"/>
  <c r="X415" i="42"/>
  <c r="X773" i="42"/>
  <c r="X1221" i="42"/>
  <c r="X428" i="42"/>
  <c r="X1294" i="42"/>
  <c r="X998" i="42"/>
  <c r="X863" i="42"/>
  <c r="X1213" i="42"/>
  <c r="X552" i="42"/>
  <c r="X176" i="42"/>
  <c r="X232" i="42"/>
  <c r="X146" i="42"/>
  <c r="X1157" i="42"/>
  <c r="X1270" i="42"/>
  <c r="X820" i="42"/>
  <c r="X1155" i="42"/>
  <c r="X1326" i="42"/>
  <c r="X1215" i="42"/>
  <c r="X476" i="42"/>
  <c r="X70" i="42"/>
  <c r="X1185" i="42"/>
  <c r="X810" i="42"/>
  <c r="X651" i="42"/>
  <c r="X282" i="42"/>
  <c r="X392" i="42"/>
  <c r="X1025" i="42"/>
  <c r="X248" i="42"/>
  <c r="X1127" i="42"/>
  <c r="X994" i="42"/>
  <c r="X1413" i="42"/>
  <c r="X532" i="42"/>
  <c r="X127" i="42"/>
  <c r="X356" i="42"/>
  <c r="X1115" i="42"/>
  <c r="X1341" i="42"/>
  <c r="X849" i="42"/>
  <c r="X866" i="42"/>
  <c r="X394" i="42"/>
  <c r="X1438" i="42"/>
  <c r="X1233" i="42"/>
  <c r="X323" i="42"/>
  <c r="X563" i="42"/>
  <c r="X301" i="42"/>
  <c r="X1048" i="42"/>
  <c r="X437" i="42"/>
  <c r="X446" i="42"/>
  <c r="X1146" i="42"/>
  <c r="X1049" i="42"/>
  <c r="X1047" i="42"/>
  <c r="X723" i="42"/>
  <c r="X326" i="42"/>
  <c r="X1323" i="42"/>
  <c r="X668" i="42"/>
  <c r="X1117" i="42"/>
  <c r="X925" i="42"/>
  <c r="X160" i="42"/>
  <c r="X443" i="42"/>
  <c r="X983" i="42"/>
  <c r="X593" i="42"/>
  <c r="X795" i="42"/>
  <c r="X1360" i="42"/>
  <c r="X1082" i="42"/>
  <c r="X526" i="42"/>
  <c r="X190" i="42"/>
  <c r="X1035" i="42"/>
  <c r="X747" i="42"/>
  <c r="X51" i="42"/>
  <c r="X93" i="42"/>
  <c r="X13" i="42"/>
  <c r="X421" i="42"/>
  <c r="X1393" i="42"/>
  <c r="X957" i="42"/>
  <c r="X371" i="42"/>
  <c r="X590" i="42"/>
  <c r="X493" i="42"/>
  <c r="X720" i="42"/>
  <c r="X768" i="42"/>
  <c r="X1038" i="42"/>
  <c r="X746" i="42"/>
  <c r="X576" i="42"/>
  <c r="X1191" i="42"/>
  <c r="X594" i="42"/>
  <c r="X1359" i="42"/>
  <c r="X797" i="42"/>
  <c r="X1102" i="42"/>
  <c r="X1112" i="42"/>
  <c r="X1149" i="42"/>
  <c r="X1284" i="42"/>
  <c r="X648" i="42"/>
  <c r="X652" i="42"/>
  <c r="X134" i="42"/>
  <c r="X239" i="42"/>
  <c r="X999" i="42"/>
  <c r="X583" i="42"/>
  <c r="X112" i="42"/>
  <c r="X457" i="42"/>
  <c r="X629" i="42"/>
  <c r="X327" i="42"/>
  <c r="X178" i="42"/>
  <c r="X694" i="42"/>
  <c r="X727" i="42"/>
  <c r="X568" i="42"/>
  <c r="X1009" i="42"/>
  <c r="X786" i="42"/>
  <c r="X425" i="42"/>
  <c r="X1153" i="42"/>
  <c r="X995" i="42"/>
  <c r="X409" i="42"/>
  <c r="X678" i="42"/>
  <c r="X464" i="42"/>
  <c r="X1010" i="42"/>
  <c r="X388" i="42"/>
  <c r="X1320" i="42"/>
  <c r="X29" i="42"/>
  <c r="X876" i="42"/>
  <c r="X1368" i="42"/>
  <c r="X572" i="42"/>
  <c r="X35" i="42"/>
  <c r="X423" i="42"/>
  <c r="X42" i="42"/>
  <c r="X1056" i="42"/>
  <c r="X1120" i="42"/>
  <c r="X416" i="42"/>
  <c r="X1357" i="42"/>
  <c r="X177" i="42"/>
  <c r="X677" i="42"/>
  <c r="X1125" i="42"/>
  <c r="X892" i="42"/>
  <c r="X1268" i="42"/>
  <c r="X324" i="42"/>
  <c r="X1224" i="42"/>
  <c r="X381" i="42"/>
  <c r="X931" i="42"/>
  <c r="X471" i="42"/>
  <c r="X95" i="42"/>
  <c r="X1209" i="42"/>
  <c r="X131" i="42"/>
  <c r="X1410" i="42"/>
  <c r="X758" i="42"/>
  <c r="X1350" i="42"/>
  <c r="X537" i="42"/>
  <c r="X622" i="42"/>
  <c r="X620" i="42"/>
  <c r="X376" i="42"/>
  <c r="X1259" i="42"/>
  <c r="X64" i="42"/>
  <c r="X1064" i="42"/>
  <c r="X84" i="42"/>
  <c r="X103" i="42"/>
  <c r="X969" i="42"/>
  <c r="X171" i="42"/>
  <c r="X1333" i="42"/>
  <c r="X119" i="42"/>
  <c r="X1126" i="42"/>
  <c r="X329" i="42"/>
  <c r="X854" i="42"/>
  <c r="X1123" i="42"/>
  <c r="X808" i="42"/>
  <c r="X1282" i="42"/>
  <c r="X1429" i="42"/>
  <c r="X306" i="42"/>
  <c r="X582" i="42"/>
  <c r="X785" i="42"/>
  <c r="X1286" i="42"/>
  <c r="X107" i="42"/>
  <c r="X908" i="42"/>
  <c r="X730" i="42"/>
  <c r="X1067" i="42"/>
  <c r="X1011" i="42"/>
  <c r="X819" i="42"/>
  <c r="X235" i="42"/>
  <c r="X868" i="42"/>
  <c r="X584" i="42"/>
  <c r="X857" i="42"/>
  <c r="X1002" i="42"/>
  <c r="X919" i="42"/>
  <c r="X916" i="42"/>
  <c r="X52" i="42"/>
  <c r="X579" i="42"/>
  <c r="X707" i="42"/>
  <c r="X864" i="42"/>
  <c r="X1164" i="42"/>
  <c r="X75" i="42"/>
  <c r="X216" i="42"/>
  <c r="X442" i="42"/>
  <c r="X65" i="42"/>
  <c r="X1040" i="42"/>
  <c r="X1421" i="42"/>
  <c r="X759" i="42"/>
  <c r="X1041" i="42"/>
  <c r="X488" i="42"/>
  <c r="X347" i="42"/>
  <c r="X637" i="42"/>
  <c r="X1018" i="42"/>
  <c r="X1110" i="42"/>
  <c r="X1334" i="42"/>
  <c r="X407" i="42"/>
  <c r="X1353" i="42"/>
  <c r="X116" i="42"/>
  <c r="X298" i="42"/>
  <c r="X1281" i="42"/>
  <c r="X611" i="42"/>
  <c r="X1206" i="42"/>
  <c r="X186" i="42"/>
  <c r="X436" i="42"/>
  <c r="X167" i="42"/>
  <c r="X842" i="42"/>
  <c r="X1296" i="42"/>
  <c r="X777" i="42"/>
  <c r="X781" i="42"/>
  <c r="X76" i="42"/>
  <c r="X621" i="42"/>
  <c r="X214" i="42"/>
  <c r="X1200" i="42"/>
  <c r="X273" i="42"/>
  <c r="X333" i="42"/>
  <c r="X905" i="42"/>
  <c r="X1366" i="42"/>
  <c r="X418" i="42"/>
  <c r="X259" i="42"/>
  <c r="X655" i="42"/>
  <c r="X222" i="42"/>
  <c r="X491" i="42"/>
  <c r="X313" i="42"/>
  <c r="X1060" i="42"/>
  <c r="X716" i="42"/>
  <c r="X1135" i="42"/>
  <c r="X33" i="42"/>
  <c r="X79" i="42"/>
  <c r="X1412" i="42"/>
  <c r="X1365" i="42"/>
  <c r="X1144" i="42"/>
  <c r="X1150" i="42"/>
  <c r="X1121" i="42"/>
  <c r="X1072" i="42"/>
  <c r="X1388" i="42"/>
  <c r="X129" i="42"/>
  <c r="X520" i="42"/>
  <c r="X1256" i="42"/>
  <c r="X234" i="42"/>
  <c r="X322" i="42"/>
  <c r="X784" i="42"/>
  <c r="X1131" i="42"/>
  <c r="X495" i="42"/>
  <c r="X477" i="42"/>
  <c r="X483" i="42"/>
  <c r="X656" i="42"/>
  <c r="X487" i="42"/>
  <c r="X1226" i="42"/>
  <c r="X16" i="42"/>
  <c r="X738" i="42"/>
  <c r="X1165" i="42"/>
  <c r="X1348" i="42"/>
  <c r="X1078" i="42"/>
  <c r="X280" i="42"/>
  <c r="X610" i="42"/>
  <c r="X909" i="42"/>
  <c r="X174" i="42"/>
  <c r="X950" i="42"/>
  <c r="X984" i="42"/>
  <c r="X413" i="42"/>
  <c r="X631" i="42"/>
  <c r="X518" i="42"/>
  <c r="X588" i="42"/>
  <c r="X918" i="42"/>
  <c r="X228" i="42"/>
  <c r="X731" i="42"/>
  <c r="X1400" i="42"/>
  <c r="X1182" i="42"/>
  <c r="X1292" i="42"/>
  <c r="X1231" i="42"/>
  <c r="X124" i="42"/>
  <c r="X745" i="42"/>
  <c r="X123" i="42"/>
  <c r="X735" i="42"/>
  <c r="X252" i="42"/>
  <c r="X681" i="42"/>
  <c r="X274" i="42"/>
  <c r="X1032" i="42"/>
  <c r="X1443" i="42"/>
  <c r="X948" i="42"/>
  <c r="X1339" i="42"/>
  <c r="X982" i="42"/>
  <c r="X404" i="42"/>
  <c r="X316" i="42"/>
  <c r="X362" i="42"/>
  <c r="X1283" i="42"/>
  <c r="X1198" i="42"/>
  <c r="X782" i="42"/>
  <c r="X1119" i="42"/>
  <c r="X858" i="42"/>
  <c r="X616" i="42"/>
  <c r="X1345" i="42"/>
  <c r="X445" i="42"/>
  <c r="X22" i="42"/>
  <c r="X287" i="42"/>
  <c r="X550" i="42"/>
  <c r="X32" i="42"/>
  <c r="X699" i="42"/>
  <c r="X1080" i="42"/>
  <c r="X87" i="42"/>
  <c r="X794" i="42"/>
  <c r="X1297" i="42"/>
  <c r="X97" i="42"/>
  <c r="X815" i="42"/>
  <c r="X309" i="42"/>
  <c r="X1124" i="42"/>
  <c r="X67" i="42"/>
  <c r="X82" i="42"/>
  <c r="X639" i="42"/>
  <c r="X278" i="42"/>
  <c r="X484" i="42"/>
  <c r="X441" i="42"/>
  <c r="X628" i="42"/>
  <c r="X850" i="42"/>
  <c r="X569" i="42"/>
  <c r="X997" i="42"/>
  <c r="X825" i="42"/>
  <c r="X1387" i="42"/>
  <c r="X90" i="42"/>
  <c r="X255" i="42"/>
  <c r="X458" i="42"/>
  <c r="X1100" i="42"/>
  <c r="X813" i="42"/>
  <c r="X1450" i="42"/>
  <c r="X1202" i="42"/>
  <c r="X105" i="42"/>
  <c r="X959" i="42"/>
  <c r="X450" i="42"/>
  <c r="X533" i="42"/>
  <c r="X852" i="42"/>
  <c r="X1371" i="42"/>
  <c r="X460" i="42"/>
  <c r="X17" i="42"/>
  <c r="X1062" i="42"/>
  <c r="X83" i="42"/>
  <c r="X1363" i="42"/>
  <c r="X1177" i="42"/>
  <c r="X1313" i="42"/>
  <c r="X1006" i="42"/>
  <c r="X467" i="42"/>
  <c r="X1186" i="42"/>
  <c r="X375" i="42"/>
  <c r="X158" i="42"/>
  <c r="X1356" i="42"/>
  <c r="X949" i="42"/>
  <c r="X179" i="42"/>
  <c r="X939" i="42"/>
  <c r="X1376" i="42"/>
  <c r="X853" i="42"/>
  <c r="X619" i="42"/>
  <c r="X580" i="42"/>
  <c r="X270" i="42"/>
  <c r="X551" i="42"/>
  <c r="X539" i="42"/>
  <c r="X472" i="42"/>
  <c r="X954" i="42"/>
  <c r="X827" i="42"/>
  <c r="X331" i="42"/>
  <c r="X412" i="42"/>
  <c r="X1435" i="42"/>
  <c r="X139" i="42"/>
  <c r="X1277" i="42"/>
  <c r="X390" i="42"/>
  <c r="X1197" i="42"/>
  <c r="X884" i="42"/>
  <c r="X960" i="42"/>
  <c r="X367" i="42"/>
  <c r="X294" i="42"/>
  <c r="X1163" i="42"/>
  <c r="X828" i="42"/>
  <c r="X880" i="42"/>
  <c r="X557" i="42"/>
  <c r="X971" i="42"/>
  <c r="X1085" i="42"/>
  <c r="X907" i="42"/>
  <c r="X299" i="42"/>
  <c r="X1248" i="42"/>
  <c r="X1076" i="42"/>
  <c r="X1136" i="42"/>
  <c r="X988" i="42"/>
  <c r="X508" i="42"/>
  <c r="X1061" i="42"/>
  <c r="X401" i="42"/>
  <c r="X667" i="42"/>
  <c r="X1145" i="42"/>
  <c r="X885" i="42"/>
  <c r="X11" i="42"/>
  <c r="X1001" i="42"/>
  <c r="X1288" i="42"/>
  <c r="X1346" i="42"/>
  <c r="X902" i="42"/>
  <c r="X1029" i="42"/>
  <c r="X688" i="42"/>
  <c r="X10" i="42"/>
  <c r="X448" i="42"/>
  <c r="X779" i="42"/>
  <c r="X1195" i="42"/>
  <c r="X938" i="42"/>
  <c r="X592" i="42"/>
  <c r="X831" i="42"/>
  <c r="X1091" i="42"/>
  <c r="X1364" i="42"/>
  <c r="X69" i="42"/>
  <c r="X1196" i="42"/>
  <c r="X525" i="42"/>
  <c r="X210" i="42"/>
  <c r="X709" i="42"/>
  <c r="X272" i="42"/>
  <c r="X595" i="42"/>
  <c r="X494" i="42"/>
  <c r="X1263" i="42"/>
  <c r="X698" i="42"/>
  <c r="X485" i="42"/>
  <c r="X229" i="42"/>
  <c r="X1013" i="42"/>
  <c r="X764" i="42"/>
  <c r="X286" i="42"/>
  <c r="X269" i="42"/>
  <c r="X330" i="42"/>
  <c r="X910" i="42"/>
  <c r="X515" i="42"/>
  <c r="X566" i="42"/>
  <c r="X150" i="42"/>
  <c r="X1258" i="42"/>
  <c r="X68" i="42"/>
  <c r="X46" i="42"/>
  <c r="X1347" i="42"/>
  <c r="X219" i="42"/>
  <c r="X56" i="42"/>
  <c r="X1156" i="42"/>
  <c r="X644" i="42"/>
  <c r="X1401" i="42"/>
  <c r="X963" i="42"/>
  <c r="X527" i="42"/>
  <c r="X510" i="42"/>
  <c r="X800" i="42"/>
  <c r="X1020" i="42"/>
  <c r="X814" i="42"/>
  <c r="X1383" i="42"/>
  <c r="X40" i="42"/>
  <c r="X635" i="42"/>
  <c r="X1448" i="42"/>
  <c r="X1389" i="42"/>
  <c r="X355" i="42"/>
  <c r="X666" i="42"/>
  <c r="X1046" i="42"/>
  <c r="X987" i="42"/>
  <c r="X447" i="42"/>
  <c r="X627" i="42"/>
  <c r="X674" i="42"/>
  <c r="X196" i="42"/>
  <c r="X444" i="42"/>
  <c r="X809" i="42"/>
  <c r="X1088" i="42"/>
  <c r="X461" i="42"/>
  <c r="X754" i="42"/>
  <c r="X826" i="42"/>
  <c r="X50" i="42"/>
  <c r="X99" i="42"/>
  <c r="X1101" i="42"/>
  <c r="X353" i="42"/>
  <c r="X1220" i="42"/>
  <c r="X877" i="42"/>
  <c r="X947" i="42"/>
  <c r="X182" i="42"/>
  <c r="X55" i="42"/>
  <c r="X336" i="42"/>
  <c r="X288" i="42"/>
  <c r="X638" i="42"/>
  <c r="X878" i="42"/>
  <c r="X1251" i="42"/>
  <c r="X391" i="42"/>
  <c r="X1194" i="42"/>
  <c r="X1306" i="42"/>
  <c r="X1454" i="42"/>
  <c r="X1402" i="42"/>
  <c r="X985" i="42"/>
  <c r="X343" i="42"/>
  <c r="X859" i="42"/>
  <c r="X357" i="42"/>
  <c r="X879" i="42"/>
  <c r="X1075" i="42"/>
  <c r="X346" i="42"/>
  <c r="X714" i="42"/>
  <c r="X624" i="42"/>
  <c r="X967" i="42"/>
  <c r="X1417" i="42"/>
  <c r="X822" i="42"/>
  <c r="X787" i="42"/>
  <c r="X1068" i="42"/>
  <c r="X389" i="42"/>
  <c r="X536" i="42"/>
  <c r="X1069" i="42"/>
  <c r="X281" i="42"/>
  <c r="X1451" i="42"/>
  <c r="X28" i="42"/>
  <c r="X1408" i="42"/>
  <c r="X1260" i="42"/>
  <c r="X555" i="42"/>
  <c r="X1218" i="42"/>
  <c r="X911" i="42"/>
  <c r="X128" i="42"/>
  <c r="X646" i="42"/>
  <c r="X195" i="42"/>
  <c r="X940" i="42"/>
  <c r="X354" i="42"/>
  <c r="X213" i="42"/>
  <c r="X873" i="42"/>
  <c r="X791" i="42"/>
  <c r="X451" i="42"/>
  <c r="X1337" i="42"/>
  <c r="X156" i="42"/>
  <c r="X724" i="42"/>
  <c r="X1434" i="42"/>
  <c r="X341" i="42"/>
  <c r="X1386" i="42"/>
  <c r="X1212" i="42"/>
  <c r="X1052" i="42"/>
  <c r="X396" i="42"/>
  <c r="X934" i="42"/>
  <c r="X609" i="42"/>
  <c r="X932" i="42"/>
  <c r="X1053" i="42"/>
  <c r="X1000" i="42"/>
  <c r="X1358" i="42"/>
  <c r="X682" i="42"/>
  <c r="X548" i="42"/>
  <c r="X469" i="42"/>
  <c r="X456" i="42"/>
  <c r="X889" i="42"/>
  <c r="X1086" i="42"/>
  <c r="X612" i="42"/>
  <c r="X1017" i="42"/>
  <c r="X756" i="42"/>
  <c r="X1319" i="42"/>
  <c r="X1216" i="42"/>
  <c r="X529" i="42"/>
  <c r="X161" i="42"/>
  <c r="X1411" i="42"/>
  <c r="X601" i="42"/>
  <c r="X1045" i="42"/>
  <c r="X251" i="42"/>
  <c r="X41" i="42"/>
  <c r="X924" i="42"/>
  <c r="X732" i="42"/>
  <c r="X618" i="42"/>
  <c r="X1444" i="42"/>
  <c r="X881" i="42"/>
  <c r="X1174" i="42"/>
  <c r="X737" i="42"/>
  <c r="X253" i="42"/>
  <c r="X263" i="42"/>
  <c r="X1178" i="42"/>
  <c r="X1362" i="42"/>
  <c r="X80" i="42"/>
  <c r="X54" i="42"/>
  <c r="X636" i="42"/>
  <c r="X1295" i="42"/>
  <c r="X577" i="42"/>
  <c r="X980" i="42"/>
  <c r="X307" i="42"/>
  <c r="X1278" i="42"/>
  <c r="X626" i="42"/>
  <c r="X1208" i="42"/>
  <c r="X1014" i="42"/>
  <c r="X680" i="42"/>
  <c r="X337" i="42"/>
  <c r="X1325" i="42"/>
  <c r="X1328" i="42"/>
  <c r="X1423" i="42"/>
  <c r="X630" i="42"/>
  <c r="X597" i="42"/>
  <c r="X319" i="42"/>
  <c r="X257" i="42"/>
  <c r="X1028" i="42"/>
  <c r="X743" i="42"/>
  <c r="X823" i="42"/>
  <c r="X276" i="42"/>
  <c r="X1407" i="42"/>
  <c r="X238" i="42"/>
  <c r="X432" i="42"/>
  <c r="X1070" i="42"/>
  <c r="X18" i="42"/>
  <c r="X14" i="42"/>
  <c r="X690" i="42"/>
  <c r="X1160" i="42"/>
  <c r="X1230" i="42"/>
  <c r="X43" i="42"/>
  <c r="X1236" i="42"/>
  <c r="X104" i="42"/>
  <c r="X1384" i="42"/>
  <c r="X373" i="42"/>
  <c r="X117" i="42"/>
  <c r="X384" i="42"/>
  <c r="X1190" i="42"/>
  <c r="X1239" i="42"/>
  <c r="X419" i="42"/>
  <c r="X748" i="42"/>
  <c r="X774" i="42"/>
  <c r="X137" i="42"/>
  <c r="X206" i="42"/>
  <c r="X481" i="42"/>
  <c r="X521" i="42"/>
  <c r="X466" i="42"/>
  <c r="X221" i="42"/>
  <c r="X118" i="42"/>
  <c r="X345" i="42"/>
  <c r="X807" i="42"/>
  <c r="X649" i="42"/>
  <c r="X400" i="42"/>
  <c r="X1299" i="42"/>
  <c r="X658" i="42"/>
  <c r="X765" i="42"/>
  <c r="X250" i="42"/>
  <c r="X541" i="42"/>
  <c r="X805" i="42"/>
  <c r="X986" i="42"/>
  <c r="X848" i="42"/>
  <c r="X1066" i="42"/>
  <c r="X1440" i="42"/>
  <c r="X1090" i="42"/>
  <c r="X540" i="42"/>
  <c r="X486" i="42"/>
  <c r="X1107" i="42"/>
  <c r="X212" i="42"/>
  <c r="X575" i="42"/>
  <c r="X1300" i="42"/>
  <c r="X145" i="42"/>
  <c r="X1415" i="42"/>
  <c r="X719" i="42"/>
  <c r="X596" i="42"/>
  <c r="X976" i="42"/>
  <c r="X202" i="42"/>
  <c r="X208" i="42"/>
  <c r="X770" i="42"/>
  <c r="X296" i="42"/>
  <c r="X766" i="42"/>
  <c r="X144" i="42"/>
  <c r="X991" i="42"/>
  <c r="X705" i="42"/>
  <c r="X981" i="42"/>
  <c r="X261" i="42"/>
  <c r="X990" i="42"/>
  <c r="X706" i="42"/>
  <c r="X710" i="42"/>
  <c r="X398" i="42"/>
  <c r="X702" i="42"/>
  <c r="X1081" i="42"/>
  <c r="X1133" i="42"/>
  <c r="X92" i="42"/>
  <c r="X673" i="42"/>
  <c r="X1249" i="42"/>
  <c r="X205" i="42"/>
  <c r="X591" i="42"/>
  <c r="X761" i="42"/>
  <c r="X5" i="42"/>
  <c r="X225" i="42"/>
  <c r="X712" i="42"/>
  <c r="X1105" i="42"/>
  <c r="X94" i="42"/>
  <c r="X778" i="42"/>
  <c r="X1237" i="42"/>
  <c r="X218" i="42"/>
  <c r="X1409" i="42"/>
  <c r="X683" i="42"/>
  <c r="X1424" i="42"/>
  <c r="X1380" i="42"/>
  <c r="X1171" i="42"/>
  <c r="X513" i="42"/>
  <c r="X1453" i="42"/>
  <c r="X862" i="42"/>
  <c r="X500" i="42"/>
  <c r="X600" i="42"/>
  <c r="X830" i="42"/>
  <c r="X1395" i="42"/>
  <c r="X1314" i="42"/>
  <c r="X845" i="42"/>
  <c r="X233" i="42"/>
  <c r="X151" i="42"/>
  <c r="X262" i="42"/>
  <c r="X1252" i="42"/>
  <c r="X185" i="42"/>
  <c r="X1023" i="42"/>
  <c r="X996" i="42"/>
  <c r="X804" i="42"/>
  <c r="X1351" i="42"/>
  <c r="X334" i="42"/>
  <c r="X1026" i="42"/>
  <c r="X1304" i="42"/>
  <c r="X769" i="42"/>
  <c r="X915" i="42"/>
  <c r="X490" i="42"/>
  <c r="X1129" i="42"/>
  <c r="X454" i="42"/>
  <c r="X1406" i="42"/>
  <c r="X264" i="42"/>
  <c r="X599" i="42"/>
  <c r="X1426" i="42"/>
  <c r="X209" i="42"/>
  <c r="X894" i="42"/>
  <c r="X763" i="42"/>
  <c r="X1092" i="42"/>
  <c r="X135" i="42"/>
  <c r="X305" i="42"/>
  <c r="X224" i="42"/>
  <c r="X314" i="42"/>
  <c r="X468" i="42"/>
  <c r="X1310" i="42"/>
  <c r="X802" i="42"/>
  <c r="X650" i="42"/>
  <c r="X130" i="42"/>
  <c r="X1240" i="42"/>
  <c r="X833" i="42"/>
  <c r="X671" i="42"/>
  <c r="X977" i="42"/>
  <c r="X370" i="42"/>
  <c r="X1044" i="42"/>
  <c r="X482" i="42"/>
  <c r="X431" i="42"/>
  <c r="X31" i="42"/>
  <c r="X399" i="42"/>
  <c r="X1234" i="42"/>
  <c r="X829" i="42"/>
  <c r="X380" i="42"/>
  <c r="X1159" i="42"/>
  <c r="X143" i="42"/>
  <c r="X1089" i="42"/>
  <c r="X772" i="42"/>
  <c r="X906" i="42"/>
  <c r="X672" i="42"/>
  <c r="X502" i="42"/>
  <c r="X1192" i="42"/>
  <c r="X501" i="42"/>
  <c r="X434" i="42"/>
  <c r="X972" i="42"/>
  <c r="X1219" i="42"/>
  <c r="X47" i="42"/>
  <c r="X780" i="42"/>
  <c r="X755" i="42"/>
  <c r="X317" i="42"/>
  <c r="X1265" i="42"/>
  <c r="X1243" i="42"/>
  <c r="X1005" i="42"/>
  <c r="X1097" i="42"/>
  <c r="X256" i="42"/>
  <c r="X1338" i="42"/>
  <c r="X1342" i="42"/>
  <c r="X841" i="42"/>
  <c r="X1096" i="42"/>
  <c r="X203" i="42"/>
  <c r="X503" i="42"/>
  <c r="X1016" i="42"/>
  <c r="X1019" i="42"/>
  <c r="X359" i="42"/>
  <c r="X750" i="42"/>
  <c r="X48" i="42"/>
  <c r="X61" i="42"/>
  <c r="X366" i="42"/>
  <c r="X923" i="42"/>
  <c r="X586" i="42"/>
  <c r="X15" i="42"/>
  <c r="X692" i="42"/>
  <c r="X379" i="42"/>
  <c r="X1441" i="42"/>
  <c r="X1352" i="42"/>
  <c r="X133" i="42"/>
  <c r="X36" i="42"/>
  <c r="X1104" i="42"/>
  <c r="X1257" i="42"/>
  <c r="X372" i="42"/>
  <c r="X408" i="42"/>
  <c r="X762" i="42"/>
  <c r="X478" i="42"/>
  <c r="X796" i="42"/>
  <c r="X304" i="42"/>
  <c r="X1188" i="42"/>
  <c r="W786" i="42"/>
  <c r="W477" i="42"/>
  <c r="W483" i="42"/>
  <c r="W656" i="42"/>
  <c r="W487" i="42"/>
  <c r="W1226" i="42"/>
  <c r="W16" i="42"/>
  <c r="W738" i="42"/>
  <c r="W1165" i="42"/>
  <c r="W1348" i="42"/>
  <c r="W1078" i="42"/>
  <c r="W280" i="42"/>
  <c r="W610" i="42"/>
  <c r="W909" i="42"/>
  <c r="W1364" i="42"/>
  <c r="W69" i="42"/>
  <c r="W1196" i="42"/>
  <c r="W525" i="42"/>
  <c r="W210" i="42"/>
  <c r="W709" i="42"/>
  <c r="W272" i="42"/>
  <c r="W595" i="42"/>
  <c r="W494" i="42"/>
  <c r="W1263" i="42"/>
  <c r="W698" i="42"/>
  <c r="W485" i="42"/>
  <c r="W229" i="42"/>
  <c r="W1013" i="42"/>
  <c r="W764" i="42"/>
  <c r="W286" i="42"/>
  <c r="W269" i="42"/>
  <c r="W330" i="42"/>
  <c r="W910" i="42"/>
  <c r="W515" i="42"/>
  <c r="W566" i="42"/>
  <c r="W150" i="42"/>
  <c r="W1258" i="42"/>
  <c r="W68" i="42"/>
  <c r="W46" i="42"/>
  <c r="W1347" i="42"/>
  <c r="W219" i="42"/>
  <c r="W56" i="42"/>
  <c r="W1156" i="42"/>
  <c r="W644" i="42"/>
  <c r="W1401" i="42"/>
  <c r="W963" i="42"/>
  <c r="W527" i="42"/>
  <c r="W510" i="42"/>
  <c r="W800" i="42"/>
  <c r="W1020" i="42"/>
  <c r="W814" i="42"/>
  <c r="W1383" i="42"/>
  <c r="W40" i="42"/>
  <c r="W425" i="42"/>
  <c r="W1153" i="42"/>
  <c r="W995" i="42"/>
  <c r="W409" i="42"/>
  <c r="W678" i="42"/>
  <c r="W464" i="42"/>
  <c r="W1010" i="42"/>
  <c r="W388" i="42"/>
  <c r="W1320" i="42"/>
  <c r="W29" i="42"/>
  <c r="W876" i="42"/>
  <c r="W1368" i="42"/>
  <c r="W572" i="42"/>
  <c r="W35" i="42"/>
  <c r="W174" i="42"/>
  <c r="W950" i="42"/>
  <c r="W984" i="42"/>
  <c r="W413" i="42"/>
  <c r="W631" i="42"/>
  <c r="W518" i="42"/>
  <c r="W588" i="42"/>
  <c r="W918" i="42"/>
  <c r="W228" i="42"/>
  <c r="W731" i="42"/>
  <c r="W1400" i="42"/>
  <c r="W1182" i="42"/>
  <c r="W1292" i="42"/>
  <c r="W1231" i="42"/>
  <c r="W124" i="42"/>
  <c r="W745" i="42"/>
  <c r="W123" i="42"/>
  <c r="W735" i="42"/>
  <c r="W252" i="42"/>
  <c r="W681" i="42"/>
  <c r="W274" i="42"/>
  <c r="W1032" i="42"/>
  <c r="W1443" i="42"/>
  <c r="W948" i="42"/>
  <c r="W1339" i="42"/>
  <c r="W982" i="42"/>
  <c r="W404" i="42"/>
  <c r="W316" i="42"/>
  <c r="W362" i="42"/>
  <c r="W1283" i="42"/>
  <c r="W1198" i="42"/>
  <c r="W782" i="42"/>
  <c r="W1119" i="42"/>
  <c r="W858" i="42"/>
  <c r="W616" i="42"/>
  <c r="W1345" i="42"/>
  <c r="W445" i="42"/>
  <c r="W22" i="42"/>
  <c r="W287" i="42"/>
  <c r="W550" i="42"/>
  <c r="W32" i="42"/>
  <c r="W699" i="42"/>
  <c r="W635" i="42"/>
  <c r="W1448" i="42"/>
  <c r="W1389" i="42"/>
  <c r="W355" i="42"/>
  <c r="W666" i="42"/>
  <c r="W1046" i="42"/>
  <c r="W987" i="42"/>
  <c r="W447" i="42"/>
  <c r="W627" i="42"/>
  <c r="W674" i="42"/>
  <c r="W196" i="42"/>
  <c r="W444" i="42"/>
  <c r="W809" i="42"/>
  <c r="W1088" i="42"/>
  <c r="W461" i="42"/>
  <c r="W754" i="42"/>
  <c r="W826" i="42"/>
  <c r="W50" i="42"/>
  <c r="W99" i="42"/>
  <c r="W1101" i="42"/>
  <c r="W353" i="42"/>
  <c r="W1220" i="42"/>
  <c r="W877" i="42"/>
  <c r="W947" i="42"/>
  <c r="W182" i="42"/>
  <c r="W55" i="42"/>
  <c r="W336" i="42"/>
  <c r="W288" i="42"/>
  <c r="W638" i="42"/>
  <c r="W878" i="42"/>
  <c r="W1251" i="42"/>
  <c r="W391" i="42"/>
  <c r="W1194" i="42"/>
  <c r="W1306" i="42"/>
  <c r="W1454" i="42"/>
  <c r="W1402" i="42"/>
  <c r="W985" i="42"/>
  <c r="W343" i="42"/>
  <c r="W859" i="42"/>
  <c r="W357" i="42"/>
  <c r="W879" i="42"/>
  <c r="W1075" i="42"/>
  <c r="W346" i="42"/>
  <c r="W714" i="42"/>
  <c r="W624" i="42"/>
  <c r="W967" i="42"/>
  <c r="W1417" i="42"/>
  <c r="W822" i="42"/>
  <c r="W787" i="42"/>
  <c r="W1068" i="42"/>
  <c r="W389" i="42"/>
  <c r="W536" i="42"/>
  <c r="W1069" i="42"/>
  <c r="W281" i="42"/>
  <c r="W1451" i="42"/>
  <c r="W28" i="42"/>
  <c r="W1408" i="42"/>
  <c r="W1260" i="42"/>
  <c r="W555" i="42"/>
  <c r="W1218" i="42"/>
  <c r="W911" i="42"/>
  <c r="W128" i="42"/>
  <c r="W646" i="42"/>
  <c r="W195" i="42"/>
  <c r="W940" i="42"/>
  <c r="W354" i="42"/>
  <c r="W213" i="42"/>
  <c r="W873" i="42"/>
  <c r="W791" i="42"/>
  <c r="W451" i="42"/>
  <c r="W1337" i="42"/>
  <c r="W156" i="42"/>
  <c r="W724" i="42"/>
  <c r="W1434" i="42"/>
  <c r="W341" i="42"/>
  <c r="W1386" i="42"/>
  <c r="W1080" i="42"/>
  <c r="W87" i="42"/>
  <c r="W794" i="42"/>
  <c r="W1297" i="42"/>
  <c r="W97" i="42"/>
  <c r="W815" i="42"/>
  <c r="W309" i="42"/>
  <c r="W1124" i="42"/>
  <c r="W67" i="42"/>
  <c r="W82" i="42"/>
  <c r="W639" i="42"/>
  <c r="W278" i="42"/>
  <c r="W484" i="42"/>
  <c r="W441" i="42"/>
  <c r="W628" i="42"/>
  <c r="W850" i="42"/>
  <c r="W569" i="42"/>
  <c r="W997" i="42"/>
  <c r="W825" i="42"/>
  <c r="W1387" i="42"/>
  <c r="W90" i="42"/>
  <c r="W255" i="42"/>
  <c r="W458" i="42"/>
  <c r="W1100" i="42"/>
  <c r="W813" i="42"/>
  <c r="W1450" i="42"/>
  <c r="W1202" i="42"/>
  <c r="W105" i="42"/>
  <c r="W959" i="42"/>
  <c r="W450" i="42"/>
  <c r="W533" i="42"/>
  <c r="W852" i="42"/>
  <c r="W1371" i="42"/>
  <c r="W460" i="42"/>
  <c r="W17" i="42"/>
  <c r="W1062" i="42"/>
  <c r="W83" i="42"/>
  <c r="W1363" i="42"/>
  <c r="W1177" i="42"/>
  <c r="W1313" i="42"/>
  <c r="W1006" i="42"/>
  <c r="W467" i="42"/>
  <c r="W1186" i="42"/>
  <c r="W375" i="42"/>
  <c r="W158" i="42"/>
  <c r="W1356" i="42"/>
  <c r="W949" i="42"/>
  <c r="W179" i="42"/>
  <c r="W939" i="42"/>
  <c r="W1376" i="42"/>
  <c r="W853" i="42"/>
  <c r="W619" i="42"/>
  <c r="W580" i="42"/>
  <c r="W270" i="42"/>
  <c r="W551" i="42"/>
  <c r="W539" i="42"/>
  <c r="W472" i="42"/>
  <c r="W954" i="42"/>
  <c r="W827" i="42"/>
  <c r="W331" i="42"/>
  <c r="W412" i="42"/>
  <c r="W1435" i="42"/>
  <c r="W139" i="42"/>
  <c r="W1277" i="42"/>
  <c r="W390" i="42"/>
  <c r="W1197" i="42"/>
  <c r="W884" i="42"/>
  <c r="W960" i="42"/>
  <c r="W367" i="42"/>
  <c r="W294" i="42"/>
  <c r="W1163" i="42"/>
  <c r="W828" i="42"/>
  <c r="W880" i="42"/>
  <c r="W557" i="42"/>
  <c r="W971" i="42"/>
  <c r="W1085" i="42"/>
  <c r="W907" i="42"/>
  <c r="W299" i="42"/>
  <c r="W1248" i="42"/>
  <c r="W1076" i="42"/>
  <c r="W1136" i="42"/>
  <c r="W988" i="42"/>
  <c r="W508" i="42"/>
  <c r="W1061" i="42"/>
  <c r="W401" i="42"/>
  <c r="W667" i="42"/>
  <c r="W1145" i="42"/>
  <c r="W885" i="42"/>
  <c r="W11" i="42"/>
  <c r="W1001" i="42"/>
  <c r="W1288" i="42"/>
  <c r="W1346" i="42"/>
  <c r="W902" i="42"/>
  <c r="W1029" i="42"/>
  <c r="W688" i="42"/>
  <c r="W10" i="42"/>
  <c r="W448" i="42"/>
  <c r="W779" i="42"/>
  <c r="W1195" i="42"/>
  <c r="W938" i="42"/>
  <c r="W592" i="42"/>
  <c r="W831" i="42"/>
  <c r="W1091" i="42"/>
  <c r="W712" i="42"/>
  <c r="W1105" i="42"/>
  <c r="W94" i="42"/>
  <c r="W778" i="42"/>
  <c r="W1237" i="42"/>
  <c r="W218" i="42"/>
  <c r="W1409" i="42"/>
  <c r="W683" i="42"/>
  <c r="W1424" i="42"/>
  <c r="W1380" i="42"/>
  <c r="W1171" i="42"/>
  <c r="W513" i="42"/>
  <c r="W1453" i="42"/>
  <c r="W862" i="42"/>
  <c r="W500" i="42"/>
  <c r="W600" i="42"/>
  <c r="W830" i="42"/>
  <c r="W1395" i="42"/>
  <c r="W1314" i="42"/>
  <c r="W845" i="42"/>
  <c r="W233" i="42"/>
  <c r="W151" i="42"/>
  <c r="W262" i="42"/>
  <c r="W1252" i="42"/>
  <c r="W185" i="42"/>
  <c r="W1023" i="42"/>
  <c r="W996" i="42"/>
  <c r="W804" i="42"/>
  <c r="W1351" i="42"/>
  <c r="W334" i="42"/>
  <c r="W1026" i="42"/>
  <c r="W1304" i="42"/>
  <c r="W769" i="42"/>
  <c r="W915" i="42"/>
  <c r="W490" i="42"/>
  <c r="W1129" i="42"/>
  <c r="W454" i="42"/>
  <c r="W1406" i="42"/>
  <c r="W264" i="42"/>
  <c r="W599" i="42"/>
  <c r="W1426" i="42"/>
  <c r="W209" i="42"/>
  <c r="W894" i="42"/>
  <c r="W763" i="42"/>
  <c r="W1092" i="42"/>
  <c r="W135" i="42"/>
  <c r="W305" i="42"/>
  <c r="W224" i="42"/>
  <c r="W314" i="42"/>
  <c r="W468" i="42"/>
  <c r="W1310" i="42"/>
  <c r="W802" i="42"/>
  <c r="W650" i="42"/>
  <c r="W130" i="42"/>
  <c r="W1240" i="42"/>
  <c r="W833" i="42"/>
  <c r="W671" i="42"/>
  <c r="W977" i="42"/>
  <c r="W370" i="42"/>
  <c r="W1044" i="42"/>
  <c r="W482" i="42"/>
  <c r="W431" i="42"/>
  <c r="W31" i="42"/>
  <c r="W399" i="42"/>
  <c r="W1234" i="42"/>
  <c r="W829" i="42"/>
  <c r="W380" i="42"/>
  <c r="W1159" i="42"/>
  <c r="W143" i="42"/>
  <c r="W1089" i="42"/>
  <c r="W772" i="42"/>
  <c r="W906" i="42"/>
  <c r="W672" i="42"/>
  <c r="W502" i="42"/>
  <c r="W1192" i="42"/>
  <c r="W501" i="42"/>
  <c r="W434" i="42"/>
  <c r="W972" i="42"/>
  <c r="W1219" i="42"/>
  <c r="W47" i="42"/>
  <c r="W780" i="42"/>
  <c r="W755" i="42"/>
  <c r="W317" i="42"/>
  <c r="W1265" i="42"/>
  <c r="W1243" i="42"/>
  <c r="W1005" i="42"/>
  <c r="W1097" i="42"/>
  <c r="W256" i="42"/>
  <c r="W1338" i="42"/>
  <c r="W1342" i="42"/>
  <c r="W841" i="42"/>
  <c r="W1096" i="42"/>
  <c r="W203" i="42"/>
  <c r="W503" i="42"/>
  <c r="W1016" i="42"/>
  <c r="W1019" i="42"/>
  <c r="W359" i="42"/>
  <c r="W750" i="42"/>
  <c r="W48" i="42"/>
  <c r="W61" i="42"/>
  <c r="W366" i="42"/>
  <c r="W923" i="42"/>
  <c r="W586" i="42"/>
  <c r="W15" i="42"/>
  <c r="W692" i="42"/>
  <c r="W379" i="42"/>
  <c r="W1441" i="42"/>
  <c r="W1352" i="42"/>
  <c r="W133" i="42"/>
  <c r="W36" i="42"/>
  <c r="W1104" i="42"/>
  <c r="W1257" i="42"/>
  <c r="W372" i="42"/>
  <c r="W408" i="42"/>
  <c r="W762" i="42"/>
  <c r="W478" i="42"/>
  <c r="W796" i="42"/>
  <c r="W304" i="42"/>
  <c r="W1212" i="42"/>
  <c r="W1052" i="42"/>
  <c r="W396" i="42"/>
  <c r="W934" i="42"/>
  <c r="W609" i="42"/>
  <c r="W932" i="42"/>
  <c r="W1053" i="42"/>
  <c r="W1000" i="42"/>
  <c r="W1358" i="42"/>
  <c r="W682" i="42"/>
  <c r="W548" i="42"/>
  <c r="W469" i="42"/>
  <c r="W456" i="42"/>
  <c r="W889" i="42"/>
  <c r="W1086" i="42"/>
  <c r="W612" i="42"/>
  <c r="W1017" i="42"/>
  <c r="W756" i="42"/>
  <c r="W1319" i="42"/>
  <c r="W1216" i="42"/>
  <c r="W529" i="42"/>
  <c r="W161" i="42"/>
  <c r="W1411" i="42"/>
  <c r="W601" i="42"/>
  <c r="W1045" i="42"/>
  <c r="W251" i="42"/>
  <c r="W41" i="42"/>
  <c r="W924" i="42"/>
  <c r="W732" i="42"/>
  <c r="W618" i="42"/>
  <c r="W1444" i="42"/>
  <c r="W881" i="42"/>
  <c r="W1174" i="42"/>
  <c r="W737" i="42"/>
  <c r="W253" i="42"/>
  <c r="W263" i="42"/>
  <c r="W1178" i="42"/>
  <c r="W1362" i="42"/>
  <c r="W80" i="42"/>
  <c r="W54" i="42"/>
  <c r="W636" i="42"/>
  <c r="W1295" i="42"/>
  <c r="W577" i="42"/>
  <c r="W980" i="42"/>
  <c r="W307" i="42"/>
  <c r="W1278" i="42"/>
  <c r="W626" i="42"/>
  <c r="W1208" i="42"/>
  <c r="W1014" i="42"/>
  <c r="W680" i="42"/>
  <c r="W337" i="42"/>
  <c r="W1325" i="42"/>
  <c r="W1328" i="42"/>
  <c r="W1423" i="42"/>
  <c r="W630" i="42"/>
  <c r="W597" i="42"/>
  <c r="W319" i="42"/>
  <c r="W257" i="42"/>
  <c r="W1028" i="42"/>
  <c r="W743" i="42"/>
  <c r="W823" i="42"/>
  <c r="W276" i="42"/>
  <c r="W1407" i="42"/>
  <c r="W238" i="42"/>
  <c r="W432" i="42"/>
  <c r="W1070" i="42"/>
  <c r="W18" i="42"/>
  <c r="W14" i="42"/>
  <c r="W690" i="42"/>
  <c r="W1160" i="42"/>
  <c r="W1230" i="42"/>
  <c r="W43" i="42"/>
  <c r="W1236" i="42"/>
  <c r="W104" i="42"/>
  <c r="W1384" i="42"/>
  <c r="W373" i="42"/>
  <c r="W117" i="42"/>
  <c r="W384" i="42"/>
  <c r="W1190" i="42"/>
  <c r="W1239" i="42"/>
  <c r="W419" i="42"/>
  <c r="W748" i="42"/>
  <c r="W774" i="42"/>
  <c r="W137" i="42"/>
  <c r="W206" i="42"/>
  <c r="W481" i="42"/>
  <c r="W521" i="42"/>
  <c r="W466" i="42"/>
  <c r="W221" i="42"/>
  <c r="W118" i="42"/>
  <c r="W345" i="42"/>
  <c r="W807" i="42"/>
  <c r="W649" i="42"/>
  <c r="W400" i="42"/>
  <c r="W1299" i="42"/>
  <c r="W658" i="42"/>
  <c r="W765" i="42"/>
  <c r="W250" i="42"/>
  <c r="W541" i="42"/>
  <c r="W805" i="42"/>
  <c r="W986" i="42"/>
  <c r="W848" i="42"/>
  <c r="W1066" i="42"/>
  <c r="W1440" i="42"/>
  <c r="W1090" i="42"/>
  <c r="W540" i="42"/>
  <c r="W486" i="42"/>
  <c r="W1107" i="42"/>
  <c r="W212" i="42"/>
  <c r="W575" i="42"/>
  <c r="W1300" i="42"/>
  <c r="W145" i="42"/>
  <c r="W1415" i="42"/>
  <c r="W719" i="42"/>
  <c r="W596" i="42"/>
  <c r="W976" i="42"/>
  <c r="W202" i="42"/>
  <c r="W208" i="42"/>
  <c r="W770" i="42"/>
  <c r="W296" i="42"/>
  <c r="W766" i="42"/>
  <c r="W144" i="42"/>
  <c r="W991" i="42"/>
  <c r="W705" i="42"/>
  <c r="W981" i="42"/>
  <c r="W261" i="42"/>
  <c r="W990" i="42"/>
  <c r="W706" i="42"/>
  <c r="W710" i="42"/>
  <c r="W398" i="42"/>
  <c r="W702" i="42"/>
  <c r="W1081" i="42"/>
  <c r="W1133" i="42"/>
  <c r="W92" i="42"/>
  <c r="W673" i="42"/>
  <c r="W1249" i="42"/>
  <c r="W205" i="42"/>
  <c r="W591" i="42"/>
  <c r="W761" i="42"/>
  <c r="W5" i="42"/>
  <c r="W225" i="42"/>
  <c r="V707" i="42"/>
  <c r="V786" i="42"/>
  <c r="U786" i="42"/>
  <c r="W571" i="42"/>
  <c r="W654" i="42"/>
  <c r="W1022" i="42"/>
  <c r="W217" i="42"/>
  <c r="W163" i="42"/>
  <c r="W25" i="42"/>
  <c r="W1318" i="42"/>
  <c r="W1173" i="42"/>
  <c r="W141" i="42"/>
  <c r="W109" i="42"/>
  <c r="W875" i="42"/>
  <c r="W173" i="42"/>
  <c r="W1079" i="42"/>
  <c r="W1184" i="42"/>
  <c r="W1427" i="42"/>
  <c r="W965" i="42"/>
  <c r="W1315" i="42"/>
  <c r="W1007" i="42"/>
  <c r="W1021" i="42"/>
  <c r="W297" i="42"/>
  <c r="W1122" i="42"/>
  <c r="W1399" i="42"/>
  <c r="W653" i="42"/>
  <c r="W832" i="42"/>
  <c r="W374" i="42"/>
  <c r="W1004" i="42"/>
  <c r="W1210" i="42"/>
  <c r="W102" i="42"/>
  <c r="W106" i="42"/>
  <c r="W155" i="42"/>
  <c r="W1074" i="42"/>
  <c r="W558" i="42"/>
  <c r="W1349" i="42"/>
  <c r="W1050" i="42"/>
  <c r="W703" i="42"/>
  <c r="W1128" i="42"/>
  <c r="W91" i="42"/>
  <c r="W311" i="42"/>
  <c r="W465" i="42"/>
  <c r="W531" i="42"/>
  <c r="W798" i="42"/>
  <c r="W243" i="42"/>
  <c r="W752" i="42"/>
  <c r="W1180" i="42"/>
  <c r="W733" i="42"/>
  <c r="W1381" i="42"/>
  <c r="W560" i="42"/>
  <c r="W1114" i="42"/>
  <c r="W358" i="42"/>
  <c r="W632" i="42"/>
  <c r="W1207" i="42"/>
  <c r="W751" i="42"/>
  <c r="W53" i="42"/>
  <c r="W172" i="42"/>
  <c r="W917" i="42"/>
  <c r="W961" i="42"/>
  <c r="W1034" i="42"/>
  <c r="W267" i="42"/>
  <c r="W1344" i="42"/>
  <c r="W1204" i="42"/>
  <c r="W1229" i="42"/>
  <c r="W554" i="42"/>
  <c r="W310" i="42"/>
  <c r="W1317" i="42"/>
  <c r="W979" i="42"/>
  <c r="W1255" i="42"/>
  <c r="W1241" i="42"/>
  <c r="W289" i="42"/>
  <c r="W200" i="42"/>
  <c r="W1374" i="42"/>
  <c r="W700" i="42"/>
  <c r="W1187" i="42"/>
  <c r="W475" i="42"/>
  <c r="W1111" i="42"/>
  <c r="W587" i="42"/>
  <c r="W887" i="42"/>
  <c r="W1324" i="42"/>
  <c r="W89" i="42"/>
  <c r="W1445" i="42"/>
  <c r="W1279" i="42"/>
  <c r="W561" i="42"/>
  <c r="W946" i="42"/>
  <c r="W1276" i="42"/>
  <c r="W410" i="42"/>
  <c r="W860" i="42"/>
  <c r="W838" i="42"/>
  <c r="W1378" i="42"/>
  <c r="W896" i="42"/>
  <c r="W37" i="42"/>
  <c r="W792" i="42"/>
  <c r="W867" i="42"/>
  <c r="W1377" i="42"/>
  <c r="W1063" i="42"/>
  <c r="W657" i="42"/>
  <c r="W1397" i="42"/>
  <c r="W1051" i="42"/>
  <c r="W1027" i="42"/>
  <c r="W546" i="42"/>
  <c r="W729" i="42"/>
  <c r="W1253" i="42"/>
  <c r="W543" i="42"/>
  <c r="W993" i="42"/>
  <c r="W715" i="42"/>
  <c r="W325" i="42"/>
  <c r="W277" i="42"/>
  <c r="W170" i="42"/>
  <c r="W929" i="42"/>
  <c r="W921" i="42"/>
  <c r="W361" i="42"/>
  <c r="W888" i="42"/>
  <c r="W1293" i="42"/>
  <c r="W835" i="42"/>
  <c r="W27" i="42"/>
  <c r="W573" i="42"/>
  <c r="W992" i="42"/>
  <c r="W368" i="42"/>
  <c r="W504" i="42"/>
  <c r="W1172" i="42"/>
  <c r="W157" i="42"/>
  <c r="W435" i="42"/>
  <c r="W744" i="42"/>
  <c r="W1138" i="42"/>
  <c r="W816" i="42"/>
  <c r="W30" i="42"/>
  <c r="W958" i="42"/>
  <c r="W1033" i="42"/>
  <c r="W433" i="42"/>
  <c r="W1274" i="42"/>
  <c r="W110" i="42"/>
  <c r="W1382" i="42"/>
  <c r="W775" i="42"/>
  <c r="W1330" i="42"/>
  <c r="W45" i="42"/>
  <c r="W1162" i="42"/>
  <c r="W406" i="42"/>
  <c r="W66" i="42"/>
  <c r="W26" i="42"/>
  <c r="W564" i="42"/>
  <c r="W455" i="42"/>
  <c r="W895" i="42"/>
  <c r="W1168" i="42"/>
  <c r="W424" i="42"/>
  <c r="W38" i="42"/>
  <c r="W275" i="42"/>
  <c r="W1036" i="42"/>
  <c r="W1065" i="42"/>
  <c r="W86" i="42"/>
  <c r="W740" i="42"/>
  <c r="W231" i="42"/>
  <c r="W914" i="42"/>
  <c r="W567" i="42"/>
  <c r="W1183" i="42"/>
  <c r="W505" i="42"/>
  <c r="W492" i="42"/>
  <c r="W427" i="42"/>
  <c r="W839" i="42"/>
  <c r="W1367" i="42"/>
  <c r="W100" i="42"/>
  <c r="W1419" i="42"/>
  <c r="W258" i="42"/>
  <c r="W242" i="42"/>
  <c r="W1042" i="42"/>
  <c r="W585" i="42"/>
  <c r="W168" i="42"/>
  <c r="W701" i="42"/>
  <c r="W321" i="42"/>
  <c r="W1087" i="42"/>
  <c r="W511" i="42"/>
  <c r="W1225" i="42"/>
  <c r="W7" i="42"/>
  <c r="W120" i="42"/>
  <c r="W900" i="42"/>
  <c r="W377" i="42"/>
  <c r="W1043" i="42"/>
  <c r="W1430" i="42"/>
  <c r="W643" i="42"/>
  <c r="W812" i="42"/>
  <c r="W1095" i="42"/>
  <c r="W422" i="42"/>
  <c r="W904" i="42"/>
  <c r="W1390" i="42"/>
  <c r="W1329" i="42"/>
  <c r="W945" i="42"/>
  <c r="W230" i="42"/>
  <c r="W968" i="42"/>
  <c r="W1179" i="42"/>
  <c r="W893" i="42"/>
  <c r="W59" i="42"/>
  <c r="W556" i="42"/>
  <c r="W1024" i="42"/>
  <c r="W344" i="42"/>
  <c r="W776" i="42"/>
  <c r="W903" i="42"/>
  <c r="W821" i="42"/>
  <c r="W1290" i="42"/>
  <c r="W871" i="42"/>
  <c r="W1152" i="42"/>
  <c r="W547" i="42"/>
  <c r="W1030" i="42"/>
  <c r="W340" i="42"/>
  <c r="W191" i="42"/>
  <c r="W199" i="42"/>
  <c r="W96" i="42"/>
  <c r="W78" i="42"/>
  <c r="W634" i="42"/>
  <c r="W162" i="42"/>
  <c r="W528" i="42"/>
  <c r="W1269" i="42"/>
  <c r="W641" i="42"/>
  <c r="W283" i="42"/>
  <c r="W739" i="42"/>
  <c r="W872" i="42"/>
  <c r="W1307" i="42"/>
  <c r="W1354" i="42"/>
  <c r="W549" i="42"/>
  <c r="W899" i="42"/>
  <c r="W1142" i="42"/>
  <c r="W265" i="42"/>
  <c r="W642" i="42"/>
  <c r="W420" i="42"/>
  <c r="W1418" i="42"/>
  <c r="W753" i="42"/>
  <c r="W1373" i="42"/>
  <c r="W922" i="42"/>
  <c r="W1015" i="42"/>
  <c r="W20" i="42"/>
  <c r="W1379" i="42"/>
  <c r="W570" i="42"/>
  <c r="W519" i="42"/>
  <c r="W928" i="42"/>
  <c r="W223" i="42"/>
  <c r="W1370" i="42"/>
  <c r="W806" i="42"/>
  <c r="W625" i="42"/>
  <c r="W187" i="42"/>
  <c r="W973" i="42"/>
  <c r="W72" i="42"/>
  <c r="W57" i="42"/>
  <c r="W473" i="42"/>
  <c r="W989" i="42"/>
  <c r="W818" i="42"/>
  <c r="W395" i="42"/>
  <c r="W1428" i="42"/>
  <c r="W1439" i="42"/>
  <c r="W941" i="42"/>
  <c r="W955" i="42"/>
  <c r="W1302" i="42"/>
  <c r="W148" i="42"/>
  <c r="W726" i="42"/>
  <c r="W291" i="42"/>
  <c r="W260" i="42"/>
  <c r="W220" i="42"/>
  <c r="W247" i="42"/>
  <c r="W385" i="42"/>
  <c r="W1223" i="42"/>
  <c r="W21" i="42"/>
  <c r="W74" i="42"/>
  <c r="W1335" i="42"/>
  <c r="W175" i="42"/>
  <c r="W138" i="42"/>
  <c r="W308" i="42"/>
  <c r="W717" i="42"/>
  <c r="W943" i="42"/>
  <c r="W429" i="42"/>
  <c r="W1139" i="42"/>
  <c r="W1391" i="42"/>
  <c r="W927" i="42"/>
  <c r="W721" i="42"/>
  <c r="W874" i="42"/>
  <c r="W1106" i="42"/>
  <c r="W1392" i="42"/>
  <c r="W1054" i="42"/>
  <c r="W691" i="42"/>
  <c r="W1071" i="42"/>
  <c r="W81" i="42"/>
  <c r="W284" i="42"/>
  <c r="W1254" i="42"/>
  <c r="W834" i="42"/>
  <c r="W6" i="42"/>
  <c r="W606" i="42"/>
  <c r="W679" i="42"/>
  <c r="W771" i="42"/>
  <c r="W937" i="42"/>
  <c r="W474" i="42"/>
  <c r="W1316" i="42"/>
  <c r="W1059" i="42"/>
  <c r="W645" i="42"/>
  <c r="W249" i="42"/>
  <c r="W944" i="42"/>
  <c r="W164" i="42"/>
  <c r="W479" i="42"/>
  <c r="W1309" i="42"/>
  <c r="W1331" i="42"/>
  <c r="W1414" i="42"/>
  <c r="W837" i="42"/>
  <c r="W339" i="42"/>
  <c r="W942" i="42"/>
  <c r="W1321" i="42"/>
  <c r="W153" i="42"/>
  <c r="W661" i="42"/>
  <c r="W142" i="42"/>
  <c r="W669" i="42"/>
  <c r="W684" i="42"/>
  <c r="W417" i="42"/>
  <c r="W1169" i="42"/>
  <c r="W675" i="42"/>
  <c r="W966" i="42"/>
  <c r="W544" i="42"/>
  <c r="W530" i="42"/>
  <c r="W1405" i="42"/>
  <c r="W1396" i="42"/>
  <c r="W886" i="42"/>
  <c r="W188" i="42"/>
  <c r="W338" i="42"/>
  <c r="W438" i="42"/>
  <c r="W836" i="42"/>
  <c r="W1303" i="42"/>
  <c r="W440" i="42"/>
  <c r="W883" i="42"/>
  <c r="W535" i="42"/>
  <c r="W617" i="42"/>
  <c r="W1343" i="42"/>
  <c r="W246" i="42"/>
  <c r="W517" i="42"/>
  <c r="W121" i="42"/>
  <c r="W603" i="42"/>
  <c r="W335" i="42"/>
  <c r="W244" i="42"/>
  <c r="W183" i="42"/>
  <c r="W159" i="42"/>
  <c r="W1432" i="42"/>
  <c r="W1203" i="42"/>
  <c r="W846" i="42"/>
  <c r="W640" i="42"/>
  <c r="W58" i="42"/>
  <c r="W226" i="42"/>
  <c r="W1084" i="42"/>
  <c r="W489" i="42"/>
  <c r="W506" i="42"/>
  <c r="W1403" i="42"/>
  <c r="W913" i="42"/>
  <c r="W85" i="42"/>
  <c r="W1232" i="42"/>
  <c r="W383" i="42"/>
  <c r="W88" i="42"/>
  <c r="W77" i="42"/>
  <c r="W589" i="42"/>
  <c r="W402" i="42"/>
  <c r="W524" i="42"/>
  <c r="W975" i="42"/>
  <c r="W1161" i="42"/>
  <c r="W293" i="42"/>
  <c r="W204" i="42"/>
  <c r="W734" i="42"/>
  <c r="W364" i="42"/>
  <c r="W193" i="42"/>
  <c r="W711" i="42"/>
  <c r="W1301" i="42"/>
  <c r="W1039" i="42"/>
  <c r="W788" i="42"/>
  <c r="W1425" i="42"/>
  <c r="W1245" i="42"/>
  <c r="W1099" i="42"/>
  <c r="W1167" i="42"/>
  <c r="W926" i="42"/>
  <c r="W480" i="42"/>
  <c r="W415" i="42"/>
  <c r="W773" i="42"/>
  <c r="W1221" i="42"/>
  <c r="W428" i="42"/>
  <c r="W1294" i="42"/>
  <c r="W998" i="42"/>
  <c r="W863" i="42"/>
  <c r="W1213" i="42"/>
  <c r="W552" i="42"/>
  <c r="W176" i="42"/>
  <c r="W232" i="42"/>
  <c r="W146" i="42"/>
  <c r="W1157" i="42"/>
  <c r="W1270" i="42"/>
  <c r="W820" i="42"/>
  <c r="W1155" i="42"/>
  <c r="W1326" i="42"/>
  <c r="W1215" i="42"/>
  <c r="W476" i="42"/>
  <c r="W70" i="42"/>
  <c r="W1185" i="42"/>
  <c r="W810" i="42"/>
  <c r="W651" i="42"/>
  <c r="W282" i="42"/>
  <c r="W392" i="42"/>
  <c r="W1025" i="42"/>
  <c r="W248" i="42"/>
  <c r="W1127" i="42"/>
  <c r="W994" i="42"/>
  <c r="W1413" i="42"/>
  <c r="W532" i="42"/>
  <c r="W127" i="42"/>
  <c r="W356" i="42"/>
  <c r="W1115" i="42"/>
  <c r="W1341" i="42"/>
  <c r="W849" i="42"/>
  <c r="W866" i="42"/>
  <c r="W394" i="42"/>
  <c r="W1438" i="42"/>
  <c r="W1233" i="42"/>
  <c r="W323" i="42"/>
  <c r="W563" i="42"/>
  <c r="W301" i="42"/>
  <c r="W1048" i="42"/>
  <c r="W437" i="42"/>
  <c r="W446" i="42"/>
  <c r="W1146" i="42"/>
  <c r="W1049" i="42"/>
  <c r="W1047" i="42"/>
  <c r="W723" i="42"/>
  <c r="W326" i="42"/>
  <c r="W1323" i="42"/>
  <c r="W668" i="42"/>
  <c r="W1117" i="42"/>
  <c r="W925" i="42"/>
  <c r="W160" i="42"/>
  <c r="W443" i="42"/>
  <c r="W983" i="42"/>
  <c r="W593" i="42"/>
  <c r="W795" i="42"/>
  <c r="W1360" i="42"/>
  <c r="W1082" i="42"/>
  <c r="W526" i="42"/>
  <c r="W190" i="42"/>
  <c r="W1035" i="42"/>
  <c r="W747" i="42"/>
  <c r="W51" i="42"/>
  <c r="W93" i="42"/>
  <c r="W13" i="42"/>
  <c r="W421" i="42"/>
  <c r="W1393" i="42"/>
  <c r="W957" i="42"/>
  <c r="W371" i="42"/>
  <c r="W590" i="42"/>
  <c r="W493" i="42"/>
  <c r="W720" i="42"/>
  <c r="W768" i="42"/>
  <c r="W1038" i="42"/>
  <c r="W746" i="42"/>
  <c r="W576" i="42"/>
  <c r="W1191" i="42"/>
  <c r="W594" i="42"/>
  <c r="W1359" i="42"/>
  <c r="W797" i="42"/>
  <c r="W1102" i="42"/>
  <c r="W1112" i="42"/>
  <c r="W1149" i="42"/>
  <c r="W1284" i="42"/>
  <c r="W648" i="42"/>
  <c r="W652" i="42"/>
  <c r="W134" i="42"/>
  <c r="W239" i="42"/>
  <c r="W999" i="42"/>
  <c r="W583" i="42"/>
  <c r="W112" i="42"/>
  <c r="W457" i="42"/>
  <c r="W629" i="42"/>
  <c r="W327" i="42"/>
  <c r="W178" i="42"/>
  <c r="W694" i="42"/>
  <c r="W727" i="42"/>
  <c r="W568" i="42"/>
  <c r="W1009" i="42"/>
  <c r="W1264" i="42"/>
  <c r="W423" i="42"/>
  <c r="W42" i="42"/>
  <c r="W1056" i="42"/>
  <c r="W1120" i="42"/>
  <c r="W416" i="42"/>
  <c r="W1357" i="42"/>
  <c r="W177" i="42"/>
  <c r="W677" i="42"/>
  <c r="W1125" i="42"/>
  <c r="W892" i="42"/>
  <c r="W1268" i="42"/>
  <c r="W324" i="42"/>
  <c r="W1224" i="42"/>
  <c r="W381" i="42"/>
  <c r="W931" i="42"/>
  <c r="W471" i="42"/>
  <c r="W95" i="42"/>
  <c r="W1209" i="42"/>
  <c r="W131" i="42"/>
  <c r="W1410" i="42"/>
  <c r="W758" i="42"/>
  <c r="W1350" i="42"/>
  <c r="W537" i="42"/>
  <c r="W622" i="42"/>
  <c r="W620" i="42"/>
  <c r="W376" i="42"/>
  <c r="W1259" i="42"/>
  <c r="W64" i="42"/>
  <c r="W1064" i="42"/>
  <c r="W84" i="42"/>
  <c r="W103" i="42"/>
  <c r="W969" i="42"/>
  <c r="W171" i="42"/>
  <c r="W1333" i="42"/>
  <c r="W119" i="42"/>
  <c r="W1126" i="42"/>
  <c r="W329" i="42"/>
  <c r="W854" i="42"/>
  <c r="W1123" i="42"/>
  <c r="W808" i="42"/>
  <c r="W1282" i="42"/>
  <c r="W1429" i="42"/>
  <c r="W306" i="42"/>
  <c r="W582" i="42"/>
  <c r="W785" i="42"/>
  <c r="W1286" i="42"/>
  <c r="W107" i="42"/>
  <c r="W908" i="42"/>
  <c r="W730" i="42"/>
  <c r="W1067" i="42"/>
  <c r="W1011" i="42"/>
  <c r="W819" i="42"/>
  <c r="W235" i="42"/>
  <c r="W868" i="42"/>
  <c r="W584" i="42"/>
  <c r="W857" i="42"/>
  <c r="W1002" i="42"/>
  <c r="W919" i="42"/>
  <c r="W916" i="42"/>
  <c r="W52" i="42"/>
  <c r="W579" i="42"/>
  <c r="W707" i="42"/>
  <c r="W864" i="42"/>
  <c r="W1164" i="42"/>
  <c r="W75" i="42"/>
  <c r="W216" i="42"/>
  <c r="W442" i="42"/>
  <c r="W65" i="42"/>
  <c r="W1040" i="42"/>
  <c r="W1421" i="42"/>
  <c r="W759" i="42"/>
  <c r="W1041" i="42"/>
  <c r="W488" i="42"/>
  <c r="W347" i="42"/>
  <c r="W637" i="42"/>
  <c r="W1018" i="42"/>
  <c r="W1110" i="42"/>
  <c r="W1334" i="42"/>
  <c r="W407" i="42"/>
  <c r="W1353" i="42"/>
  <c r="W116" i="42"/>
  <c r="W298" i="42"/>
  <c r="W1281" i="42"/>
  <c r="W611" i="42"/>
  <c r="W1206" i="42"/>
  <c r="W186" i="42"/>
  <c r="W436" i="42"/>
  <c r="W167" i="42"/>
  <c r="W842" i="42"/>
  <c r="W1296" i="42"/>
  <c r="W777" i="42"/>
  <c r="W781" i="42"/>
  <c r="W76" i="42"/>
  <c r="W621" i="42"/>
  <c r="W214" i="42"/>
  <c r="W1200" i="42"/>
  <c r="W273" i="42"/>
  <c r="W333" i="42"/>
  <c r="W905" i="42"/>
  <c r="W1366" i="42"/>
  <c r="W418" i="42"/>
  <c r="W259" i="42"/>
  <c r="W655" i="42"/>
  <c r="W222" i="42"/>
  <c r="W491" i="42"/>
  <c r="W313" i="42"/>
  <c r="W1060" i="42"/>
  <c r="W716" i="42"/>
  <c r="W1135" i="42"/>
  <c r="W33" i="42"/>
  <c r="W79" i="42"/>
  <c r="W1412" i="42"/>
  <c r="W1365" i="42"/>
  <c r="W1144" i="42"/>
  <c r="W1150" i="42"/>
  <c r="W1121" i="42"/>
  <c r="W1072" i="42"/>
  <c r="W1388" i="42"/>
  <c r="W129" i="42"/>
  <c r="W520" i="42"/>
  <c r="W1256" i="42"/>
  <c r="W234" i="42"/>
  <c r="W322" i="42"/>
  <c r="W784" i="42"/>
  <c r="W1131" i="42"/>
  <c r="W495" i="42"/>
  <c r="V1188" i="42"/>
  <c r="W1188" i="42"/>
  <c r="U571" i="42"/>
  <c r="U654" i="42"/>
  <c r="U1022" i="42"/>
  <c r="U217" i="42"/>
  <c r="U163" i="42"/>
  <c r="U25" i="42"/>
  <c r="U1318" i="42"/>
  <c r="U1173" i="42"/>
  <c r="U141" i="42"/>
  <c r="U109" i="42"/>
  <c r="U875" i="42"/>
  <c r="U173" i="42"/>
  <c r="U1079" i="42"/>
  <c r="U1184" i="42"/>
  <c r="U1427" i="42"/>
  <c r="U965" i="42"/>
  <c r="U1315" i="42"/>
  <c r="U1007" i="42"/>
  <c r="U1021" i="42"/>
  <c r="U297" i="42"/>
  <c r="U1122" i="42"/>
  <c r="U1399" i="42"/>
  <c r="U653" i="42"/>
  <c r="U832" i="42"/>
  <c r="U374" i="42"/>
  <c r="U1004" i="42"/>
  <c r="U1210" i="42"/>
  <c r="U102" i="42"/>
  <c r="U106" i="42"/>
  <c r="U155" i="42"/>
  <c r="U1074" i="42"/>
  <c r="U558" i="42"/>
  <c r="U1349" i="42"/>
  <c r="U1050" i="42"/>
  <c r="U703" i="42"/>
  <c r="U1128" i="42"/>
  <c r="U91" i="42"/>
  <c r="U311" i="42"/>
  <c r="U465" i="42"/>
  <c r="U531" i="42"/>
  <c r="U798" i="42"/>
  <c r="U243" i="42"/>
  <c r="U752" i="42"/>
  <c r="U1180" i="42"/>
  <c r="U733" i="42"/>
  <c r="U1381" i="42"/>
  <c r="U560" i="42"/>
  <c r="U1114" i="42"/>
  <c r="U358" i="42"/>
  <c r="U632" i="42"/>
  <c r="U1207" i="42"/>
  <c r="U751" i="42"/>
  <c r="U53" i="42"/>
  <c r="U172" i="42"/>
  <c r="U917" i="42"/>
  <c r="U961" i="42"/>
  <c r="U1034" i="42"/>
  <c r="U267" i="42"/>
  <c r="U1344" i="42"/>
  <c r="U1204" i="42"/>
  <c r="U1229" i="42"/>
  <c r="U554" i="42"/>
  <c r="U310" i="42"/>
  <c r="U1317" i="42"/>
  <c r="U979" i="42"/>
  <c r="U1255" i="42"/>
  <c r="U1241" i="42"/>
  <c r="U289" i="42"/>
  <c r="U200" i="42"/>
  <c r="U1374" i="42"/>
  <c r="U700" i="42"/>
  <c r="U1187" i="42"/>
  <c r="U475" i="42"/>
  <c r="U1111" i="42"/>
  <c r="U587" i="42"/>
  <c r="U887" i="42"/>
  <c r="U1324" i="42"/>
  <c r="U89" i="42"/>
  <c r="U1445" i="42"/>
  <c r="U1279" i="42"/>
  <c r="U561" i="42"/>
  <c r="U946" i="42"/>
  <c r="U1276" i="42"/>
  <c r="U410" i="42"/>
  <c r="U7" i="42"/>
  <c r="U860" i="42"/>
  <c r="U1378" i="42"/>
  <c r="U37" i="42"/>
  <c r="U867" i="42"/>
  <c r="U1063" i="42"/>
  <c r="U1397" i="42"/>
  <c r="U1027" i="42"/>
  <c r="U729" i="42"/>
  <c r="U543" i="42"/>
  <c r="U715" i="42"/>
  <c r="U277" i="42"/>
  <c r="U929" i="42"/>
  <c r="U361" i="42"/>
  <c r="U1293" i="42"/>
  <c r="U27" i="42"/>
  <c r="U992" i="42"/>
  <c r="U504" i="42"/>
  <c r="U157" i="42"/>
  <c r="U744" i="42"/>
  <c r="U816" i="42"/>
  <c r="U958" i="42"/>
  <c r="U433" i="42"/>
  <c r="U110" i="42"/>
  <c r="U775" i="42"/>
  <c r="U45" i="42"/>
  <c r="U406" i="42"/>
  <c r="U26" i="42"/>
  <c r="U455" i="42"/>
  <c r="U1168" i="42"/>
  <c r="U38" i="42"/>
  <c r="U1036" i="42"/>
  <c r="U86" i="42"/>
  <c r="U231" i="42"/>
  <c r="U567" i="42"/>
  <c r="U505" i="42"/>
  <c r="U427" i="42"/>
  <c r="U1367" i="42"/>
  <c r="U1419" i="42"/>
  <c r="U242" i="42"/>
  <c r="U585" i="42"/>
  <c r="U701" i="42"/>
  <c r="U1087" i="42"/>
  <c r="U1225" i="42"/>
  <c r="U120" i="42"/>
  <c r="U900" i="42"/>
  <c r="U377" i="42"/>
  <c r="U1043" i="42"/>
  <c r="U1430" i="42"/>
  <c r="U643" i="42"/>
  <c r="U812" i="42"/>
  <c r="U1095" i="42"/>
  <c r="U422" i="42"/>
  <c r="U904" i="42"/>
  <c r="U1390" i="42"/>
  <c r="U1329" i="42"/>
  <c r="U945" i="42"/>
  <c r="U230" i="42"/>
  <c r="U968" i="42"/>
  <c r="U1179" i="42"/>
  <c r="U893" i="42"/>
  <c r="U59" i="42"/>
  <c r="U556" i="42"/>
  <c r="U1024" i="42"/>
  <c r="U344" i="42"/>
  <c r="U776" i="42"/>
  <c r="U903" i="42"/>
  <c r="U821" i="42"/>
  <c r="U1290" i="42"/>
  <c r="U871" i="42"/>
  <c r="U1152" i="42"/>
  <c r="U547" i="42"/>
  <c r="U1030" i="42"/>
  <c r="U340" i="42"/>
  <c r="U191" i="42"/>
  <c r="U199" i="42"/>
  <c r="U96" i="42"/>
  <c r="U78" i="42"/>
  <c r="U634" i="42"/>
  <c r="U162" i="42"/>
  <c r="U528" i="42"/>
  <c r="U1269" i="42"/>
  <c r="U641" i="42"/>
  <c r="U283" i="42"/>
  <c r="U739" i="42"/>
  <c r="U872" i="42"/>
  <c r="U1307" i="42"/>
  <c r="U1354" i="42"/>
  <c r="U549" i="42"/>
  <c r="U899" i="42"/>
  <c r="U1142" i="42"/>
  <c r="U265" i="42"/>
  <c r="U642" i="42"/>
  <c r="U420" i="42"/>
  <c r="U1418" i="42"/>
  <c r="U753" i="42"/>
  <c r="U1373" i="42"/>
  <c r="U922" i="42"/>
  <c r="U1015" i="42"/>
  <c r="U20" i="42"/>
  <c r="U1379" i="42"/>
  <c r="U570" i="42"/>
  <c r="U519" i="42"/>
  <c r="U928" i="42"/>
  <c r="U223" i="42"/>
  <c r="U1370" i="42"/>
  <c r="U806" i="42"/>
  <c r="U625" i="42"/>
  <c r="U187" i="42"/>
  <c r="U973" i="42"/>
  <c r="U72" i="42"/>
  <c r="U57" i="42"/>
  <c r="U473" i="42"/>
  <c r="U989" i="42"/>
  <c r="U818" i="42"/>
  <c r="U395" i="42"/>
  <c r="U1428" i="42"/>
  <c r="U1439" i="42"/>
  <c r="U941" i="42"/>
  <c r="U955" i="42"/>
  <c r="U1302" i="42"/>
  <c r="U148" i="42"/>
  <c r="U726" i="42"/>
  <c r="U291" i="42"/>
  <c r="U260" i="42"/>
  <c r="U220" i="42"/>
  <c r="U247" i="42"/>
  <c r="U385" i="42"/>
  <c r="U1403" i="42"/>
  <c r="U913" i="42"/>
  <c r="U85" i="42"/>
  <c r="U1232" i="42"/>
  <c r="U383" i="42"/>
  <c r="U88" i="42"/>
  <c r="U77" i="42"/>
  <c r="U589" i="42"/>
  <c r="U402" i="42"/>
  <c r="U524" i="42"/>
  <c r="U975" i="42"/>
  <c r="U1161" i="42"/>
  <c r="U293" i="42"/>
  <c r="U204" i="42"/>
  <c r="U734" i="42"/>
  <c r="U364" i="42"/>
  <c r="U193" i="42"/>
  <c r="U711" i="42"/>
  <c r="U1301" i="42"/>
  <c r="U1039" i="42"/>
  <c r="U788" i="42"/>
  <c r="U1425" i="42"/>
  <c r="U1245" i="42"/>
  <c r="U1099" i="42"/>
  <c r="U1167" i="42"/>
  <c r="U926" i="42"/>
  <c r="U480" i="42"/>
  <c r="U415" i="42"/>
  <c r="U773" i="42"/>
  <c r="U1221" i="42"/>
  <c r="U428" i="42"/>
  <c r="U1294" i="42"/>
  <c r="U998" i="42"/>
  <c r="U863" i="42"/>
  <c r="U1213" i="42"/>
  <c r="U552" i="42"/>
  <c r="U176" i="42"/>
  <c r="U232" i="42"/>
  <c r="U146" i="42"/>
  <c r="U1157" i="42"/>
  <c r="U1270" i="42"/>
  <c r="U820" i="42"/>
  <c r="U1155" i="42"/>
  <c r="U838" i="42"/>
  <c r="U792" i="42"/>
  <c r="U657" i="42"/>
  <c r="U546" i="42"/>
  <c r="U993" i="42"/>
  <c r="U170" i="42"/>
  <c r="U888" i="42"/>
  <c r="U573" i="42"/>
  <c r="U1172" i="42"/>
  <c r="U1138" i="42"/>
  <c r="U1033" i="42"/>
  <c r="U1382" i="42"/>
  <c r="U1162" i="42"/>
  <c r="U564" i="42"/>
  <c r="U424" i="42"/>
  <c r="U1065" i="42"/>
  <c r="U914" i="42"/>
  <c r="U492" i="42"/>
  <c r="U100" i="42"/>
  <c r="U1042" i="42"/>
  <c r="U321" i="42"/>
  <c r="U1223" i="42"/>
  <c r="U74" i="42"/>
  <c r="U175" i="42"/>
  <c r="U308" i="42"/>
  <c r="U943" i="42"/>
  <c r="U1139" i="42"/>
  <c r="U927" i="42"/>
  <c r="U874" i="42"/>
  <c r="U1392" i="42"/>
  <c r="U691" i="42"/>
  <c r="U81" i="42"/>
  <c r="U1254" i="42"/>
  <c r="U6" i="42"/>
  <c r="U679" i="42"/>
  <c r="U937" i="42"/>
  <c r="U1316" i="42"/>
  <c r="U645" i="42"/>
  <c r="U944" i="42"/>
  <c r="U479" i="42"/>
  <c r="U1331" i="42"/>
  <c r="U837" i="42"/>
  <c r="U942" i="42"/>
  <c r="U153" i="42"/>
  <c r="U142" i="42"/>
  <c r="U684" i="42"/>
  <c r="U1169" i="42"/>
  <c r="U966" i="42"/>
  <c r="U530" i="42"/>
  <c r="U1396" i="42"/>
  <c r="U188" i="42"/>
  <c r="U438" i="42"/>
  <c r="U1303" i="42"/>
  <c r="U883" i="42"/>
  <c r="U617" i="42"/>
  <c r="U246" i="42"/>
  <c r="U121" i="42"/>
  <c r="U335" i="42"/>
  <c r="U183" i="42"/>
  <c r="U1432" i="42"/>
  <c r="U846" i="42"/>
  <c r="U58" i="42"/>
  <c r="U1084" i="42"/>
  <c r="U506" i="42"/>
  <c r="U423" i="42"/>
  <c r="U1056" i="42"/>
  <c r="U416" i="42"/>
  <c r="U177" i="42"/>
  <c r="U1125" i="42"/>
  <c r="U1268" i="42"/>
  <c r="U1224" i="42"/>
  <c r="U931" i="42"/>
  <c r="U95" i="42"/>
  <c r="U131" i="42"/>
  <c r="U758" i="42"/>
  <c r="U537" i="42"/>
  <c r="U620" i="42"/>
  <c r="U1259" i="42"/>
  <c r="U1064" i="42"/>
  <c r="U969" i="42"/>
  <c r="U1333" i="42"/>
  <c r="U329" i="42"/>
  <c r="U1326" i="42"/>
  <c r="U1215" i="42"/>
  <c r="U476" i="42"/>
  <c r="U70" i="42"/>
  <c r="U1185" i="42"/>
  <c r="U810" i="42"/>
  <c r="U651" i="42"/>
  <c r="U282" i="42"/>
  <c r="U392" i="42"/>
  <c r="U1025" i="42"/>
  <c r="U248" i="42"/>
  <c r="U1127" i="42"/>
  <c r="U994" i="42"/>
  <c r="U1413" i="42"/>
  <c r="U532" i="42"/>
  <c r="U127" i="42"/>
  <c r="U356" i="42"/>
  <c r="U1115" i="42"/>
  <c r="U1341" i="42"/>
  <c r="U849" i="42"/>
  <c r="U866" i="42"/>
  <c r="U394" i="42"/>
  <c r="U1438" i="42"/>
  <c r="U1233" i="42"/>
  <c r="U323" i="42"/>
  <c r="U563" i="42"/>
  <c r="U301" i="42"/>
  <c r="U1048" i="42"/>
  <c r="U437" i="42"/>
  <c r="U446" i="42"/>
  <c r="U1146" i="42"/>
  <c r="U1049" i="42"/>
  <c r="U1047" i="42"/>
  <c r="U723" i="42"/>
  <c r="U326" i="42"/>
  <c r="U1323" i="42"/>
  <c r="U668" i="42"/>
  <c r="U1117" i="42"/>
  <c r="U925" i="42"/>
  <c r="U160" i="42"/>
  <c r="U443" i="42"/>
  <c r="U983" i="42"/>
  <c r="U593" i="42"/>
  <c r="U795" i="42"/>
  <c r="U1360" i="42"/>
  <c r="U1082" i="42"/>
  <c r="U526" i="42"/>
  <c r="U190" i="42"/>
  <c r="U1035" i="42"/>
  <c r="U747" i="42"/>
  <c r="U51" i="42"/>
  <c r="U93" i="42"/>
  <c r="U13" i="42"/>
  <c r="U421" i="42"/>
  <c r="U1393" i="42"/>
  <c r="U957" i="42"/>
  <c r="U371" i="42"/>
  <c r="U590" i="42"/>
  <c r="U493" i="42"/>
  <c r="U720" i="42"/>
  <c r="U768" i="42"/>
  <c r="U1038" i="42"/>
  <c r="U746" i="42"/>
  <c r="U576" i="42"/>
  <c r="U1191" i="42"/>
  <c r="U594" i="42"/>
  <c r="U1359" i="42"/>
  <c r="U797" i="42"/>
  <c r="U1102" i="42"/>
  <c r="U1112" i="42"/>
  <c r="U1149" i="42"/>
  <c r="U1284" i="42"/>
  <c r="U648" i="42"/>
  <c r="U652" i="42"/>
  <c r="U134" i="42"/>
  <c r="U239" i="42"/>
  <c r="U999" i="42"/>
  <c r="U583" i="42"/>
  <c r="U112" i="42"/>
  <c r="U457" i="42"/>
  <c r="U629" i="42"/>
  <c r="U327" i="42"/>
  <c r="U178" i="42"/>
  <c r="U694" i="42"/>
  <c r="U727" i="42"/>
  <c r="U568" i="42"/>
  <c r="U1009" i="42"/>
  <c r="U425" i="42"/>
  <c r="U1153" i="42"/>
  <c r="U995" i="42"/>
  <c r="U409" i="42"/>
  <c r="U678" i="42"/>
  <c r="U464" i="42"/>
  <c r="U1010" i="42"/>
  <c r="U388" i="42"/>
  <c r="U1320" i="42"/>
  <c r="U29" i="42"/>
  <c r="U876" i="42"/>
  <c r="U1368" i="42"/>
  <c r="U572" i="42"/>
  <c r="U35" i="42"/>
  <c r="U174" i="42"/>
  <c r="U950" i="42"/>
  <c r="U984" i="42"/>
  <c r="U413" i="42"/>
  <c r="U631" i="42"/>
  <c r="U518" i="42"/>
  <c r="U588" i="42"/>
  <c r="U918" i="42"/>
  <c r="U228" i="42"/>
  <c r="U731" i="42"/>
  <c r="U1400" i="42"/>
  <c r="U1182" i="42"/>
  <c r="U1292" i="42"/>
  <c r="U1231" i="42"/>
  <c r="U124" i="42"/>
  <c r="U745" i="42"/>
  <c r="U123" i="42"/>
  <c r="U735" i="42"/>
  <c r="U252" i="42"/>
  <c r="U681" i="42"/>
  <c r="U274" i="42"/>
  <c r="U1032" i="42"/>
  <c r="U1443" i="42"/>
  <c r="U948" i="42"/>
  <c r="U1339" i="42"/>
  <c r="U982" i="42"/>
  <c r="U404" i="42"/>
  <c r="U316" i="42"/>
  <c r="U362" i="42"/>
  <c r="U1283" i="42"/>
  <c r="U1198" i="42"/>
  <c r="U782" i="42"/>
  <c r="U1119" i="42"/>
  <c r="U858" i="42"/>
  <c r="U616" i="42"/>
  <c r="U1345" i="42"/>
  <c r="U445" i="42"/>
  <c r="U22" i="42"/>
  <c r="U287" i="42"/>
  <c r="U550" i="42"/>
  <c r="U32" i="42"/>
  <c r="U699" i="42"/>
  <c r="U1080" i="42"/>
  <c r="U87" i="42"/>
  <c r="U794" i="42"/>
  <c r="U1297" i="42"/>
  <c r="U97" i="42"/>
  <c r="U815" i="42"/>
  <c r="U309" i="42"/>
  <c r="U1124" i="42"/>
  <c r="U67" i="42"/>
  <c r="U82" i="42"/>
  <c r="U639" i="42"/>
  <c r="U278" i="42"/>
  <c r="U484" i="42"/>
  <c r="U441" i="42"/>
  <c r="U628" i="42"/>
  <c r="U850" i="42"/>
  <c r="U569" i="42"/>
  <c r="U997" i="42"/>
  <c r="U825" i="42"/>
  <c r="U1387" i="42"/>
  <c r="U90" i="42"/>
  <c r="U255" i="42"/>
  <c r="U458" i="42"/>
  <c r="U1100" i="42"/>
  <c r="U813" i="42"/>
  <c r="U1450" i="42"/>
  <c r="U1202" i="42"/>
  <c r="U105" i="42"/>
  <c r="U959" i="42"/>
  <c r="U450" i="42"/>
  <c r="U533" i="42"/>
  <c r="U852" i="42"/>
  <c r="U1371" i="42"/>
  <c r="U460" i="42"/>
  <c r="U17" i="42"/>
  <c r="U1062" i="42"/>
  <c r="U83" i="42"/>
  <c r="U1363" i="42"/>
  <c r="U1177" i="42"/>
  <c r="U1313" i="42"/>
  <c r="U1006" i="42"/>
  <c r="U467" i="42"/>
  <c r="U1186" i="42"/>
  <c r="U375" i="42"/>
  <c r="U158" i="42"/>
  <c r="U1356" i="42"/>
  <c r="U949" i="42"/>
  <c r="U179" i="42"/>
  <c r="U939" i="42"/>
  <c r="U1376" i="42"/>
  <c r="U853" i="42"/>
  <c r="U619" i="42"/>
  <c r="U580" i="42"/>
  <c r="U270" i="42"/>
  <c r="U551" i="42"/>
  <c r="U539" i="42"/>
  <c r="U472" i="42"/>
  <c r="U954" i="42"/>
  <c r="U827" i="42"/>
  <c r="U331" i="42"/>
  <c r="U412" i="42"/>
  <c r="U1435" i="42"/>
  <c r="U896" i="42"/>
  <c r="U1051" i="42"/>
  <c r="U325" i="42"/>
  <c r="U835" i="42"/>
  <c r="U435" i="42"/>
  <c r="U1274" i="42"/>
  <c r="U66" i="42"/>
  <c r="U275" i="42"/>
  <c r="U1183" i="42"/>
  <c r="U258" i="42"/>
  <c r="U511" i="42"/>
  <c r="U1335" i="42"/>
  <c r="U717" i="42"/>
  <c r="U1391" i="42"/>
  <c r="U1106" i="42"/>
  <c r="U1071" i="42"/>
  <c r="U834" i="42"/>
  <c r="U771" i="42"/>
  <c r="U1059" i="42"/>
  <c r="U164" i="42"/>
  <c r="U1414" i="42"/>
  <c r="U1321" i="42"/>
  <c r="U669" i="42"/>
  <c r="U675" i="42"/>
  <c r="U1405" i="42"/>
  <c r="U338" i="42"/>
  <c r="U440" i="42"/>
  <c r="U1343" i="42"/>
  <c r="U603" i="42"/>
  <c r="U159" i="42"/>
  <c r="U640" i="42"/>
  <c r="U489" i="42"/>
  <c r="U42" i="42"/>
  <c r="U1357" i="42"/>
  <c r="U892" i="42"/>
  <c r="U381" i="42"/>
  <c r="U1209" i="42"/>
  <c r="U1350" i="42"/>
  <c r="U376" i="42"/>
  <c r="U84" i="42"/>
  <c r="U171" i="42"/>
  <c r="U1123" i="42"/>
  <c r="U1282" i="42"/>
  <c r="U306" i="42"/>
  <c r="U785" i="42"/>
  <c r="U107" i="42"/>
  <c r="U730" i="42"/>
  <c r="U1011" i="42"/>
  <c r="U235" i="42"/>
  <c r="U584" i="42"/>
  <c r="U1002" i="42"/>
  <c r="U916" i="42"/>
  <c r="U579" i="42"/>
  <c r="U864" i="42"/>
  <c r="U75" i="42"/>
  <c r="U442" i="42"/>
  <c r="U1040" i="42"/>
  <c r="U1041" i="42"/>
  <c r="U347" i="42"/>
  <c r="U1018" i="42"/>
  <c r="U1334" i="42"/>
  <c r="U1353" i="42"/>
  <c r="U298" i="42"/>
  <c r="U611" i="42"/>
  <c r="U1206" i="42"/>
  <c r="U436" i="42"/>
  <c r="U1296" i="42"/>
  <c r="U781" i="42"/>
  <c r="U621" i="42"/>
  <c r="U1200" i="42"/>
  <c r="U333" i="42"/>
  <c r="U1366" i="42"/>
  <c r="U259" i="42"/>
  <c r="U222" i="42"/>
  <c r="U313" i="42"/>
  <c r="U716" i="42"/>
  <c r="U33" i="42"/>
  <c r="U79" i="42"/>
  <c r="U1365" i="42"/>
  <c r="U1150" i="42"/>
  <c r="U1072" i="42"/>
  <c r="U129" i="42"/>
  <c r="U1256" i="42"/>
  <c r="U322" i="42"/>
  <c r="U1131" i="42"/>
  <c r="U483" i="42"/>
  <c r="U1226" i="42"/>
  <c r="U16" i="42"/>
  <c r="U1078" i="42"/>
  <c r="U610" i="42"/>
  <c r="U909" i="42"/>
  <c r="U69" i="42"/>
  <c r="U525" i="42"/>
  <c r="U709" i="42"/>
  <c r="U595" i="42"/>
  <c r="U1263" i="42"/>
  <c r="U698" i="42"/>
  <c r="U229" i="42"/>
  <c r="U764" i="42"/>
  <c r="U269" i="42"/>
  <c r="U910" i="42"/>
  <c r="U566" i="42"/>
  <c r="U150" i="42"/>
  <c r="U68" i="42"/>
  <c r="U46" i="42"/>
  <c r="U219" i="42"/>
  <c r="U1156" i="42"/>
  <c r="U963" i="42"/>
  <c r="U510" i="42"/>
  <c r="U1020" i="42"/>
  <c r="U814" i="42"/>
  <c r="U1383" i="42"/>
  <c r="U635" i="42"/>
  <c r="U1389" i="42"/>
  <c r="U355" i="42"/>
  <c r="U1046" i="42"/>
  <c r="U987" i="42"/>
  <c r="U627" i="42"/>
  <c r="U196" i="42"/>
  <c r="U809" i="42"/>
  <c r="U461" i="42"/>
  <c r="U826" i="42"/>
  <c r="U99" i="42"/>
  <c r="U1220" i="42"/>
  <c r="U947" i="42"/>
  <c r="U55" i="42"/>
  <c r="U288" i="42"/>
  <c r="U878" i="42"/>
  <c r="U391" i="42"/>
  <c r="U1306" i="42"/>
  <c r="U1402" i="42"/>
  <c r="U343" i="42"/>
  <c r="U879" i="42"/>
  <c r="U346" i="42"/>
  <c r="U714" i="42"/>
  <c r="U967" i="42"/>
  <c r="U822" i="42"/>
  <c r="U1068" i="42"/>
  <c r="U1069" i="42"/>
  <c r="U1451" i="42"/>
  <c r="U1408" i="42"/>
  <c r="U555" i="42"/>
  <c r="U911" i="42"/>
  <c r="U128" i="42"/>
  <c r="U646" i="42"/>
  <c r="U195" i="42"/>
  <c r="U940" i="42"/>
  <c r="U354" i="42"/>
  <c r="U213" i="42"/>
  <c r="U873" i="42"/>
  <c r="U791" i="42"/>
  <c r="U451" i="42"/>
  <c r="U1337" i="42"/>
  <c r="U156" i="42"/>
  <c r="U724" i="42"/>
  <c r="U1434" i="42"/>
  <c r="U341" i="42"/>
  <c r="U1386" i="42"/>
  <c r="U1212" i="42"/>
  <c r="U1052" i="42"/>
  <c r="U396" i="42"/>
  <c r="U934" i="42"/>
  <c r="U609" i="42"/>
  <c r="U932" i="42"/>
  <c r="U1053" i="42"/>
  <c r="U1000" i="42"/>
  <c r="U1358" i="42"/>
  <c r="U682" i="42"/>
  <c r="U548" i="42"/>
  <c r="U469" i="42"/>
  <c r="U456" i="42"/>
  <c r="U889" i="42"/>
  <c r="U1086" i="42"/>
  <c r="U612" i="42"/>
  <c r="U1017" i="42"/>
  <c r="U756" i="42"/>
  <c r="U1319" i="42"/>
  <c r="U1216" i="42"/>
  <c r="U529" i="42"/>
  <c r="U161" i="42"/>
  <c r="U1411" i="42"/>
  <c r="U601" i="42"/>
  <c r="U1045" i="42"/>
  <c r="U251" i="42"/>
  <c r="U41" i="42"/>
  <c r="U924" i="42"/>
  <c r="U732" i="42"/>
  <c r="U618" i="42"/>
  <c r="U1444" i="42"/>
  <c r="U881" i="42"/>
  <c r="U1174" i="42"/>
  <c r="U737" i="42"/>
  <c r="U253" i="42"/>
  <c r="U263" i="42"/>
  <c r="U1178" i="42"/>
  <c r="U1362" i="42"/>
  <c r="U80" i="42"/>
  <c r="U54" i="42"/>
  <c r="U636" i="42"/>
  <c r="U1295" i="42"/>
  <c r="U577" i="42"/>
  <c r="U980" i="42"/>
  <c r="U307" i="42"/>
  <c r="U1278" i="42"/>
  <c r="U626" i="42"/>
  <c r="U1208" i="42"/>
  <c r="U1014" i="42"/>
  <c r="U680" i="42"/>
  <c r="U337" i="42"/>
  <c r="U1325" i="42"/>
  <c r="U1328" i="42"/>
  <c r="U1423" i="42"/>
  <c r="U630" i="42"/>
  <c r="U597" i="42"/>
  <c r="U319" i="42"/>
  <c r="U257" i="42"/>
  <c r="U1028" i="42"/>
  <c r="U743" i="42"/>
  <c r="U823" i="42"/>
  <c r="U276" i="42"/>
  <c r="U1407" i="42"/>
  <c r="U238" i="42"/>
  <c r="U432" i="42"/>
  <c r="U1070" i="42"/>
  <c r="U18" i="42"/>
  <c r="U14" i="42"/>
  <c r="U690" i="42"/>
  <c r="U1160" i="42"/>
  <c r="U1230" i="42"/>
  <c r="U43" i="42"/>
  <c r="U1236" i="42"/>
  <c r="U104" i="42"/>
  <c r="U1384" i="42"/>
  <c r="U373" i="42"/>
  <c r="U117" i="42"/>
  <c r="U384" i="42"/>
  <c r="U1190" i="42"/>
  <c r="U1239" i="42"/>
  <c r="U419" i="42"/>
  <c r="U748" i="42"/>
  <c r="U774" i="42"/>
  <c r="U137" i="42"/>
  <c r="U206" i="42"/>
  <c r="U481" i="42"/>
  <c r="U521" i="42"/>
  <c r="U466" i="42"/>
  <c r="U221" i="42"/>
  <c r="U118" i="42"/>
  <c r="U345" i="42"/>
  <c r="U807" i="42"/>
  <c r="U649" i="42"/>
  <c r="U400" i="42"/>
  <c r="U1299" i="42"/>
  <c r="U658" i="42"/>
  <c r="U765" i="42"/>
  <c r="U250" i="42"/>
  <c r="U541" i="42"/>
  <c r="U805" i="42"/>
  <c r="U986" i="42"/>
  <c r="U848" i="42"/>
  <c r="U1066" i="42"/>
  <c r="U1440" i="42"/>
  <c r="U1090" i="42"/>
  <c r="U540" i="42"/>
  <c r="U486" i="42"/>
  <c r="U1107" i="42"/>
  <c r="U212" i="42"/>
  <c r="U575" i="42"/>
  <c r="U1300" i="42"/>
  <c r="U145" i="42"/>
  <c r="U1415" i="42"/>
  <c r="U719" i="42"/>
  <c r="U596" i="42"/>
  <c r="U976" i="42"/>
  <c r="U202" i="42"/>
  <c r="U208" i="42"/>
  <c r="U770" i="42"/>
  <c r="U296" i="42"/>
  <c r="U766" i="42"/>
  <c r="U144" i="42"/>
  <c r="U991" i="42"/>
  <c r="U705" i="42"/>
  <c r="U981" i="42"/>
  <c r="U261" i="42"/>
  <c r="U990" i="42"/>
  <c r="U706" i="42"/>
  <c r="U710" i="42"/>
  <c r="U398" i="42"/>
  <c r="U702" i="42"/>
  <c r="U1081" i="42"/>
  <c r="U1133" i="42"/>
  <c r="U92" i="42"/>
  <c r="U673" i="42"/>
  <c r="U1249" i="42"/>
  <c r="U205" i="42"/>
  <c r="U591" i="42"/>
  <c r="U761" i="42"/>
  <c r="U5" i="42"/>
  <c r="U225" i="42"/>
  <c r="U1188" i="42"/>
  <c r="U1377" i="42"/>
  <c r="U1253" i="42"/>
  <c r="U921" i="42"/>
  <c r="U368" i="42"/>
  <c r="U30" i="42"/>
  <c r="U1330" i="42"/>
  <c r="U895" i="42"/>
  <c r="U740" i="42"/>
  <c r="U839" i="42"/>
  <c r="U168" i="42"/>
  <c r="U21" i="42"/>
  <c r="U138" i="42"/>
  <c r="U429" i="42"/>
  <c r="U721" i="42"/>
  <c r="U1054" i="42"/>
  <c r="U284" i="42"/>
  <c r="U606" i="42"/>
  <c r="U474" i="42"/>
  <c r="U249" i="42"/>
  <c r="U1309" i="42"/>
  <c r="U339" i="42"/>
  <c r="U661" i="42"/>
  <c r="U417" i="42"/>
  <c r="U544" i="42"/>
  <c r="U886" i="42"/>
  <c r="U836" i="42"/>
  <c r="U535" i="42"/>
  <c r="U517" i="42"/>
  <c r="U244" i="42"/>
  <c r="U1203" i="42"/>
  <c r="U226" i="42"/>
  <c r="U1264" i="42"/>
  <c r="U1120" i="42"/>
  <c r="U677" i="42"/>
  <c r="U324" i="42"/>
  <c r="U471" i="42"/>
  <c r="U1410" i="42"/>
  <c r="U622" i="42"/>
  <c r="U64" i="42"/>
  <c r="U103" i="42"/>
  <c r="U119" i="42"/>
  <c r="U1126" i="42"/>
  <c r="U854" i="42"/>
  <c r="U808" i="42"/>
  <c r="U1429" i="42"/>
  <c r="U582" i="42"/>
  <c r="U1286" i="42"/>
  <c r="U908" i="42"/>
  <c r="U1067" i="42"/>
  <c r="U819" i="42"/>
  <c r="U868" i="42"/>
  <c r="U857" i="42"/>
  <c r="U919" i="42"/>
  <c r="U52" i="42"/>
  <c r="U707" i="42"/>
  <c r="U1164" i="42"/>
  <c r="U216" i="42"/>
  <c r="U65" i="42"/>
  <c r="U1421" i="42"/>
  <c r="U759" i="42"/>
  <c r="U488" i="42"/>
  <c r="U637" i="42"/>
  <c r="U1110" i="42"/>
  <c r="U407" i="42"/>
  <c r="U116" i="42"/>
  <c r="U1281" i="42"/>
  <c r="U186" i="42"/>
  <c r="U167" i="42"/>
  <c r="U842" i="42"/>
  <c r="U777" i="42"/>
  <c r="U76" i="42"/>
  <c r="U214" i="42"/>
  <c r="U273" i="42"/>
  <c r="U905" i="42"/>
  <c r="U418" i="42"/>
  <c r="U655" i="42"/>
  <c r="U491" i="42"/>
  <c r="U1060" i="42"/>
  <c r="U1135" i="42"/>
  <c r="U1412" i="42"/>
  <c r="U1144" i="42"/>
  <c r="U1121" i="42"/>
  <c r="U1388" i="42"/>
  <c r="U520" i="42"/>
  <c r="U234" i="42"/>
  <c r="U784" i="42"/>
  <c r="U495" i="42"/>
  <c r="U477" i="42"/>
  <c r="U656" i="42"/>
  <c r="U487" i="42"/>
  <c r="U738" i="42"/>
  <c r="U1165" i="42"/>
  <c r="U1348" i="42"/>
  <c r="U280" i="42"/>
  <c r="U1364" i="42"/>
  <c r="U1196" i="42"/>
  <c r="U210" i="42"/>
  <c r="U272" i="42"/>
  <c r="U494" i="42"/>
  <c r="U485" i="42"/>
  <c r="U1013" i="42"/>
  <c r="U286" i="42"/>
  <c r="U330" i="42"/>
  <c r="U515" i="42"/>
  <c r="U1258" i="42"/>
  <c r="U1347" i="42"/>
  <c r="U56" i="42"/>
  <c r="U644" i="42"/>
  <c r="U1401" i="42"/>
  <c r="U527" i="42"/>
  <c r="U800" i="42"/>
  <c r="U40" i="42"/>
  <c r="U1448" i="42"/>
  <c r="U666" i="42"/>
  <c r="U447" i="42"/>
  <c r="U674" i="42"/>
  <c r="U444" i="42"/>
  <c r="U1088" i="42"/>
  <c r="U754" i="42"/>
  <c r="U50" i="42"/>
  <c r="U1101" i="42"/>
  <c r="U353" i="42"/>
  <c r="U877" i="42"/>
  <c r="U182" i="42"/>
  <c r="U638" i="42"/>
  <c r="U1194" i="42"/>
  <c r="U859" i="42"/>
  <c r="U1075" i="42"/>
  <c r="U624" i="42"/>
  <c r="U787" i="42"/>
  <c r="U536" i="42"/>
  <c r="U28" i="42"/>
  <c r="U1218" i="42"/>
  <c r="U1277" i="42"/>
  <c r="U390" i="42"/>
  <c r="U884" i="42"/>
  <c r="U367" i="42"/>
  <c r="U1163" i="42"/>
  <c r="U880" i="42"/>
  <c r="U971" i="42"/>
  <c r="U907" i="42"/>
  <c r="U299" i="42"/>
  <c r="U1076" i="42"/>
  <c r="U988" i="42"/>
  <c r="U1061" i="42"/>
  <c r="U667" i="42"/>
  <c r="U885" i="42"/>
  <c r="U1001" i="42"/>
  <c r="U1346" i="42"/>
  <c r="U1029" i="42"/>
  <c r="U10" i="42"/>
  <c r="U779" i="42"/>
  <c r="U938" i="42"/>
  <c r="U831" i="42"/>
  <c r="U712" i="42"/>
  <c r="U94" i="42"/>
  <c r="U1237" i="42"/>
  <c r="U1409" i="42"/>
  <c r="U1424" i="42"/>
  <c r="U1171" i="42"/>
  <c r="U1453" i="42"/>
  <c r="U500" i="42"/>
  <c r="U830" i="42"/>
  <c r="U1314" i="42"/>
  <c r="U233" i="42"/>
  <c r="U262" i="42"/>
  <c r="U185" i="42"/>
  <c r="U996" i="42"/>
  <c r="U1351" i="42"/>
  <c r="U1026" i="42"/>
  <c r="U769" i="42"/>
  <c r="U1129" i="42"/>
  <c r="U1406" i="42"/>
  <c r="U599" i="42"/>
  <c r="U209" i="42"/>
  <c r="U763" i="42"/>
  <c r="U135" i="42"/>
  <c r="U224" i="42"/>
  <c r="U468" i="42"/>
  <c r="U1310" i="42"/>
  <c r="U650" i="42"/>
  <c r="U1240" i="42"/>
  <c r="U671" i="42"/>
  <c r="U370" i="42"/>
  <c r="U482" i="42"/>
  <c r="U31" i="42"/>
  <c r="U1234" i="42"/>
  <c r="U829" i="42"/>
  <c r="U1159" i="42"/>
  <c r="U1089" i="42"/>
  <c r="U906" i="42"/>
  <c r="U502" i="42"/>
  <c r="U501" i="42"/>
  <c r="U972" i="42"/>
  <c r="U47" i="42"/>
  <c r="U755" i="42"/>
  <c r="U1265" i="42"/>
  <c r="U1005" i="42"/>
  <c r="U256" i="42"/>
  <c r="U1342" i="42"/>
  <c r="U1096" i="42"/>
  <c r="U503" i="42"/>
  <c r="U1019" i="42"/>
  <c r="U750" i="42"/>
  <c r="U61" i="42"/>
  <c r="U923" i="42"/>
  <c r="U15" i="42"/>
  <c r="U379" i="42"/>
  <c r="U1352" i="42"/>
  <c r="U36" i="42"/>
  <c r="U1257" i="42"/>
  <c r="U408" i="42"/>
  <c r="U478" i="42"/>
  <c r="U304" i="42"/>
  <c r="U336" i="42"/>
  <c r="U1251" i="42"/>
  <c r="U1454" i="42"/>
  <c r="U985" i="42"/>
  <c r="U357" i="42"/>
  <c r="U1417" i="42"/>
  <c r="U389" i="42"/>
  <c r="U281" i="42"/>
  <c r="U1260" i="42"/>
  <c r="U139" i="42"/>
  <c r="U1197" i="42"/>
  <c r="U960" i="42"/>
  <c r="U294" i="42"/>
  <c r="U828" i="42"/>
  <c r="U557" i="42"/>
  <c r="U1085" i="42"/>
  <c r="U1248" i="42"/>
  <c r="U1136" i="42"/>
  <c r="U508" i="42"/>
  <c r="U401" i="42"/>
  <c r="U1145" i="42"/>
  <c r="U11" i="42"/>
  <c r="U1288" i="42"/>
  <c r="U902" i="42"/>
  <c r="U688" i="42"/>
  <c r="U448" i="42"/>
  <c r="U1195" i="42"/>
  <c r="U592" i="42"/>
  <c r="U1091" i="42"/>
  <c r="U1105" i="42"/>
  <c r="U778" i="42"/>
  <c r="U218" i="42"/>
  <c r="U683" i="42"/>
  <c r="U1380" i="42"/>
  <c r="U513" i="42"/>
  <c r="U862" i="42"/>
  <c r="U600" i="42"/>
  <c r="U1395" i="42"/>
  <c r="U845" i="42"/>
  <c r="U151" i="42"/>
  <c r="U1252" i="42"/>
  <c r="U1023" i="42"/>
  <c r="U804" i="42"/>
  <c r="U334" i="42"/>
  <c r="U1304" i="42"/>
  <c r="U915" i="42"/>
  <c r="U490" i="42"/>
  <c r="U454" i="42"/>
  <c r="U264" i="42"/>
  <c r="U1426" i="42"/>
  <c r="U894" i="42"/>
  <c r="U1092" i="42"/>
  <c r="U305" i="42"/>
  <c r="U314" i="42"/>
  <c r="U802" i="42"/>
  <c r="U130" i="42"/>
  <c r="U833" i="42"/>
  <c r="U977" i="42"/>
  <c r="U1044" i="42"/>
  <c r="U431" i="42"/>
  <c r="U399" i="42"/>
  <c r="U380" i="42"/>
  <c r="U143" i="42"/>
  <c r="U772" i="42"/>
  <c r="U672" i="42"/>
  <c r="U1192" i="42"/>
  <c r="U434" i="42"/>
  <c r="U1219" i="42"/>
  <c r="U780" i="42"/>
  <c r="U317" i="42"/>
  <c r="U1243" i="42"/>
  <c r="U1097" i="42"/>
  <c r="U1338" i="42"/>
  <c r="U841" i="42"/>
  <c r="U203" i="42"/>
  <c r="U1016" i="42"/>
  <c r="U359" i="42"/>
  <c r="U48" i="42"/>
  <c r="U366" i="42"/>
  <c r="U586" i="42"/>
  <c r="U692" i="42"/>
  <c r="U1441" i="42"/>
  <c r="U133" i="42"/>
  <c r="U1104" i="42"/>
  <c r="U372" i="42"/>
  <c r="U762" i="42"/>
  <c r="U796" i="42"/>
  <c r="V860" i="42"/>
  <c r="V838" i="42"/>
  <c r="V1378" i="42"/>
  <c r="V896" i="42"/>
  <c r="V37" i="42"/>
  <c r="V792" i="42"/>
  <c r="V867" i="42"/>
  <c r="V1377" i="42"/>
  <c r="V1063" i="42"/>
  <c r="V657" i="42"/>
  <c r="V1397" i="42"/>
  <c r="V1051" i="42"/>
  <c r="V1027" i="42"/>
  <c r="V546" i="42"/>
  <c r="V729" i="42"/>
  <c r="V1253" i="42"/>
  <c r="V543" i="42"/>
  <c r="V993" i="42"/>
  <c r="V715" i="42"/>
  <c r="V325" i="42"/>
  <c r="V277" i="42"/>
  <c r="V170" i="42"/>
  <c r="V929" i="42"/>
  <c r="V921" i="42"/>
  <c r="V361" i="42"/>
  <c r="V888" i="42"/>
  <c r="V1293" i="42"/>
  <c r="V835" i="42"/>
  <c r="V27" i="42"/>
  <c r="V573" i="42"/>
  <c r="V992" i="42"/>
  <c r="V368" i="42"/>
  <c r="V504" i="42"/>
  <c r="V1172" i="42"/>
  <c r="V157" i="42"/>
  <c r="V435" i="42"/>
  <c r="V744" i="42"/>
  <c r="V1138" i="42"/>
  <c r="V816" i="42"/>
  <c r="V30" i="42"/>
  <c r="V958" i="42"/>
  <c r="V1033" i="42"/>
  <c r="V433" i="42"/>
  <c r="V1274" i="42"/>
  <c r="V110" i="42"/>
  <c r="V1382" i="42"/>
  <c r="V775" i="42"/>
  <c r="V1330" i="42"/>
  <c r="V45" i="42"/>
  <c r="V1162" i="42"/>
  <c r="V406" i="42"/>
  <c r="V66" i="42"/>
  <c r="V26" i="42"/>
  <c r="V564" i="42"/>
  <c r="V455" i="42"/>
  <c r="V895" i="42"/>
  <c r="V1168" i="42"/>
  <c r="V424" i="42"/>
  <c r="V38" i="42"/>
  <c r="V275" i="42"/>
  <c r="V1036" i="42"/>
  <c r="V1065" i="42"/>
  <c r="V86" i="42"/>
  <c r="V740" i="42"/>
  <c r="V231" i="42"/>
  <c r="V914" i="42"/>
  <c r="V567" i="42"/>
  <c r="V1183" i="42"/>
  <c r="V505" i="42"/>
  <c r="V492" i="42"/>
  <c r="V427" i="42"/>
  <c r="V839" i="42"/>
  <c r="V1367" i="42"/>
  <c r="V100" i="42"/>
  <c r="V1419" i="42"/>
  <c r="V258" i="42"/>
  <c r="V242" i="42"/>
  <c r="V1042" i="42"/>
  <c r="V585" i="42"/>
  <c r="V168" i="42"/>
  <c r="V701" i="42"/>
  <c r="V321" i="42"/>
  <c r="V1087" i="42"/>
  <c r="V511" i="42"/>
  <c r="V571" i="42"/>
  <c r="V654" i="42"/>
  <c r="V1022" i="42"/>
  <c r="V217" i="42"/>
  <c r="V163" i="42"/>
  <c r="V25" i="42"/>
  <c r="V1318" i="42"/>
  <c r="V1173" i="42"/>
  <c r="V141" i="42"/>
  <c r="V109" i="42"/>
  <c r="V875" i="42"/>
  <c r="V173" i="42"/>
  <c r="V1079" i="42"/>
  <c r="V1184" i="42"/>
  <c r="V1427" i="42"/>
  <c r="V965" i="42"/>
  <c r="V1315" i="42"/>
  <c r="V1007" i="42"/>
  <c r="V1021" i="42"/>
  <c r="V297" i="42"/>
  <c r="V1122" i="42"/>
  <c r="V1399" i="42"/>
  <c r="V653" i="42"/>
  <c r="V832" i="42"/>
  <c r="V374" i="42"/>
  <c r="V1004" i="42"/>
  <c r="V1210" i="42"/>
  <c r="V102" i="42"/>
  <c r="V106" i="42"/>
  <c r="V155" i="42"/>
  <c r="V1074" i="42"/>
  <c r="V558" i="42"/>
  <c r="V1349" i="42"/>
  <c r="V1050" i="42"/>
  <c r="V703" i="42"/>
  <c r="V1128" i="42"/>
  <c r="V91" i="42"/>
  <c r="V311" i="42"/>
  <c r="V465" i="42"/>
  <c r="V531" i="42"/>
  <c r="V798" i="42"/>
  <c r="V243" i="42"/>
  <c r="V752" i="42"/>
  <c r="V1180" i="42"/>
  <c r="V733" i="42"/>
  <c r="V1381" i="42"/>
  <c r="V560" i="42"/>
  <c r="V1114" i="42"/>
  <c r="V358" i="42"/>
  <c r="V632" i="42"/>
  <c r="V1207" i="42"/>
  <c r="V751" i="42"/>
  <c r="V53" i="42"/>
  <c r="V172" i="42"/>
  <c r="V917" i="42"/>
  <c r="V961" i="42"/>
  <c r="V1034" i="42"/>
  <c r="V267" i="42"/>
  <c r="V1344" i="42"/>
  <c r="V1204" i="42"/>
  <c r="V1229" i="42"/>
  <c r="V554" i="42"/>
  <c r="V310" i="42"/>
  <c r="V1317" i="42"/>
  <c r="V979" i="42"/>
  <c r="V1255" i="42"/>
  <c r="V1241" i="42"/>
  <c r="V289" i="42"/>
  <c r="V200" i="42"/>
  <c r="V1374" i="42"/>
  <c r="V700" i="42"/>
  <c r="V1187" i="42"/>
  <c r="V475" i="42"/>
  <c r="V1111" i="42"/>
  <c r="V587" i="42"/>
  <c r="V887" i="42"/>
  <c r="V1324" i="42"/>
  <c r="V89" i="42"/>
  <c r="V1445" i="42"/>
  <c r="V1279" i="42"/>
  <c r="V561" i="42"/>
  <c r="V946" i="42"/>
  <c r="V1276" i="42"/>
  <c r="V410" i="42"/>
  <c r="V7" i="42"/>
  <c r="V1225" i="42"/>
  <c r="V120" i="42"/>
  <c r="V900" i="42"/>
  <c r="V377" i="42"/>
  <c r="V1043" i="42"/>
  <c r="V1430" i="42"/>
  <c r="V643" i="42"/>
  <c r="V812" i="42"/>
  <c r="V1095" i="42"/>
  <c r="V422" i="42"/>
  <c r="V904" i="42"/>
  <c r="V1390" i="42"/>
  <c r="V1329" i="42"/>
  <c r="V945" i="42"/>
  <c r="V230" i="42"/>
  <c r="V968" i="42"/>
  <c r="V1179" i="42"/>
  <c r="V893" i="42"/>
  <c r="V59" i="42"/>
  <c r="V556" i="42"/>
  <c r="V1024" i="42"/>
  <c r="V344" i="42"/>
  <c r="V776" i="42"/>
  <c r="V903" i="42"/>
  <c r="V821" i="42"/>
  <c r="V1290" i="42"/>
  <c r="V871" i="42"/>
  <c r="V1152" i="42"/>
  <c r="V547" i="42"/>
  <c r="V1030" i="42"/>
  <c r="V340" i="42"/>
  <c r="V191" i="42"/>
  <c r="V199" i="42"/>
  <c r="V96" i="42"/>
  <c r="V78" i="42"/>
  <c r="V634" i="42"/>
  <c r="V162" i="42"/>
  <c r="V528" i="42"/>
  <c r="V1269" i="42"/>
  <c r="V641" i="42"/>
  <c r="V283" i="42"/>
  <c r="V739" i="42"/>
  <c r="V872" i="42"/>
  <c r="V1307" i="42"/>
  <c r="V1354" i="42"/>
  <c r="V549" i="42"/>
  <c r="V899" i="42"/>
  <c r="V1142" i="42"/>
  <c r="V265" i="42"/>
  <c r="V642" i="42"/>
  <c r="V420" i="42"/>
  <c r="V1418" i="42"/>
  <c r="V753" i="42"/>
  <c r="V1373" i="42"/>
  <c r="V922" i="42"/>
  <c r="V1015" i="42"/>
  <c r="V20" i="42"/>
  <c r="V1379" i="42"/>
  <c r="V570" i="42"/>
  <c r="V519" i="42"/>
  <c r="V928" i="42"/>
  <c r="V223" i="42"/>
  <c r="V1370" i="42"/>
  <c r="V806" i="42"/>
  <c r="V625" i="42"/>
  <c r="V187" i="42"/>
  <c r="V973" i="42"/>
  <c r="V72" i="42"/>
  <c r="V57" i="42"/>
  <c r="V473" i="42"/>
  <c r="V989" i="42"/>
  <c r="V818" i="42"/>
  <c r="V395" i="42"/>
  <c r="V1428" i="42"/>
  <c r="V1439" i="42"/>
  <c r="V941" i="42"/>
  <c r="V955" i="42"/>
  <c r="V1302" i="42"/>
  <c r="V148" i="42"/>
  <c r="V726" i="42"/>
  <c r="V291" i="42"/>
  <c r="V260" i="42"/>
  <c r="V220" i="42"/>
  <c r="V247" i="42"/>
  <c r="V385" i="42"/>
  <c r="V1403" i="42"/>
  <c r="V1223" i="42"/>
  <c r="V21" i="42"/>
  <c r="V74" i="42"/>
  <c r="V1335" i="42"/>
  <c r="V175" i="42"/>
  <c r="V138" i="42"/>
  <c r="V308" i="42"/>
  <c r="V717" i="42"/>
  <c r="V943" i="42"/>
  <c r="V429" i="42"/>
  <c r="V1139" i="42"/>
  <c r="V1391" i="42"/>
  <c r="V927" i="42"/>
  <c r="V721" i="42"/>
  <c r="V874" i="42"/>
  <c r="V1106" i="42"/>
  <c r="V1392" i="42"/>
  <c r="V1054" i="42"/>
  <c r="V691" i="42"/>
  <c r="V1071" i="42"/>
  <c r="V81" i="42"/>
  <c r="V284" i="42"/>
  <c r="V1254" i="42"/>
  <c r="V834" i="42"/>
  <c r="V6" i="42"/>
  <c r="V606" i="42"/>
  <c r="V679" i="42"/>
  <c r="V771" i="42"/>
  <c r="V937" i="42"/>
  <c r="V474" i="42"/>
  <c r="V1316" i="42"/>
  <c r="V1059" i="42"/>
  <c r="V645" i="42"/>
  <c r="V249" i="42"/>
  <c r="V944" i="42"/>
  <c r="V164" i="42"/>
  <c r="V479" i="42"/>
  <c r="V1309" i="42"/>
  <c r="V1331" i="42"/>
  <c r="V1414" i="42"/>
  <c r="V837" i="42"/>
  <c r="V339" i="42"/>
  <c r="V942" i="42"/>
  <c r="V1321" i="42"/>
  <c r="V153" i="42"/>
  <c r="V661" i="42"/>
  <c r="V142" i="42"/>
  <c r="V669" i="42"/>
  <c r="V684" i="42"/>
  <c r="V417" i="42"/>
  <c r="V1169" i="42"/>
  <c r="V675" i="42"/>
  <c r="V966" i="42"/>
  <c r="V544" i="42"/>
  <c r="V530" i="42"/>
  <c r="V1405" i="42"/>
  <c r="V1396" i="42"/>
  <c r="V886" i="42"/>
  <c r="V188" i="42"/>
  <c r="V338" i="42"/>
  <c r="V438" i="42"/>
  <c r="V836" i="42"/>
  <c r="V1303" i="42"/>
  <c r="V440" i="42"/>
  <c r="V883" i="42"/>
  <c r="V535" i="42"/>
  <c r="V617" i="42"/>
  <c r="V1343" i="42"/>
  <c r="V246" i="42"/>
  <c r="V517" i="42"/>
  <c r="V121" i="42"/>
  <c r="V603" i="42"/>
  <c r="V335" i="42"/>
  <c r="V244" i="42"/>
  <c r="V183" i="42"/>
  <c r="V159" i="42"/>
  <c r="V1432" i="42"/>
  <c r="V1203" i="42"/>
  <c r="V846" i="42"/>
  <c r="V640" i="42"/>
  <c r="V58" i="42"/>
  <c r="V226" i="42"/>
  <c r="V1084" i="42"/>
  <c r="V489" i="42"/>
  <c r="V506" i="42"/>
  <c r="V1264" i="42"/>
  <c r="V423" i="42"/>
  <c r="V42" i="42"/>
  <c r="V1056" i="42"/>
  <c r="V1120" i="42"/>
  <c r="V416" i="42"/>
  <c r="V1357" i="42"/>
  <c r="V177" i="42"/>
  <c r="V677" i="42"/>
  <c r="V1125" i="42"/>
  <c r="V892" i="42"/>
  <c r="V1268" i="42"/>
  <c r="V324" i="42"/>
  <c r="V1224" i="42"/>
  <c r="V381" i="42"/>
  <c r="V931" i="42"/>
  <c r="V471" i="42"/>
  <c r="V95" i="42"/>
  <c r="V1209" i="42"/>
  <c r="V131" i="42"/>
  <c r="V1410" i="42"/>
  <c r="V758" i="42"/>
  <c r="V1350" i="42"/>
  <c r="V537" i="42"/>
  <c r="V622" i="42"/>
  <c r="V620" i="42"/>
  <c r="V376" i="42"/>
  <c r="V1259" i="42"/>
  <c r="V64" i="42"/>
  <c r="V1064" i="42"/>
  <c r="V84" i="42"/>
  <c r="V103" i="42"/>
  <c r="V969" i="42"/>
  <c r="V171" i="42"/>
  <c r="V1333" i="42"/>
  <c r="V119" i="42"/>
  <c r="V1126" i="42"/>
  <c r="V329" i="42"/>
  <c r="V854" i="42"/>
  <c r="V1123" i="42"/>
  <c r="V808" i="42"/>
  <c r="V1282" i="42"/>
  <c r="V1429" i="42"/>
  <c r="V306" i="42"/>
  <c r="V582" i="42"/>
  <c r="V785" i="42"/>
  <c r="V1286" i="42"/>
  <c r="V107" i="42"/>
  <c r="V908" i="42"/>
  <c r="V730" i="42"/>
  <c r="V1067" i="42"/>
  <c r="V1011" i="42"/>
  <c r="V819" i="42"/>
  <c r="V235" i="42"/>
  <c r="V868" i="42"/>
  <c r="V584" i="42"/>
  <c r="V857" i="42"/>
  <c r="V1002" i="42"/>
  <c r="V919" i="42"/>
  <c r="V916" i="42"/>
  <c r="V52" i="42"/>
  <c r="V579" i="42"/>
  <c r="V864" i="42"/>
  <c r="V1164" i="42"/>
  <c r="V75" i="42"/>
  <c r="V216" i="42"/>
  <c r="V442" i="42"/>
  <c r="V65" i="42"/>
  <c r="V1040" i="42"/>
  <c r="V1421" i="42"/>
  <c r="V759" i="42"/>
  <c r="V1041" i="42"/>
  <c r="V488" i="42"/>
  <c r="V347" i="42"/>
  <c r="V637" i="42"/>
  <c r="V1018" i="42"/>
  <c r="V1110" i="42"/>
  <c r="V1334" i="42"/>
  <c r="V407" i="42"/>
  <c r="V1353" i="42"/>
  <c r="V116" i="42"/>
  <c r="V298" i="42"/>
  <c r="V1281" i="42"/>
  <c r="V611" i="42"/>
  <c r="V1206" i="42"/>
  <c r="V186" i="42"/>
  <c r="V436" i="42"/>
  <c r="V167" i="42"/>
  <c r="V842" i="42"/>
  <c r="V1296" i="42"/>
  <c r="V777" i="42"/>
  <c r="V781" i="42"/>
  <c r="V76" i="42"/>
  <c r="V621" i="42"/>
  <c r="V214" i="42"/>
  <c r="V1200" i="42"/>
  <c r="V273" i="42"/>
  <c r="V333" i="42"/>
  <c r="V905" i="42"/>
  <c r="V1366" i="42"/>
  <c r="V418" i="42"/>
  <c r="V259" i="42"/>
  <c r="V655" i="42"/>
  <c r="V222" i="42"/>
  <c r="V491" i="42"/>
  <c r="V313" i="42"/>
  <c r="V1060" i="42"/>
  <c r="V716" i="42"/>
  <c r="V1135" i="42"/>
  <c r="V33" i="42"/>
  <c r="V79" i="42"/>
  <c r="V1412" i="42"/>
  <c r="V1365" i="42"/>
  <c r="V1144" i="42"/>
  <c r="V1150" i="42"/>
  <c r="V1121" i="42"/>
  <c r="V1072" i="42"/>
  <c r="V1388" i="42"/>
  <c r="V129" i="42"/>
  <c r="V520" i="42"/>
  <c r="V1256" i="42"/>
  <c r="V234" i="42"/>
  <c r="V322" i="42"/>
  <c r="V784" i="42"/>
  <c r="V1131" i="42"/>
  <c r="V495" i="42"/>
  <c r="V477" i="42"/>
  <c r="V483" i="42"/>
  <c r="V656" i="42"/>
  <c r="V487" i="42"/>
  <c r="V1226" i="42"/>
  <c r="V16" i="42"/>
  <c r="V738" i="42"/>
  <c r="V1165" i="42"/>
  <c r="V1348" i="42"/>
  <c r="V1078" i="42"/>
  <c r="V280" i="42"/>
  <c r="V610" i="42"/>
  <c r="V913" i="42"/>
  <c r="V85" i="42"/>
  <c r="V1232" i="42"/>
  <c r="V383" i="42"/>
  <c r="V88" i="42"/>
  <c r="V77" i="42"/>
  <c r="V589" i="42"/>
  <c r="V402" i="42"/>
  <c r="V524" i="42"/>
  <c r="V975" i="42"/>
  <c r="V1161" i="42"/>
  <c r="V293" i="42"/>
  <c r="V204" i="42"/>
  <c r="V734" i="42"/>
  <c r="V364" i="42"/>
  <c r="V193" i="42"/>
  <c r="V711" i="42"/>
  <c r="V1301" i="42"/>
  <c r="V1039" i="42"/>
  <c r="V788" i="42"/>
  <c r="V1425" i="42"/>
  <c r="V1245" i="42"/>
  <c r="V1099" i="42"/>
  <c r="V1167" i="42"/>
  <c r="V926" i="42"/>
  <c r="V480" i="42"/>
  <c r="V415" i="42"/>
  <c r="V773" i="42"/>
  <c r="V1221" i="42"/>
  <c r="V428" i="42"/>
  <c r="V1294" i="42"/>
  <c r="V998" i="42"/>
  <c r="V863" i="42"/>
  <c r="V1213" i="42"/>
  <c r="V552" i="42"/>
  <c r="V176" i="42"/>
  <c r="V232" i="42"/>
  <c r="V146" i="42"/>
  <c r="V1157" i="42"/>
  <c r="V1270" i="42"/>
  <c r="V820" i="42"/>
  <c r="V1155" i="42"/>
  <c r="V1326" i="42"/>
  <c r="V1215" i="42"/>
  <c r="V476" i="42"/>
  <c r="V70" i="42"/>
  <c r="V1185" i="42"/>
  <c r="V810" i="42"/>
  <c r="V651" i="42"/>
  <c r="V282" i="42"/>
  <c r="V392" i="42"/>
  <c r="V1025" i="42"/>
  <c r="V248" i="42"/>
  <c r="V1127" i="42"/>
  <c r="V994" i="42"/>
  <c r="V1413" i="42"/>
  <c r="V532" i="42"/>
  <c r="V127" i="42"/>
  <c r="V356" i="42"/>
  <c r="V1115" i="42"/>
  <c r="V1341" i="42"/>
  <c r="V849" i="42"/>
  <c r="V866" i="42"/>
  <c r="V394" i="42"/>
  <c r="V1438" i="42"/>
  <c r="V1233" i="42"/>
  <c r="V323" i="42"/>
  <c r="V563" i="42"/>
  <c r="V301" i="42"/>
  <c r="V1048" i="42"/>
  <c r="V437" i="42"/>
  <c r="V446" i="42"/>
  <c r="V1146" i="42"/>
  <c r="V1049" i="42"/>
  <c r="V1047" i="42"/>
  <c r="V723" i="42"/>
  <c r="V326" i="42"/>
  <c r="V1323" i="42"/>
  <c r="V668" i="42"/>
  <c r="V1117" i="42"/>
  <c r="V925" i="42"/>
  <c r="V160" i="42"/>
  <c r="V443" i="42"/>
  <c r="V983" i="42"/>
  <c r="V593" i="42"/>
  <c r="V795" i="42"/>
  <c r="V1360" i="42"/>
  <c r="V1082" i="42"/>
  <c r="V526" i="42"/>
  <c r="V190" i="42"/>
  <c r="V1035" i="42"/>
  <c r="V747" i="42"/>
  <c r="V51" i="42"/>
  <c r="V93" i="42"/>
  <c r="V13" i="42"/>
  <c r="V421" i="42"/>
  <c r="V1393" i="42"/>
  <c r="V957" i="42"/>
  <c r="V371" i="42"/>
  <c r="V590" i="42"/>
  <c r="V493" i="42"/>
  <c r="V720" i="42"/>
  <c r="V768" i="42"/>
  <c r="V1038" i="42"/>
  <c r="V746" i="42"/>
  <c r="V576" i="42"/>
  <c r="V1191" i="42"/>
  <c r="V594" i="42"/>
  <c r="V1359" i="42"/>
  <c r="V797" i="42"/>
  <c r="V1102" i="42"/>
  <c r="V1112" i="42"/>
  <c r="V1149" i="42"/>
  <c r="V1284" i="42"/>
  <c r="V648" i="42"/>
  <c r="V652" i="42"/>
  <c r="V134" i="42"/>
  <c r="V239" i="42"/>
  <c r="V999" i="42"/>
  <c r="V583" i="42"/>
  <c r="V112" i="42"/>
  <c r="V457" i="42"/>
  <c r="V629" i="42"/>
  <c r="V327" i="42"/>
  <c r="V178" i="42"/>
  <c r="V694" i="42"/>
  <c r="V727" i="42"/>
  <c r="V568" i="42"/>
  <c r="V1009" i="42"/>
  <c r="V425" i="42"/>
  <c r="V1153" i="42"/>
  <c r="V995" i="42"/>
  <c r="V409" i="42"/>
  <c r="V678" i="42"/>
  <c r="V464" i="42"/>
  <c r="V1010" i="42"/>
  <c r="V388" i="42"/>
  <c r="V1320" i="42"/>
  <c r="V29" i="42"/>
  <c r="V876" i="42"/>
  <c r="V1368" i="42"/>
  <c r="V572" i="42"/>
  <c r="V35" i="42"/>
  <c r="V909" i="42"/>
  <c r="V1364" i="42"/>
  <c r="V69" i="42"/>
  <c r="V1196" i="42"/>
  <c r="V525" i="42"/>
  <c r="V210" i="42"/>
  <c r="V709" i="42"/>
  <c r="V272" i="42"/>
  <c r="V595" i="42"/>
  <c r="V494" i="42"/>
  <c r="V1263" i="42"/>
  <c r="V698" i="42"/>
  <c r="V485" i="42"/>
  <c r="V229" i="42"/>
  <c r="V1013" i="42"/>
  <c r="V764" i="42"/>
  <c r="V286" i="42"/>
  <c r="V269" i="42"/>
  <c r="V330" i="42"/>
  <c r="V910" i="42"/>
  <c r="V515" i="42"/>
  <c r="V566" i="42"/>
  <c r="V150" i="42"/>
  <c r="V1258" i="42"/>
  <c r="V68" i="42"/>
  <c r="V46" i="42"/>
  <c r="V1347" i="42"/>
  <c r="V219" i="42"/>
  <c r="V56" i="42"/>
  <c r="V1156" i="42"/>
  <c r="V644" i="42"/>
  <c r="V1401" i="42"/>
  <c r="V963" i="42"/>
  <c r="V527" i="42"/>
  <c r="V510" i="42"/>
  <c r="V800" i="42"/>
  <c r="V1020" i="42"/>
  <c r="V814" i="42"/>
  <c r="V1383" i="42"/>
  <c r="V40" i="42"/>
  <c r="V635" i="42"/>
  <c r="V1448" i="42"/>
  <c r="V1389" i="42"/>
  <c r="V355" i="42"/>
  <c r="V666" i="42"/>
  <c r="V1046" i="42"/>
  <c r="V987" i="42"/>
  <c r="V447" i="42"/>
  <c r="V627" i="42"/>
  <c r="V674" i="42"/>
  <c r="V196" i="42"/>
  <c r="V444" i="42"/>
  <c r="V809" i="42"/>
  <c r="V1088" i="42"/>
  <c r="V461" i="42"/>
  <c r="V754" i="42"/>
  <c r="V826" i="42"/>
  <c r="V50" i="42"/>
  <c r="V99" i="42"/>
  <c r="V1101" i="42"/>
  <c r="V353" i="42"/>
  <c r="V1220" i="42"/>
  <c r="V877" i="42"/>
  <c r="V947" i="42"/>
  <c r="V182" i="42"/>
  <c r="V55" i="42"/>
  <c r="V336" i="42"/>
  <c r="V288" i="42"/>
  <c r="V638" i="42"/>
  <c r="V878" i="42"/>
  <c r="V1251" i="42"/>
  <c r="V391" i="42"/>
  <c r="V1194" i="42"/>
  <c r="V1306" i="42"/>
  <c r="V1454" i="42"/>
  <c r="V1402" i="42"/>
  <c r="V985" i="42"/>
  <c r="V343" i="42"/>
  <c r="V859" i="42"/>
  <c r="V357" i="42"/>
  <c r="V879" i="42"/>
  <c r="V1075" i="42"/>
  <c r="V346" i="42"/>
  <c r="V714" i="42"/>
  <c r="V624" i="42"/>
  <c r="V967" i="42"/>
  <c r="V1417" i="42"/>
  <c r="V822" i="42"/>
  <c r="V787" i="42"/>
  <c r="V1068" i="42"/>
  <c r="V389" i="42"/>
  <c r="V536" i="42"/>
  <c r="V1069" i="42"/>
  <c r="V281" i="42"/>
  <c r="V1451" i="42"/>
  <c r="V28" i="42"/>
  <c r="V1408" i="42"/>
  <c r="V1260" i="42"/>
  <c r="V555" i="42"/>
  <c r="V1218" i="42"/>
  <c r="V911" i="42"/>
  <c r="V128" i="42"/>
  <c r="V646" i="42"/>
  <c r="V195" i="42"/>
  <c r="V940" i="42"/>
  <c r="V354" i="42"/>
  <c r="V213" i="42"/>
  <c r="V873" i="42"/>
  <c r="V791" i="42"/>
  <c r="V451" i="42"/>
  <c r="V1337" i="42"/>
  <c r="V156" i="42"/>
  <c r="V724" i="42"/>
  <c r="V1434" i="42"/>
  <c r="V341" i="42"/>
  <c r="V1386" i="42"/>
  <c r="V1212" i="42"/>
  <c r="V1052" i="42"/>
  <c r="V396" i="42"/>
  <c r="V934" i="42"/>
  <c r="V609" i="42"/>
  <c r="V932" i="42"/>
  <c r="V1053" i="42"/>
  <c r="V1000" i="42"/>
  <c r="V1358" i="42"/>
  <c r="V682" i="42"/>
  <c r="V548" i="42"/>
  <c r="V469" i="42"/>
  <c r="V456" i="42"/>
  <c r="V889" i="42"/>
  <c r="V1086" i="42"/>
  <c r="V612" i="42"/>
  <c r="V1017" i="42"/>
  <c r="V756" i="42"/>
  <c r="V1319" i="42"/>
  <c r="V1216" i="42"/>
  <c r="V529" i="42"/>
  <c r="V161" i="42"/>
  <c r="V1411" i="42"/>
  <c r="V601" i="42"/>
  <c r="V174" i="42"/>
  <c r="V950" i="42"/>
  <c r="V984" i="42"/>
  <c r="V413" i="42"/>
  <c r="V631" i="42"/>
  <c r="V518" i="42"/>
  <c r="V588" i="42"/>
  <c r="V918" i="42"/>
  <c r="V228" i="42"/>
  <c r="V731" i="42"/>
  <c r="V1400" i="42"/>
  <c r="V1182" i="42"/>
  <c r="V1292" i="42"/>
  <c r="V1231" i="42"/>
  <c r="V124" i="42"/>
  <c r="V745" i="42"/>
  <c r="V123" i="42"/>
  <c r="V735" i="42"/>
  <c r="V252" i="42"/>
  <c r="V681" i="42"/>
  <c r="V274" i="42"/>
  <c r="V1032" i="42"/>
  <c r="V1443" i="42"/>
  <c r="V948" i="42"/>
  <c r="V1339" i="42"/>
  <c r="V982" i="42"/>
  <c r="V404" i="42"/>
  <c r="V316" i="42"/>
  <c r="V362" i="42"/>
  <c r="V1283" i="42"/>
  <c r="V1198" i="42"/>
  <c r="V782" i="42"/>
  <c r="V1119" i="42"/>
  <c r="V858" i="42"/>
  <c r="V616" i="42"/>
  <c r="V1345" i="42"/>
  <c r="V445" i="42"/>
  <c r="V22" i="42"/>
  <c r="V287" i="42"/>
  <c r="V550" i="42"/>
  <c r="V32" i="42"/>
  <c r="V699" i="42"/>
  <c r="V1080" i="42"/>
  <c r="V87" i="42"/>
  <c r="V794" i="42"/>
  <c r="V1297" i="42"/>
  <c r="V97" i="42"/>
  <c r="V815" i="42"/>
  <c r="V309" i="42"/>
  <c r="V1124" i="42"/>
  <c r="V67" i="42"/>
  <c r="V82" i="42"/>
  <c r="V639" i="42"/>
  <c r="V278" i="42"/>
  <c r="V484" i="42"/>
  <c r="V441" i="42"/>
  <c r="V628" i="42"/>
  <c r="V850" i="42"/>
  <c r="V569" i="42"/>
  <c r="V997" i="42"/>
  <c r="V825" i="42"/>
  <c r="V1387" i="42"/>
  <c r="V90" i="42"/>
  <c r="V255" i="42"/>
  <c r="V458" i="42"/>
  <c r="V1100" i="42"/>
  <c r="V813" i="42"/>
  <c r="V1450" i="42"/>
  <c r="V1202" i="42"/>
  <c r="V105" i="42"/>
  <c r="V959" i="42"/>
  <c r="V450" i="42"/>
  <c r="V533" i="42"/>
  <c r="V852" i="42"/>
  <c r="V1371" i="42"/>
  <c r="V460" i="42"/>
  <c r="V17" i="42"/>
  <c r="V1062" i="42"/>
  <c r="V83" i="42"/>
  <c r="V1363" i="42"/>
  <c r="V1177" i="42"/>
  <c r="V1313" i="42"/>
  <c r="V1006" i="42"/>
  <c r="V467" i="42"/>
  <c r="V1186" i="42"/>
  <c r="V375" i="42"/>
  <c r="V158" i="42"/>
  <c r="V1356" i="42"/>
  <c r="V949" i="42"/>
  <c r="V179" i="42"/>
  <c r="V939" i="42"/>
  <c r="V1376" i="42"/>
  <c r="V853" i="42"/>
  <c r="V619" i="42"/>
  <c r="V580" i="42"/>
  <c r="V270" i="42"/>
  <c r="V551" i="42"/>
  <c r="V539" i="42"/>
  <c r="V472" i="42"/>
  <c r="V954" i="42"/>
  <c r="V827" i="42"/>
  <c r="V331" i="42"/>
  <c r="V412" i="42"/>
  <c r="V1435" i="42"/>
  <c r="V139" i="42"/>
  <c r="V1277" i="42"/>
  <c r="V390" i="42"/>
  <c r="V1197" i="42"/>
  <c r="V884" i="42"/>
  <c r="V960" i="42"/>
  <c r="V367" i="42"/>
  <c r="V294" i="42"/>
  <c r="V1163" i="42"/>
  <c r="V828" i="42"/>
  <c r="V880" i="42"/>
  <c r="V557" i="42"/>
  <c r="V971" i="42"/>
  <c r="V1085" i="42"/>
  <c r="V907" i="42"/>
  <c r="V299" i="42"/>
  <c r="V1248" i="42"/>
  <c r="V1076" i="42"/>
  <c r="V1136" i="42"/>
  <c r="V988" i="42"/>
  <c r="V508" i="42"/>
  <c r="V1061" i="42"/>
  <c r="V401" i="42"/>
  <c r="V667" i="42"/>
  <c r="V1145" i="42"/>
  <c r="V885" i="42"/>
  <c r="V11" i="42"/>
  <c r="V1001" i="42"/>
  <c r="V1288" i="42"/>
  <c r="V1346" i="42"/>
  <c r="V902" i="42"/>
  <c r="V1029" i="42"/>
  <c r="V688" i="42"/>
  <c r="V10" i="42"/>
  <c r="V448" i="42"/>
  <c r="V779" i="42"/>
  <c r="V1195" i="42"/>
  <c r="V938" i="42"/>
  <c r="V592" i="42"/>
  <c r="V831" i="42"/>
  <c r="V1091" i="42"/>
  <c r="V712" i="42"/>
  <c r="V1105" i="42"/>
  <c r="V94" i="42"/>
  <c r="V778" i="42"/>
  <c r="V1237" i="42"/>
  <c r="V218" i="42"/>
  <c r="V1409" i="42"/>
  <c r="V683" i="42"/>
  <c r="V1424" i="42"/>
  <c r="V1380" i="42"/>
  <c r="V1171" i="42"/>
  <c r="V513" i="42"/>
  <c r="V1453" i="42"/>
  <c r="V862" i="42"/>
  <c r="V500" i="42"/>
  <c r="V600" i="42"/>
  <c r="V830" i="42"/>
  <c r="V1395" i="42"/>
  <c r="V1314" i="42"/>
  <c r="V845" i="42"/>
  <c r="V233" i="42"/>
  <c r="V151" i="42"/>
  <c r="V262" i="42"/>
  <c r="V1252" i="42"/>
  <c r="V185" i="42"/>
  <c r="V1023" i="42"/>
  <c r="V996" i="42"/>
  <c r="V804" i="42"/>
  <c r="V1351" i="42"/>
  <c r="V334" i="42"/>
  <c r="V1026" i="42"/>
  <c r="V1304" i="42"/>
  <c r="V769" i="42"/>
  <c r="V915" i="42"/>
  <c r="V490" i="42"/>
  <c r="V1129" i="42"/>
  <c r="V454" i="42"/>
  <c r="V1406" i="42"/>
  <c r="V264" i="42"/>
  <c r="V599" i="42"/>
  <c r="V1426" i="42"/>
  <c r="V209" i="42"/>
  <c r="V894" i="42"/>
  <c r="V763" i="42"/>
  <c r="V1092" i="42"/>
  <c r="V135" i="42"/>
  <c r="V305" i="42"/>
  <c r="V224" i="42"/>
  <c r="V314" i="42"/>
  <c r="V468" i="42"/>
  <c r="V1310" i="42"/>
  <c r="V802" i="42"/>
  <c r="V650" i="42"/>
  <c r="V130" i="42"/>
  <c r="V1240" i="42"/>
  <c r="V833" i="42"/>
  <c r="V671" i="42"/>
  <c r="V977" i="42"/>
  <c r="V370" i="42"/>
  <c r="V1044" i="42"/>
  <c r="V482" i="42"/>
  <c r="V431" i="42"/>
  <c r="V31" i="42"/>
  <c r="V399" i="42"/>
  <c r="V1234" i="42"/>
  <c r="V829" i="42"/>
  <c r="V380" i="42"/>
  <c r="V1159" i="42"/>
  <c r="V143" i="42"/>
  <c r="V1089" i="42"/>
  <c r="V772" i="42"/>
  <c r="V906" i="42"/>
  <c r="V672" i="42"/>
  <c r="V502" i="42"/>
  <c r="V1192" i="42"/>
  <c r="V501" i="42"/>
  <c r="V434" i="42"/>
  <c r="V972" i="42"/>
  <c r="V1219" i="42"/>
  <c r="V47" i="42"/>
  <c r="V780" i="42"/>
  <c r="V755" i="42"/>
  <c r="V317" i="42"/>
  <c r="V1265" i="42"/>
  <c r="V1243" i="42"/>
  <c r="V1005" i="42"/>
  <c r="V1097" i="42"/>
  <c r="V256" i="42"/>
  <c r="V1338" i="42"/>
  <c r="V1342" i="42"/>
  <c r="V841" i="42"/>
  <c r="V1096" i="42"/>
  <c r="V203" i="42"/>
  <c r="V503" i="42"/>
  <c r="V1016" i="42"/>
  <c r="V1019" i="42"/>
  <c r="V359" i="42"/>
  <c r="V750" i="42"/>
  <c r="V48" i="42"/>
  <c r="V61" i="42"/>
  <c r="V366" i="42"/>
  <c r="V923" i="42"/>
  <c r="V586" i="42"/>
  <c r="V15" i="42"/>
  <c r="V692" i="42"/>
  <c r="V379" i="42"/>
  <c r="V1441" i="42"/>
  <c r="V1352" i="42"/>
  <c r="V133" i="42"/>
  <c r="V36" i="42"/>
  <c r="V1104" i="42"/>
  <c r="V1257" i="42"/>
  <c r="V372" i="42"/>
  <c r="V408" i="42"/>
  <c r="V762" i="42"/>
  <c r="V478" i="42"/>
  <c r="V796" i="42"/>
  <c r="V304" i="42"/>
  <c r="V1045" i="42"/>
  <c r="V251" i="42"/>
  <c r="V41" i="42"/>
  <c r="V924" i="42"/>
  <c r="V732" i="42"/>
  <c r="V618" i="42"/>
  <c r="V1444" i="42"/>
  <c r="V881" i="42"/>
  <c r="V1174" i="42"/>
  <c r="V737" i="42"/>
  <c r="V253" i="42"/>
  <c r="V263" i="42"/>
  <c r="V1178" i="42"/>
  <c r="V1362" i="42"/>
  <c r="V80" i="42"/>
  <c r="V54" i="42"/>
  <c r="V636" i="42"/>
  <c r="V1295" i="42"/>
  <c r="V577" i="42"/>
  <c r="V980" i="42"/>
  <c r="V307" i="42"/>
  <c r="V1278" i="42"/>
  <c r="V626" i="42"/>
  <c r="V1208" i="42"/>
  <c r="V1014" i="42"/>
  <c r="V680" i="42"/>
  <c r="V337" i="42"/>
  <c r="V1325" i="42"/>
  <c r="V1328" i="42"/>
  <c r="V1423" i="42"/>
  <c r="V630" i="42"/>
  <c r="V597" i="42"/>
  <c r="V319" i="42"/>
  <c r="V257" i="42"/>
  <c r="V1028" i="42"/>
  <c r="V743" i="42"/>
  <c r="V823" i="42"/>
  <c r="V276" i="42"/>
  <c r="V1407" i="42"/>
  <c r="V238" i="42"/>
  <c r="V432" i="42"/>
  <c r="V1070" i="42"/>
  <c r="V18" i="42"/>
  <c r="V14" i="42"/>
  <c r="V690" i="42"/>
  <c r="V1160" i="42"/>
  <c r="V1230" i="42"/>
  <c r="V43" i="42"/>
  <c r="V1236" i="42"/>
  <c r="V104" i="42"/>
  <c r="V1384" i="42"/>
  <c r="V373" i="42"/>
  <c r="V117" i="42"/>
  <c r="V384" i="42"/>
  <c r="V1190" i="42"/>
  <c r="V1239" i="42"/>
  <c r="V419" i="42"/>
  <c r="V748" i="42"/>
  <c r="V774" i="42"/>
  <c r="V137" i="42"/>
  <c r="V206" i="42"/>
  <c r="V481" i="42"/>
  <c r="V521" i="42"/>
  <c r="V466" i="42"/>
  <c r="V221" i="42"/>
  <c r="V118" i="42"/>
  <c r="V345" i="42"/>
  <c r="V807" i="42"/>
  <c r="V649" i="42"/>
  <c r="V400" i="42"/>
  <c r="V1299" i="42"/>
  <c r="V658" i="42"/>
  <c r="V765" i="42"/>
  <c r="V250" i="42"/>
  <c r="V541" i="42"/>
  <c r="V805" i="42"/>
  <c r="V986" i="42"/>
  <c r="V848" i="42"/>
  <c r="V1066" i="42"/>
  <c r="V1440" i="42"/>
  <c r="V1090" i="42"/>
  <c r="V540" i="42"/>
  <c r="V486" i="42"/>
  <c r="V1107" i="42"/>
  <c r="V212" i="42"/>
  <c r="V575" i="42"/>
  <c r="V1300" i="42"/>
  <c r="V145" i="42"/>
  <c r="V1415" i="42"/>
  <c r="V719" i="42"/>
  <c r="V596" i="42"/>
  <c r="V976" i="42"/>
  <c r="V202" i="42"/>
  <c r="V208" i="42"/>
  <c r="V770" i="42"/>
  <c r="V296" i="42"/>
  <c r="V766" i="42"/>
  <c r="V144" i="42"/>
  <c r="V991" i="42"/>
  <c r="V705" i="42"/>
  <c r="V981" i="42"/>
  <c r="V261" i="42"/>
  <c r="V990" i="42"/>
  <c r="V706" i="42"/>
  <c r="V710" i="42"/>
  <c r="V398" i="42"/>
  <c r="V702" i="42"/>
  <c r="V1081" i="42"/>
  <c r="V1133" i="42"/>
  <c r="V92" i="42"/>
  <c r="V673" i="42"/>
  <c r="V1249" i="42"/>
  <c r="V205" i="42"/>
  <c r="V591" i="42"/>
  <c r="V761" i="42"/>
  <c r="V5" i="42"/>
  <c r="V225" i="42"/>
  <c r="AC707" i="42" l="1"/>
  <c r="AD707" i="42" s="1"/>
  <c r="AC786" i="42"/>
  <c r="AG786" i="42" s="1"/>
  <c r="AC1188" i="42"/>
  <c r="AC762" i="42"/>
  <c r="AD762" i="42" s="1"/>
  <c r="AC1104" i="42"/>
  <c r="AE1104" i="42" s="1"/>
  <c r="AC1441" i="42"/>
  <c r="AD1441" i="42" s="1"/>
  <c r="AC586" i="42"/>
  <c r="AE586" i="42" s="1"/>
  <c r="AC48" i="42"/>
  <c r="AG48" i="42" s="1"/>
  <c r="AC1016" i="42"/>
  <c r="AG1016" i="42" s="1"/>
  <c r="AC841" i="42"/>
  <c r="AD841" i="42" s="1"/>
  <c r="AC1097" i="42"/>
  <c r="AE1097" i="42" s="1"/>
  <c r="AC317" i="42"/>
  <c r="AG317" i="42" s="1"/>
  <c r="AC1219" i="42"/>
  <c r="AG1219" i="42" s="1"/>
  <c r="AC1192" i="42"/>
  <c r="AD1192" i="42" s="1"/>
  <c r="AC772" i="42"/>
  <c r="AE772" i="42" s="1"/>
  <c r="AC380" i="42"/>
  <c r="AH380" i="42" s="1"/>
  <c r="AC431" i="42"/>
  <c r="AE431" i="42" s="1"/>
  <c r="AC977" i="42"/>
  <c r="AE977" i="42" s="1"/>
  <c r="AC130" i="42"/>
  <c r="AE130" i="42" s="1"/>
  <c r="AC314" i="42"/>
  <c r="AG314" i="42" s="1"/>
  <c r="AC1092" i="42"/>
  <c r="AD1092" i="42" s="1"/>
  <c r="AC1426" i="42"/>
  <c r="AD1426" i="42" s="1"/>
  <c r="AC454" i="42"/>
  <c r="AI454" i="42" s="1"/>
  <c r="AC915" i="42"/>
  <c r="AG915" i="42" s="1"/>
  <c r="AC334" i="42"/>
  <c r="AG334" i="42" s="1"/>
  <c r="AC1023" i="42"/>
  <c r="AH1023" i="42" s="1"/>
  <c r="AC151" i="42"/>
  <c r="AG151" i="42" s="1"/>
  <c r="AC1395" i="42"/>
  <c r="AH1395" i="42" s="1"/>
  <c r="AC862" i="42"/>
  <c r="AH862" i="42" s="1"/>
  <c r="AC1380" i="42"/>
  <c r="AG1380" i="42" s="1"/>
  <c r="AC218" i="42"/>
  <c r="AD218" i="42" s="1"/>
  <c r="AC1105" i="42"/>
  <c r="AE1105" i="42" s="1"/>
  <c r="AC592" i="42"/>
  <c r="AD592" i="42" s="1"/>
  <c r="AC448" i="42"/>
  <c r="AD448" i="42" s="1"/>
  <c r="AC902" i="42"/>
  <c r="AG902" i="42" s="1"/>
  <c r="AC11" i="42"/>
  <c r="AH11" i="42" s="1"/>
  <c r="AC401" i="42"/>
  <c r="AD401" i="42" s="1"/>
  <c r="AC1136" i="42"/>
  <c r="AG1136" i="42" s="1"/>
  <c r="AC1085" i="42"/>
  <c r="AG1085" i="42" s="1"/>
  <c r="AC828" i="42"/>
  <c r="AG828" i="42" s="1"/>
  <c r="AC960" i="42"/>
  <c r="AG960" i="42" s="1"/>
  <c r="AC139" i="42"/>
  <c r="AH139" i="42" s="1"/>
  <c r="AC281" i="42"/>
  <c r="AH281" i="42" s="1"/>
  <c r="AC1417" i="42"/>
  <c r="AH1417" i="42" s="1"/>
  <c r="AC985" i="42"/>
  <c r="AI985" i="42" s="1"/>
  <c r="AC1251" i="42"/>
  <c r="AG1251" i="42" s="1"/>
  <c r="AC304" i="42"/>
  <c r="AH304" i="42" s="1"/>
  <c r="AC408" i="42"/>
  <c r="AE408" i="42" s="1"/>
  <c r="AC36" i="42"/>
  <c r="AG36" i="42" s="1"/>
  <c r="AC379" i="42"/>
  <c r="AG379" i="42" s="1"/>
  <c r="AC923" i="42"/>
  <c r="AE923" i="42" s="1"/>
  <c r="AC750" i="42"/>
  <c r="AD750" i="42" s="1"/>
  <c r="AC503" i="42"/>
  <c r="AD503" i="42" s="1"/>
  <c r="AC1342" i="42"/>
  <c r="AE1342" i="42" s="1"/>
  <c r="AC1005" i="42"/>
  <c r="AD1005" i="42" s="1"/>
  <c r="AC755" i="42"/>
  <c r="AG755" i="42" s="1"/>
  <c r="AC972" i="42"/>
  <c r="AG972" i="42" s="1"/>
  <c r="AC502" i="42"/>
  <c r="AD502" i="42" s="1"/>
  <c r="AC1089" i="42"/>
  <c r="AE1089" i="42" s="1"/>
  <c r="AC829" i="42"/>
  <c r="AG829" i="42" s="1"/>
  <c r="AC31" i="42"/>
  <c r="AG31" i="42" s="1"/>
  <c r="AC370" i="42"/>
  <c r="AD370" i="42" s="1"/>
  <c r="AC1240" i="42"/>
  <c r="AE1240" i="42" s="1"/>
  <c r="AC1310" i="42"/>
  <c r="AH1310" i="42" s="1"/>
  <c r="AC224" i="42"/>
  <c r="AD224" i="42" s="1"/>
  <c r="AC763" i="42"/>
  <c r="AD763" i="42" s="1"/>
  <c r="AC599" i="42"/>
  <c r="AI599" i="42" s="1"/>
  <c r="AC1129" i="42"/>
  <c r="AH1129" i="42" s="1"/>
  <c r="AC1026" i="42"/>
  <c r="AI1026" i="42" s="1"/>
  <c r="AC996" i="42"/>
  <c r="AG996" i="42" s="1"/>
  <c r="AC262" i="42"/>
  <c r="AD262" i="42" s="1"/>
  <c r="AC1314" i="42"/>
  <c r="AH1314" i="42" s="1"/>
  <c r="AC500" i="42"/>
  <c r="AD500" i="42" s="1"/>
  <c r="AC1171" i="42"/>
  <c r="AG1171" i="42" s="1"/>
  <c r="AC1409" i="42"/>
  <c r="AH1409" i="42" s="1"/>
  <c r="AC94" i="42"/>
  <c r="AG94" i="42" s="1"/>
  <c r="AC831" i="42"/>
  <c r="AG831" i="42" s="1"/>
  <c r="AC779" i="42"/>
  <c r="AE779" i="42" s="1"/>
  <c r="AC1029" i="42"/>
  <c r="AG1029" i="42" s="1"/>
  <c r="AC1001" i="42"/>
  <c r="AG1001" i="42" s="1"/>
  <c r="AC667" i="42"/>
  <c r="AD667" i="42" s="1"/>
  <c r="AC988" i="42"/>
  <c r="AH988" i="42" s="1"/>
  <c r="AC299" i="42"/>
  <c r="AD299" i="42" s="1"/>
  <c r="AC971" i="42"/>
  <c r="AG971" i="42" s="1"/>
  <c r="AC1163" i="42"/>
  <c r="AH1163" i="42" s="1"/>
  <c r="AC884" i="42"/>
  <c r="AG884" i="42" s="1"/>
  <c r="AC1277" i="42"/>
  <c r="AH1277" i="42" s="1"/>
  <c r="AC28" i="42"/>
  <c r="AG28" i="42" s="1"/>
  <c r="AC787" i="42"/>
  <c r="AG787" i="42" s="1"/>
  <c r="AC1075" i="42"/>
  <c r="AH1075" i="42" s="1"/>
  <c r="AC1194" i="42"/>
  <c r="AG1194" i="42" s="1"/>
  <c r="AC182" i="42"/>
  <c r="AI182" i="42" s="1"/>
  <c r="AC353" i="42"/>
  <c r="AG353" i="42" s="1"/>
  <c r="AC50" i="42"/>
  <c r="AG50" i="42" s="1"/>
  <c r="AC1088" i="42"/>
  <c r="AD1088" i="42" s="1"/>
  <c r="AC674" i="42"/>
  <c r="AG674" i="42" s="1"/>
  <c r="AC666" i="42"/>
  <c r="AG666" i="42" s="1"/>
  <c r="AC40" i="42"/>
  <c r="AH40" i="42" s="1"/>
  <c r="AC527" i="42"/>
  <c r="AH527" i="42" s="1"/>
  <c r="AC644" i="42"/>
  <c r="AH644" i="42" s="1"/>
  <c r="AC1347" i="42"/>
  <c r="AD1347" i="42" s="1"/>
  <c r="AC515" i="42"/>
  <c r="AG515" i="42" s="1"/>
  <c r="AC286" i="42"/>
  <c r="AE286" i="42" s="1"/>
  <c r="AC485" i="42"/>
  <c r="AH485" i="42" s="1"/>
  <c r="AC272" i="42"/>
  <c r="AE272" i="42" s="1"/>
  <c r="AC1196" i="42"/>
  <c r="AG1196" i="42" s="1"/>
  <c r="AC280" i="42"/>
  <c r="AG280" i="42" s="1"/>
  <c r="AC1165" i="42"/>
  <c r="AH1165" i="42" s="1"/>
  <c r="AC487" i="42"/>
  <c r="AG487" i="42" s="1"/>
  <c r="AC477" i="42"/>
  <c r="AG477" i="42" s="1"/>
  <c r="AC784" i="42"/>
  <c r="AG784" i="42" s="1"/>
  <c r="AC520" i="42"/>
  <c r="AH520" i="42" s="1"/>
  <c r="AC1121" i="42"/>
  <c r="AG1121" i="42" s="1"/>
  <c r="AC1412" i="42"/>
  <c r="AH1412" i="42" s="1"/>
  <c r="AC1060" i="42"/>
  <c r="AH1060" i="42" s="1"/>
  <c r="AC491" i="42"/>
  <c r="AE491" i="42" s="1"/>
  <c r="AC418" i="42"/>
  <c r="AD418" i="42" s="1"/>
  <c r="AC273" i="42"/>
  <c r="AH273" i="42" s="1"/>
  <c r="AC76" i="42"/>
  <c r="AG76" i="42" s="1"/>
  <c r="AC796" i="42"/>
  <c r="AD796" i="42" s="1"/>
  <c r="AC372" i="42"/>
  <c r="AF372" i="42" s="1"/>
  <c r="AC133" i="42"/>
  <c r="AD133" i="42" s="1"/>
  <c r="AC692" i="42"/>
  <c r="AD692" i="42" s="1"/>
  <c r="AC366" i="42"/>
  <c r="AE366" i="42" s="1"/>
  <c r="AC359" i="42"/>
  <c r="AI359" i="42" s="1"/>
  <c r="AC203" i="42"/>
  <c r="AE203" i="42" s="1"/>
  <c r="AC1338" i="42"/>
  <c r="AE1338" i="42" s="1"/>
  <c r="AC1243" i="42"/>
  <c r="AD1243" i="42" s="1"/>
  <c r="AC780" i="42"/>
  <c r="AD780" i="42" s="1"/>
  <c r="AC434" i="42"/>
  <c r="AD434" i="42" s="1"/>
  <c r="AC672" i="42"/>
  <c r="AI672" i="42" s="1"/>
  <c r="AC143" i="42"/>
  <c r="AG143" i="42" s="1"/>
  <c r="AC399" i="42"/>
  <c r="AD399" i="42" s="1"/>
  <c r="AC1044" i="42"/>
  <c r="AH1044" i="42" s="1"/>
  <c r="AC833" i="42"/>
  <c r="AI833" i="42" s="1"/>
  <c r="AC802" i="42"/>
  <c r="AD802" i="42" s="1"/>
  <c r="AC305" i="42"/>
  <c r="AG305" i="42" s="1"/>
  <c r="AC894" i="42"/>
  <c r="AG894" i="42" s="1"/>
  <c r="AC264" i="42"/>
  <c r="AD264" i="42" s="1"/>
  <c r="AC490" i="42"/>
  <c r="AD490" i="42" s="1"/>
  <c r="AC1304" i="42"/>
  <c r="AG1304" i="42" s="1"/>
  <c r="AC804" i="42"/>
  <c r="AE804" i="42" s="1"/>
  <c r="AC1252" i="42"/>
  <c r="AH1252" i="42" s="1"/>
  <c r="AC845" i="42"/>
  <c r="AG845" i="42" s="1"/>
  <c r="AC600" i="42"/>
  <c r="AH600" i="42" s="1"/>
  <c r="AC513" i="42"/>
  <c r="AD513" i="42" s="1"/>
  <c r="AC683" i="42"/>
  <c r="AF683" i="42" s="1"/>
  <c r="AC778" i="42"/>
  <c r="AD778" i="42" s="1"/>
  <c r="AC1091" i="42"/>
  <c r="AE1091" i="42" s="1"/>
  <c r="AC1195" i="42"/>
  <c r="AG1195" i="42" s="1"/>
  <c r="AC688" i="42"/>
  <c r="AD688" i="42" s="1"/>
  <c r="AC1288" i="42"/>
  <c r="AG1288" i="42" s="1"/>
  <c r="AC1145" i="42"/>
  <c r="AI1145" i="42" s="1"/>
  <c r="AC508" i="42"/>
  <c r="AD508" i="42" s="1"/>
  <c r="AC1248" i="42"/>
  <c r="AD1248" i="42" s="1"/>
  <c r="AC557" i="42"/>
  <c r="AG557" i="42" s="1"/>
  <c r="AC294" i="42"/>
  <c r="AH294" i="42" s="1"/>
  <c r="AC1197" i="42"/>
  <c r="AG1197" i="42" s="1"/>
  <c r="AC1260" i="42"/>
  <c r="AH1260" i="42" s="1"/>
  <c r="AC389" i="42"/>
  <c r="AG389" i="42" s="1"/>
  <c r="AC357" i="42"/>
  <c r="AH357" i="42" s="1"/>
  <c r="AC1454" i="42"/>
  <c r="AE1454" i="42" s="1"/>
  <c r="AC336" i="42"/>
  <c r="AH336" i="42" s="1"/>
  <c r="AC478" i="42"/>
  <c r="AH478" i="42" s="1"/>
  <c r="AC1257" i="42"/>
  <c r="AF1257" i="42" s="1"/>
  <c r="AC1352" i="42"/>
  <c r="AE1352" i="42" s="1"/>
  <c r="AC15" i="42"/>
  <c r="AD15" i="42" s="1"/>
  <c r="AC61" i="42"/>
  <c r="AC1019" i="42"/>
  <c r="AI1019" i="42" s="1"/>
  <c r="AC1096" i="42"/>
  <c r="AD1096" i="42" s="1"/>
  <c r="AC256" i="42"/>
  <c r="AH256" i="42" s="1"/>
  <c r="AC1265" i="42"/>
  <c r="AD1265" i="42" s="1"/>
  <c r="AC47" i="42"/>
  <c r="AC501" i="42"/>
  <c r="AE501" i="42" s="1"/>
  <c r="AC906" i="42"/>
  <c r="AG906" i="42" s="1"/>
  <c r="AC1159" i="42"/>
  <c r="AG1159" i="42" s="1"/>
  <c r="AC1234" i="42"/>
  <c r="AE1234" i="42" s="1"/>
  <c r="AC482" i="42"/>
  <c r="AI482" i="42" s="1"/>
  <c r="AC671" i="42"/>
  <c r="AG671" i="42" s="1"/>
  <c r="AC650" i="42"/>
  <c r="AG650" i="42" s="1"/>
  <c r="AC468" i="42"/>
  <c r="AG468" i="42" s="1"/>
  <c r="AC135" i="42"/>
  <c r="AD135" i="42" s="1"/>
  <c r="AC209" i="42"/>
  <c r="AE209" i="42" s="1"/>
  <c r="AC842" i="42"/>
  <c r="AH842" i="42" s="1"/>
  <c r="AC186" i="42"/>
  <c r="AG186" i="42" s="1"/>
  <c r="AC116" i="42"/>
  <c r="AG116" i="42" s="1"/>
  <c r="AC1110" i="42"/>
  <c r="AG1110" i="42" s="1"/>
  <c r="AC488" i="42"/>
  <c r="AG488" i="42" s="1"/>
  <c r="AC1421" i="42"/>
  <c r="AD1421" i="42" s="1"/>
  <c r="AC216" i="42"/>
  <c r="AG216" i="42" s="1"/>
  <c r="AC919" i="42"/>
  <c r="AH919" i="42" s="1"/>
  <c r="AC868" i="42"/>
  <c r="AG868" i="42" s="1"/>
  <c r="AC1067" i="42"/>
  <c r="AH1067" i="42" s="1"/>
  <c r="AC1286" i="42"/>
  <c r="AH1286" i="42" s="1"/>
  <c r="AC1429" i="42"/>
  <c r="AG1429" i="42" s="1"/>
  <c r="AC854" i="42"/>
  <c r="AG854" i="42" s="1"/>
  <c r="AC119" i="42"/>
  <c r="AG119" i="42" s="1"/>
  <c r="AC64" i="42"/>
  <c r="AD64" i="42" s="1"/>
  <c r="AC1410" i="42"/>
  <c r="AH1410" i="42" s="1"/>
  <c r="AC324" i="42"/>
  <c r="AI324" i="42" s="1"/>
  <c r="AC1120" i="42"/>
  <c r="AH1120" i="42" s="1"/>
  <c r="AC226" i="42"/>
  <c r="AD226" i="42" s="1"/>
  <c r="AC244" i="42"/>
  <c r="AD244" i="42" s="1"/>
  <c r="AC535" i="42"/>
  <c r="AH535" i="42" s="1"/>
  <c r="AC886" i="42"/>
  <c r="AG886" i="42" s="1"/>
  <c r="AC417" i="42"/>
  <c r="AD417" i="42" s="1"/>
  <c r="AC339" i="42"/>
  <c r="AH339" i="42" s="1"/>
  <c r="AC249" i="42"/>
  <c r="AF249" i="42" s="1"/>
  <c r="AC606" i="42"/>
  <c r="AI606" i="42" s="1"/>
  <c r="AC1054" i="42"/>
  <c r="AH1054" i="42" s="1"/>
  <c r="AC429" i="42"/>
  <c r="AD429" i="42" s="1"/>
  <c r="AC21" i="42"/>
  <c r="AG21" i="42" s="1"/>
  <c r="AC839" i="42"/>
  <c r="AH839" i="42" s="1"/>
  <c r="AC895" i="42"/>
  <c r="AH895" i="42" s="1"/>
  <c r="AC30" i="42"/>
  <c r="AG30" i="42" s="1"/>
  <c r="AC921" i="42"/>
  <c r="AI921" i="42" s="1"/>
  <c r="AC1377" i="42"/>
  <c r="AG1377" i="42" s="1"/>
  <c r="AC225" i="42"/>
  <c r="AC761" i="42"/>
  <c r="AE761" i="42" s="1"/>
  <c r="AC205" i="42"/>
  <c r="AD205" i="42" s="1"/>
  <c r="AC673" i="42"/>
  <c r="AD673" i="42" s="1"/>
  <c r="AC1133" i="42"/>
  <c r="AG1133" i="42" s="1"/>
  <c r="AC702" i="42"/>
  <c r="AD702" i="42" s="1"/>
  <c r="AC710" i="42"/>
  <c r="AD710" i="42" s="1"/>
  <c r="AC990" i="42"/>
  <c r="AE990" i="42" s="1"/>
  <c r="AC981" i="42"/>
  <c r="AD981" i="42" s="1"/>
  <c r="AC991" i="42"/>
  <c r="AD991" i="42" s="1"/>
  <c r="AC766" i="42"/>
  <c r="AE766" i="42" s="1"/>
  <c r="AC770" i="42"/>
  <c r="AD770" i="42" s="1"/>
  <c r="AC202" i="42"/>
  <c r="AE202" i="42" s="1"/>
  <c r="AC596" i="42"/>
  <c r="AF596" i="42" s="1"/>
  <c r="AC1415" i="42"/>
  <c r="AE1415" i="42" s="1"/>
  <c r="AC1300" i="42"/>
  <c r="AD1300" i="42" s="1"/>
  <c r="AC212" i="42"/>
  <c r="AD212" i="42" s="1"/>
  <c r="AC486" i="42"/>
  <c r="AG486" i="42" s="1"/>
  <c r="AC1090" i="42"/>
  <c r="AD1090" i="42" s="1"/>
  <c r="AC1066" i="42"/>
  <c r="AI1066" i="42" s="1"/>
  <c r="AC986" i="42"/>
  <c r="AI986" i="42" s="1"/>
  <c r="AC541" i="42"/>
  <c r="AD541" i="42" s="1"/>
  <c r="AC765" i="42"/>
  <c r="AD765" i="42" s="1"/>
  <c r="AC1299" i="42"/>
  <c r="AD1299" i="42" s="1"/>
  <c r="AC649" i="42"/>
  <c r="AH649" i="42" s="1"/>
  <c r="AC345" i="42"/>
  <c r="AH345" i="42" s="1"/>
  <c r="AC221" i="42"/>
  <c r="AD221" i="42" s="1"/>
  <c r="AC521" i="42"/>
  <c r="AG521" i="42" s="1"/>
  <c r="AC206" i="42"/>
  <c r="AD206" i="42" s="1"/>
  <c r="AC774" i="42"/>
  <c r="AE774" i="42" s="1"/>
  <c r="AC419" i="42"/>
  <c r="AD419" i="42" s="1"/>
  <c r="AC1190" i="42"/>
  <c r="AD1190" i="42" s="1"/>
  <c r="AC117" i="42"/>
  <c r="AD117" i="42" s="1"/>
  <c r="AC1384" i="42"/>
  <c r="AI1384" i="42" s="1"/>
  <c r="AC1236" i="42"/>
  <c r="AD1236" i="42" s="1"/>
  <c r="AC1230" i="42"/>
  <c r="AE1230" i="42" s="1"/>
  <c r="AC690" i="42"/>
  <c r="AD690" i="42" s="1"/>
  <c r="AC18" i="42"/>
  <c r="AH18" i="42" s="1"/>
  <c r="AC432" i="42"/>
  <c r="AD432" i="42" s="1"/>
  <c r="AC1407" i="42"/>
  <c r="AG1407" i="42" s="1"/>
  <c r="AC823" i="42"/>
  <c r="AH823" i="42" s="1"/>
  <c r="AC1028" i="42"/>
  <c r="AH1028" i="42" s="1"/>
  <c r="AC319" i="42"/>
  <c r="AG319" i="42" s="1"/>
  <c r="AC630" i="42"/>
  <c r="AI630" i="42" s="1"/>
  <c r="AC1328" i="42"/>
  <c r="AH1328" i="42" s="1"/>
  <c r="AC337" i="42"/>
  <c r="AG337" i="42" s="1"/>
  <c r="AC1014" i="42"/>
  <c r="AG1014" i="42" s="1"/>
  <c r="AC626" i="42"/>
  <c r="AG626" i="42" s="1"/>
  <c r="AC307" i="42"/>
  <c r="AH307" i="42" s="1"/>
  <c r="AC577" i="42"/>
  <c r="AD577" i="42" s="1"/>
  <c r="AC636" i="42"/>
  <c r="AG636" i="42" s="1"/>
  <c r="AC80" i="42"/>
  <c r="AH80" i="42" s="1"/>
  <c r="AC1178" i="42"/>
  <c r="AH1178" i="42" s="1"/>
  <c r="AC253" i="42"/>
  <c r="AG253" i="42" s="1"/>
  <c r="AC1174" i="42"/>
  <c r="AG1174" i="42" s="1"/>
  <c r="AC1444" i="42"/>
  <c r="AG1444" i="42" s="1"/>
  <c r="AC732" i="42"/>
  <c r="AH732" i="42" s="1"/>
  <c r="AC41" i="42"/>
  <c r="AG41" i="42" s="1"/>
  <c r="AC1045" i="42"/>
  <c r="AG1045" i="42" s="1"/>
  <c r="AC1411" i="42"/>
  <c r="AH1411" i="42" s="1"/>
  <c r="AC529" i="42"/>
  <c r="AH529" i="42" s="1"/>
  <c r="AC1319" i="42"/>
  <c r="AG1319" i="42" s="1"/>
  <c r="AC1017" i="42"/>
  <c r="AH1017" i="42" s="1"/>
  <c r="AC1086" i="42"/>
  <c r="AG1086" i="42" s="1"/>
  <c r="AC456" i="42"/>
  <c r="AG456" i="42" s="1"/>
  <c r="AC548" i="42"/>
  <c r="AG548" i="42" s="1"/>
  <c r="AC1358" i="42"/>
  <c r="AG1358" i="42" s="1"/>
  <c r="AC1053" i="42"/>
  <c r="AD1053" i="42" s="1"/>
  <c r="AC609" i="42"/>
  <c r="AE609" i="42" s="1"/>
  <c r="AC396" i="42"/>
  <c r="AG396" i="42" s="1"/>
  <c r="AC1212" i="42"/>
  <c r="AH1212" i="42" s="1"/>
  <c r="AC341" i="42"/>
  <c r="AG341" i="42" s="1"/>
  <c r="AC724" i="42"/>
  <c r="AG724" i="42" s="1"/>
  <c r="AC1337" i="42"/>
  <c r="AD1337" i="42" s="1"/>
  <c r="AC791" i="42"/>
  <c r="AE791" i="42" s="1"/>
  <c r="AC213" i="42"/>
  <c r="AD213" i="42" s="1"/>
  <c r="AC940" i="42"/>
  <c r="AG940" i="42" s="1"/>
  <c r="AC646" i="42"/>
  <c r="AG646" i="42" s="1"/>
  <c r="AC911" i="42"/>
  <c r="AD911" i="42" s="1"/>
  <c r="AC1408" i="42"/>
  <c r="AI1408" i="42" s="1"/>
  <c r="AC1069" i="42"/>
  <c r="AH1069" i="42" s="1"/>
  <c r="AC822" i="42"/>
  <c r="AH822" i="42" s="1"/>
  <c r="AC714" i="42"/>
  <c r="AH714" i="42" s="1"/>
  <c r="AC879" i="42"/>
  <c r="AG879" i="42" s="1"/>
  <c r="AC1402" i="42"/>
  <c r="AG1402" i="42" s="1"/>
  <c r="AC391" i="42"/>
  <c r="AG391" i="42" s="1"/>
  <c r="AC288" i="42"/>
  <c r="AG288" i="42" s="1"/>
  <c r="AC947" i="42"/>
  <c r="AG947" i="42" s="1"/>
  <c r="AC99" i="42"/>
  <c r="AG99" i="42" s="1"/>
  <c r="AC461" i="42"/>
  <c r="AH461" i="42" s="1"/>
  <c r="AC196" i="42"/>
  <c r="AG196" i="42" s="1"/>
  <c r="AC987" i="42"/>
  <c r="AH987" i="42" s="1"/>
  <c r="AC355" i="42"/>
  <c r="AG355" i="42" s="1"/>
  <c r="AC635" i="42"/>
  <c r="AG635" i="42" s="1"/>
  <c r="AC1383" i="42"/>
  <c r="AI1383" i="42" s="1"/>
  <c r="AC814" i="42"/>
  <c r="AG814" i="42" s="1"/>
  <c r="AC510" i="42"/>
  <c r="AG510" i="42" s="1"/>
  <c r="AC1156" i="42"/>
  <c r="AH1156" i="42" s="1"/>
  <c r="AC46" i="42"/>
  <c r="AD46" i="42" s="1"/>
  <c r="AC150" i="42"/>
  <c r="AE150" i="42" s="1"/>
  <c r="AC910" i="42"/>
  <c r="AD910" i="42" s="1"/>
  <c r="AC764" i="42"/>
  <c r="AD764" i="42" s="1"/>
  <c r="AC698" i="42"/>
  <c r="AE698" i="42" s="1"/>
  <c r="AC595" i="42"/>
  <c r="AD595" i="42" s="1"/>
  <c r="AC525" i="42"/>
  <c r="AH525" i="42" s="1"/>
  <c r="AC909" i="42"/>
  <c r="AI909" i="42" s="1"/>
  <c r="AC1078" i="42"/>
  <c r="AG1078" i="42" s="1"/>
  <c r="AC1226" i="42"/>
  <c r="AG1226" i="42" s="1"/>
  <c r="AC1131" i="42"/>
  <c r="AG1131" i="42" s="1"/>
  <c r="AC1256" i="42"/>
  <c r="AG1256" i="42" s="1"/>
  <c r="AC1072" i="42"/>
  <c r="AH1072" i="42" s="1"/>
  <c r="AC1365" i="42"/>
  <c r="AG1365" i="42" s="1"/>
  <c r="AC33" i="42"/>
  <c r="AG33" i="42" s="1"/>
  <c r="AC313" i="42"/>
  <c r="AG313" i="42" s="1"/>
  <c r="AC259" i="42"/>
  <c r="AF259" i="42" s="1"/>
  <c r="AC333" i="42"/>
  <c r="AH333" i="42" s="1"/>
  <c r="AC621" i="42"/>
  <c r="AG621" i="42" s="1"/>
  <c r="AC1296" i="42"/>
  <c r="AG1296" i="42" s="1"/>
  <c r="AC1206" i="42"/>
  <c r="AG1206" i="42" s="1"/>
  <c r="AC298" i="42"/>
  <c r="AD298" i="42" s="1"/>
  <c r="AC1334" i="42"/>
  <c r="AH1334" i="42" s="1"/>
  <c r="AC347" i="42"/>
  <c r="AG347" i="42" s="1"/>
  <c r="AC1040" i="42"/>
  <c r="AG1040" i="42" s="1"/>
  <c r="AC75" i="42"/>
  <c r="AH75" i="42" s="1"/>
  <c r="AC579" i="42"/>
  <c r="AD579" i="42" s="1"/>
  <c r="AC1002" i="42"/>
  <c r="AH1002" i="42" s="1"/>
  <c r="AC235" i="42"/>
  <c r="AH235" i="42" s="1"/>
  <c r="AC730" i="42"/>
  <c r="AH730" i="42" s="1"/>
  <c r="AC785" i="42"/>
  <c r="AG785" i="42" s="1"/>
  <c r="AC1282" i="42"/>
  <c r="AG1282" i="42" s="1"/>
  <c r="AC171" i="42"/>
  <c r="AG171" i="42" s="1"/>
  <c r="AC376" i="42"/>
  <c r="AD376" i="42" s="1"/>
  <c r="AC1209" i="42"/>
  <c r="AD1209" i="42" s="1"/>
  <c r="AC892" i="42"/>
  <c r="AD892" i="42" s="1"/>
  <c r="AC42" i="42"/>
  <c r="AG42" i="42" s="1"/>
  <c r="AC640" i="42"/>
  <c r="AH640" i="42" s="1"/>
  <c r="AC603" i="42"/>
  <c r="AE603" i="42" s="1"/>
  <c r="AC440" i="42"/>
  <c r="AD440" i="42" s="1"/>
  <c r="AC1405" i="42"/>
  <c r="AH1405" i="42" s="1"/>
  <c r="AC669" i="42"/>
  <c r="AH669" i="42" s="1"/>
  <c r="AC1414" i="42"/>
  <c r="AF1414" i="42" s="1"/>
  <c r="AC1059" i="42"/>
  <c r="AH1059" i="42" s="1"/>
  <c r="AC834" i="42"/>
  <c r="AH834" i="42" s="1"/>
  <c r="AC1106" i="42"/>
  <c r="AD1106" i="42" s="1"/>
  <c r="AC717" i="42"/>
  <c r="AI717" i="42" s="1"/>
  <c r="AC511" i="42"/>
  <c r="AE511" i="42" s="1"/>
  <c r="AC1183" i="42"/>
  <c r="AG1183" i="42" s="1"/>
  <c r="AC66" i="42"/>
  <c r="AH66" i="42" s="1"/>
  <c r="AC435" i="42"/>
  <c r="AG435" i="42" s="1"/>
  <c r="AC325" i="42"/>
  <c r="AG325" i="42" s="1"/>
  <c r="AC896" i="42"/>
  <c r="AG896" i="42" s="1"/>
  <c r="AC412" i="42"/>
  <c r="AD412" i="42" s="1"/>
  <c r="AC827" i="42"/>
  <c r="AG827" i="42" s="1"/>
  <c r="AC472" i="42"/>
  <c r="AH472" i="42" s="1"/>
  <c r="AC551" i="42"/>
  <c r="AG551" i="42" s="1"/>
  <c r="AC580" i="42"/>
  <c r="AG580" i="42" s="1"/>
  <c r="AC853" i="42"/>
  <c r="AH853" i="42" s="1"/>
  <c r="AC939" i="42"/>
  <c r="AG939" i="42" s="1"/>
  <c r="AC949" i="42"/>
  <c r="AG949" i="42" s="1"/>
  <c r="AC158" i="42"/>
  <c r="AE158" i="42" s="1"/>
  <c r="AC1186" i="42"/>
  <c r="AG1186" i="42" s="1"/>
  <c r="AC1006" i="42"/>
  <c r="AG1006" i="42" s="1"/>
  <c r="AC1177" i="42"/>
  <c r="AG1177" i="42" s="1"/>
  <c r="AC83" i="42"/>
  <c r="AG83" i="42" s="1"/>
  <c r="AC17" i="42"/>
  <c r="AG17" i="42" s="1"/>
  <c r="AC1371" i="42"/>
  <c r="AG1371" i="42" s="1"/>
  <c r="AC533" i="42"/>
  <c r="AH533" i="42" s="1"/>
  <c r="AC959" i="42"/>
  <c r="AG959" i="42" s="1"/>
  <c r="AC1202" i="42"/>
  <c r="AI1202" i="42" s="1"/>
  <c r="AC813" i="42"/>
  <c r="AH813" i="42" s="1"/>
  <c r="AC458" i="42"/>
  <c r="AH458" i="42" s="1"/>
  <c r="AC90" i="42"/>
  <c r="AG90" i="42" s="1"/>
  <c r="AC825" i="42"/>
  <c r="AG825" i="42" s="1"/>
  <c r="AC569" i="42"/>
  <c r="AG569" i="42" s="1"/>
  <c r="AC628" i="42"/>
  <c r="AI628" i="42" s="1"/>
  <c r="AC484" i="42"/>
  <c r="AG484" i="42" s="1"/>
  <c r="AC639" i="42"/>
  <c r="AG639" i="42" s="1"/>
  <c r="AC67" i="42"/>
  <c r="AD67" i="42" s="1"/>
  <c r="AC309" i="42"/>
  <c r="AG309" i="42" s="1"/>
  <c r="AC97" i="42"/>
  <c r="AH97" i="42" s="1"/>
  <c r="AC794" i="42"/>
  <c r="AE794" i="42" s="1"/>
  <c r="AC1080" i="42"/>
  <c r="AG1080" i="42" s="1"/>
  <c r="AC32" i="42"/>
  <c r="AG32" i="42" s="1"/>
  <c r="AC287" i="42"/>
  <c r="AH287" i="42" s="1"/>
  <c r="AC445" i="42"/>
  <c r="AD445" i="42" s="1"/>
  <c r="AC616" i="42"/>
  <c r="AG616" i="42" s="1"/>
  <c r="AC1119" i="42"/>
  <c r="AG1119" i="42" s="1"/>
  <c r="AC1198" i="42"/>
  <c r="AG1198" i="42" s="1"/>
  <c r="AC362" i="42"/>
  <c r="AG362" i="42" s="1"/>
  <c r="AC404" i="42"/>
  <c r="AD404" i="42" s="1"/>
  <c r="AC1339" i="42"/>
  <c r="AE1339" i="42" s="1"/>
  <c r="AC1443" i="42"/>
  <c r="AG1443" i="42" s="1"/>
  <c r="AC274" i="42"/>
  <c r="AG274" i="42" s="1"/>
  <c r="AC252" i="42"/>
  <c r="AI252" i="42" s="1"/>
  <c r="AC123" i="42"/>
  <c r="AE123" i="42" s="1"/>
  <c r="AC124" i="42"/>
  <c r="AD124" i="42" s="1"/>
  <c r="AC1292" i="42"/>
  <c r="AD1292" i="42" s="1"/>
  <c r="AC1400" i="42"/>
  <c r="AH1400" i="42" s="1"/>
  <c r="AC228" i="42"/>
  <c r="AI228" i="42" s="1"/>
  <c r="AC588" i="42"/>
  <c r="AI588" i="42" s="1"/>
  <c r="AC631" i="42"/>
  <c r="AG631" i="42" s="1"/>
  <c r="AC984" i="42"/>
  <c r="AH984" i="42" s="1"/>
  <c r="AC174" i="42"/>
  <c r="AG174" i="42" s="1"/>
  <c r="AC572" i="42"/>
  <c r="AG572" i="42" s="1"/>
  <c r="AC876" i="42"/>
  <c r="AG876" i="42" s="1"/>
  <c r="AC1320" i="42"/>
  <c r="AH1320" i="42" s="1"/>
  <c r="AC1010" i="42"/>
  <c r="AG1010" i="42" s="1"/>
  <c r="AC678" i="42"/>
  <c r="AG678" i="42" s="1"/>
  <c r="AC995" i="42"/>
  <c r="AG995" i="42" s="1"/>
  <c r="AC425" i="42"/>
  <c r="AH425" i="42" s="1"/>
  <c r="AC568" i="42"/>
  <c r="AG568" i="42" s="1"/>
  <c r="AC694" i="42"/>
  <c r="AD694" i="42" s="1"/>
  <c r="AC327" i="42"/>
  <c r="AH327" i="42" s="1"/>
  <c r="AC457" i="42"/>
  <c r="AH457" i="42" s="1"/>
  <c r="AC583" i="42"/>
  <c r="AG583" i="42" s="1"/>
  <c r="AC239" i="42"/>
  <c r="AG239" i="42" s="1"/>
  <c r="AC652" i="42"/>
  <c r="AH652" i="42" s="1"/>
  <c r="AC1284" i="42"/>
  <c r="AG1284" i="42" s="1"/>
  <c r="AC1112" i="42"/>
  <c r="AG1112" i="42" s="1"/>
  <c r="AC1102" i="42"/>
  <c r="AE1102" i="42" s="1"/>
  <c r="AC1359" i="42"/>
  <c r="AE1359" i="42" s="1"/>
  <c r="AC1191" i="42"/>
  <c r="AD1191" i="42" s="1"/>
  <c r="AC746" i="42"/>
  <c r="AD746" i="42" s="1"/>
  <c r="AC768" i="42"/>
  <c r="AD768" i="42" s="1"/>
  <c r="AC493" i="42"/>
  <c r="AD493" i="42" s="1"/>
  <c r="AC371" i="42"/>
  <c r="AG371" i="42" s="1"/>
  <c r="AC1393" i="42"/>
  <c r="AG1393" i="42" s="1"/>
  <c r="AC13" i="42"/>
  <c r="AH13" i="42" s="1"/>
  <c r="AC51" i="42"/>
  <c r="AG51" i="42" s="1"/>
  <c r="AC1035" i="42"/>
  <c r="AG1035" i="42" s="1"/>
  <c r="AC526" i="42"/>
  <c r="AG526" i="42" s="1"/>
  <c r="AC1360" i="42"/>
  <c r="AH1360" i="42" s="1"/>
  <c r="AC593" i="42"/>
  <c r="AD593" i="42" s="1"/>
  <c r="AC443" i="42"/>
  <c r="AG443" i="42" s="1"/>
  <c r="AC925" i="42"/>
  <c r="AD925" i="42" s="1"/>
  <c r="AC668" i="42"/>
  <c r="AG668" i="42" s="1"/>
  <c r="AC326" i="42"/>
  <c r="AH326" i="42" s="1"/>
  <c r="AC1047" i="42"/>
  <c r="AG1047" i="42" s="1"/>
  <c r="AC1146" i="42"/>
  <c r="AG1146" i="42" s="1"/>
  <c r="AC437" i="42"/>
  <c r="AH437" i="42" s="1"/>
  <c r="AC301" i="42"/>
  <c r="AH301" i="42" s="1"/>
  <c r="AC323" i="42"/>
  <c r="AG323" i="42" s="1"/>
  <c r="AC1438" i="42"/>
  <c r="AG1438" i="42" s="1"/>
  <c r="AC866" i="42"/>
  <c r="AG866" i="42" s="1"/>
  <c r="AC1341" i="42"/>
  <c r="AD1341" i="42" s="1"/>
  <c r="AC356" i="42"/>
  <c r="AH356" i="42" s="1"/>
  <c r="AC532" i="42"/>
  <c r="AH532" i="42" s="1"/>
  <c r="AC994" i="42"/>
  <c r="AG994" i="42" s="1"/>
  <c r="AC248" i="42"/>
  <c r="AD248" i="42" s="1"/>
  <c r="AC392" i="42"/>
  <c r="AG392" i="42" s="1"/>
  <c r="AC651" i="42"/>
  <c r="AH651" i="42" s="1"/>
  <c r="AC1185" i="42"/>
  <c r="AH1185" i="42" s="1"/>
  <c r="AC476" i="42"/>
  <c r="AH476" i="42" s="1"/>
  <c r="AC1326" i="42"/>
  <c r="AG1326" i="42" s="1"/>
  <c r="AC1333" i="42"/>
  <c r="AG1333" i="42" s="1"/>
  <c r="AC1064" i="42"/>
  <c r="AH1064" i="42" s="1"/>
  <c r="AC620" i="42"/>
  <c r="AI620" i="42" s="1"/>
  <c r="AC758" i="42"/>
  <c r="AE758" i="42" s="1"/>
  <c r="AC95" i="42"/>
  <c r="AG95" i="42" s="1"/>
  <c r="AC1224" i="42"/>
  <c r="AD1224" i="42" s="1"/>
  <c r="AC1125" i="42"/>
  <c r="AG1125" i="42" s="1"/>
  <c r="AC416" i="42"/>
  <c r="AD416" i="42" s="1"/>
  <c r="AC423" i="42"/>
  <c r="AD423" i="42" s="1"/>
  <c r="AC1084" i="42"/>
  <c r="AG1084" i="42" s="1"/>
  <c r="AC846" i="42"/>
  <c r="AI846" i="42" s="1"/>
  <c r="AC183" i="42"/>
  <c r="AI183" i="42" s="1"/>
  <c r="AC121" i="42"/>
  <c r="AG121" i="42" s="1"/>
  <c r="AC617" i="42"/>
  <c r="AH617" i="42" s="1"/>
  <c r="AC1303" i="42"/>
  <c r="AI1303" i="42" s="1"/>
  <c r="AC188" i="42"/>
  <c r="AI188" i="42" s="1"/>
  <c r="AC530" i="42"/>
  <c r="AH530" i="42" s="1"/>
  <c r="AC1169" i="42"/>
  <c r="AH1169" i="42" s="1"/>
  <c r="AC142" i="42"/>
  <c r="AG142" i="42" s="1"/>
  <c r="AC942" i="42"/>
  <c r="AI942" i="42" s="1"/>
  <c r="AC1331" i="42"/>
  <c r="AG1331" i="42" s="1"/>
  <c r="AC944" i="42"/>
  <c r="AI944" i="42" s="1"/>
  <c r="AC1316" i="42"/>
  <c r="AH1316" i="42" s="1"/>
  <c r="AC679" i="42"/>
  <c r="AG679" i="42" s="1"/>
  <c r="AC1254" i="42"/>
  <c r="AG1254" i="42" s="1"/>
  <c r="AC691" i="42"/>
  <c r="AE691" i="42" s="1"/>
  <c r="AC874" i="42"/>
  <c r="AG874" i="42" s="1"/>
  <c r="AC1139" i="42"/>
  <c r="AH1139" i="42" s="1"/>
  <c r="AC308" i="42"/>
  <c r="AG308" i="42" s="1"/>
  <c r="AC74" i="42"/>
  <c r="AG74" i="42" s="1"/>
  <c r="AC321" i="42"/>
  <c r="AH321" i="42" s="1"/>
  <c r="AC100" i="42"/>
  <c r="AH100" i="42" s="1"/>
  <c r="AC914" i="42"/>
  <c r="AG914" i="42" s="1"/>
  <c r="AC424" i="42"/>
  <c r="AD424" i="42" s="1"/>
  <c r="AC1162" i="42"/>
  <c r="AH1162" i="42" s="1"/>
  <c r="AC1033" i="42"/>
  <c r="AH1033" i="42" s="1"/>
  <c r="AC1172" i="42"/>
  <c r="AG1172" i="42" s="1"/>
  <c r="AC888" i="42"/>
  <c r="AG888" i="42" s="1"/>
  <c r="AC993" i="42"/>
  <c r="AG993" i="42" s="1"/>
  <c r="AC657" i="42"/>
  <c r="AG657" i="42" s="1"/>
  <c r="AC838" i="42"/>
  <c r="AG838" i="42" s="1"/>
  <c r="AC820" i="42"/>
  <c r="AH820" i="42" s="1"/>
  <c r="AC1157" i="42"/>
  <c r="AG1157" i="42" s="1"/>
  <c r="AC232" i="42"/>
  <c r="AG232" i="42" s="1"/>
  <c r="AC552" i="42"/>
  <c r="AG552" i="42" s="1"/>
  <c r="AC863" i="42"/>
  <c r="AH863" i="42" s="1"/>
  <c r="AC1294" i="42"/>
  <c r="AD1294" i="42" s="1"/>
  <c r="AC1221" i="42"/>
  <c r="AG1221" i="42" s="1"/>
  <c r="AC415" i="42"/>
  <c r="AD415" i="42" s="1"/>
  <c r="AC926" i="42"/>
  <c r="AE926" i="42" s="1"/>
  <c r="AC1099" i="42"/>
  <c r="AE1099" i="42" s="1"/>
  <c r="AC1425" i="42"/>
  <c r="AG1425" i="42" s="1"/>
  <c r="AC1039" i="42"/>
  <c r="AH1039" i="42" s="1"/>
  <c r="AC1406" i="42"/>
  <c r="AH1406" i="42" s="1"/>
  <c r="AC769" i="42"/>
  <c r="AD769" i="42" s="1"/>
  <c r="AC1351" i="42"/>
  <c r="AD1351" i="42" s="1"/>
  <c r="AC185" i="42"/>
  <c r="AG185" i="42" s="1"/>
  <c r="AC233" i="42"/>
  <c r="AH233" i="42" s="1"/>
  <c r="AC830" i="42"/>
  <c r="AG830" i="42" s="1"/>
  <c r="AC1453" i="42"/>
  <c r="AD1453" i="42" s="1"/>
  <c r="AC1424" i="42"/>
  <c r="AH1424" i="42" s="1"/>
  <c r="AC1237" i="42"/>
  <c r="AD1237" i="42" s="1"/>
  <c r="AC712" i="42"/>
  <c r="AD712" i="42" s="1"/>
  <c r="AC938" i="42"/>
  <c r="AG938" i="42" s="1"/>
  <c r="AC10" i="42"/>
  <c r="AH10" i="42" s="1"/>
  <c r="AC1346" i="42"/>
  <c r="AD1346" i="42" s="1"/>
  <c r="AC885" i="42"/>
  <c r="AH885" i="42" s="1"/>
  <c r="AC1061" i="42"/>
  <c r="AH1061" i="42" s="1"/>
  <c r="AC1076" i="42"/>
  <c r="AG1076" i="42" s="1"/>
  <c r="AC907" i="42"/>
  <c r="AG907" i="42" s="1"/>
  <c r="AC880" i="42"/>
  <c r="AG880" i="42" s="1"/>
  <c r="AC367" i="42"/>
  <c r="AD367" i="42" s="1"/>
  <c r="AC390" i="42"/>
  <c r="AH390" i="42" s="1"/>
  <c r="AC1218" i="42"/>
  <c r="AG1218" i="42" s="1"/>
  <c r="AC536" i="42"/>
  <c r="AH536" i="42" s="1"/>
  <c r="AC624" i="42"/>
  <c r="AG624" i="42" s="1"/>
  <c r="AC859" i="42"/>
  <c r="AG859" i="42" s="1"/>
  <c r="AC638" i="42"/>
  <c r="AG638" i="42" s="1"/>
  <c r="AC877" i="42"/>
  <c r="AG877" i="42" s="1"/>
  <c r="AC1101" i="42"/>
  <c r="AH1101" i="42" s="1"/>
  <c r="AC754" i="42"/>
  <c r="AG754" i="42" s="1"/>
  <c r="AC444" i="42"/>
  <c r="AH444" i="42" s="1"/>
  <c r="AC447" i="42"/>
  <c r="AH447" i="42" s="1"/>
  <c r="AC1448" i="42"/>
  <c r="AG1448" i="42" s="1"/>
  <c r="AC800" i="42"/>
  <c r="AG800" i="42" s="1"/>
  <c r="AC1401" i="42"/>
  <c r="AG1401" i="42" s="1"/>
  <c r="AC56" i="42"/>
  <c r="AH56" i="42" s="1"/>
  <c r="AC1258" i="42"/>
  <c r="AD1258" i="42" s="1"/>
  <c r="AC330" i="42"/>
  <c r="AI330" i="42" s="1"/>
  <c r="AC1013" i="42"/>
  <c r="AH1013" i="42" s="1"/>
  <c r="AC494" i="42"/>
  <c r="AD494" i="42" s="1"/>
  <c r="AC210" i="42"/>
  <c r="AG210" i="42" s="1"/>
  <c r="AC1364" i="42"/>
  <c r="AH1364" i="42" s="1"/>
  <c r="AC1348" i="42"/>
  <c r="AD1348" i="42" s="1"/>
  <c r="AC738" i="42"/>
  <c r="AG738" i="42" s="1"/>
  <c r="AC656" i="42"/>
  <c r="AG656" i="42" s="1"/>
  <c r="AC495" i="42"/>
  <c r="AD495" i="42" s="1"/>
  <c r="AC234" i="42"/>
  <c r="AH234" i="42" s="1"/>
  <c r="AC1388" i="42"/>
  <c r="AG1388" i="42" s="1"/>
  <c r="AC1144" i="42"/>
  <c r="AG1144" i="42" s="1"/>
  <c r="AC1135" i="42"/>
  <c r="AG1135" i="42" s="1"/>
  <c r="AC655" i="42"/>
  <c r="AG655" i="42" s="1"/>
  <c r="AC905" i="42"/>
  <c r="AG905" i="42" s="1"/>
  <c r="AC214" i="42"/>
  <c r="AH214" i="42" s="1"/>
  <c r="AC777" i="42"/>
  <c r="AD777" i="42" s="1"/>
  <c r="AC167" i="42"/>
  <c r="AG167" i="42" s="1"/>
  <c r="AC1281" i="42"/>
  <c r="AG1281" i="42" s="1"/>
  <c r="AC407" i="42"/>
  <c r="AD407" i="42" s="1"/>
  <c r="AC637" i="42"/>
  <c r="AH637" i="42" s="1"/>
  <c r="AC759" i="42"/>
  <c r="AD759" i="42" s="1"/>
  <c r="AC65" i="42"/>
  <c r="AD65" i="42" s="1"/>
  <c r="AC1164" i="42"/>
  <c r="AG1164" i="42" s="1"/>
  <c r="AC52" i="42"/>
  <c r="AH52" i="42" s="1"/>
  <c r="AC857" i="42"/>
  <c r="AG857" i="42" s="1"/>
  <c r="AC819" i="42"/>
  <c r="AH819" i="42" s="1"/>
  <c r="AC908" i="42"/>
  <c r="AG908" i="42" s="1"/>
  <c r="AC582" i="42"/>
  <c r="AG582" i="42" s="1"/>
  <c r="AC808" i="42"/>
  <c r="AG808" i="42" s="1"/>
  <c r="AC1126" i="42"/>
  <c r="AH1126" i="42" s="1"/>
  <c r="AC103" i="42"/>
  <c r="AG103" i="42" s="1"/>
  <c r="AC622" i="42"/>
  <c r="AG622" i="42" s="1"/>
  <c r="AC471" i="42"/>
  <c r="AF471" i="42" s="1"/>
  <c r="AC677" i="42"/>
  <c r="AH677" i="42" s="1"/>
  <c r="AC1264" i="42"/>
  <c r="AD1264" i="42" s="1"/>
  <c r="AC1203" i="42"/>
  <c r="AG1203" i="42" s="1"/>
  <c r="AC517" i="42"/>
  <c r="AH517" i="42" s="1"/>
  <c r="AC836" i="42"/>
  <c r="AG836" i="42" s="1"/>
  <c r="AC544" i="42"/>
  <c r="AG544" i="42" s="1"/>
  <c r="AC661" i="42"/>
  <c r="AG661" i="42" s="1"/>
  <c r="AC1309" i="42"/>
  <c r="AG1309" i="42" s="1"/>
  <c r="AC474" i="42"/>
  <c r="AG474" i="42" s="1"/>
  <c r="AC284" i="42"/>
  <c r="AG284" i="42" s="1"/>
  <c r="AC721" i="42"/>
  <c r="AG721" i="42" s="1"/>
  <c r="AC138" i="42"/>
  <c r="AH138" i="42" s="1"/>
  <c r="AC168" i="42"/>
  <c r="AG168" i="42" s="1"/>
  <c r="AC740" i="42"/>
  <c r="AD740" i="42" s="1"/>
  <c r="AC1330" i="42"/>
  <c r="AG1330" i="42" s="1"/>
  <c r="AC368" i="42"/>
  <c r="AD368" i="42" s="1"/>
  <c r="AC1253" i="42"/>
  <c r="AH1253" i="42" s="1"/>
  <c r="AC5" i="42"/>
  <c r="AC591" i="42"/>
  <c r="AD591" i="42" s="1"/>
  <c r="AC1249" i="42"/>
  <c r="AD1249" i="42" s="1"/>
  <c r="AC92" i="42"/>
  <c r="AI92" i="42" s="1"/>
  <c r="AC1081" i="42"/>
  <c r="AI1081" i="42" s="1"/>
  <c r="AC398" i="42"/>
  <c r="AE398" i="42" s="1"/>
  <c r="AC706" i="42"/>
  <c r="AD706" i="42" s="1"/>
  <c r="AC261" i="42"/>
  <c r="AD261" i="42" s="1"/>
  <c r="AC705" i="42"/>
  <c r="AD705" i="42" s="1"/>
  <c r="AC144" i="42"/>
  <c r="AE144" i="42" s="1"/>
  <c r="AC296" i="42"/>
  <c r="AG296" i="42" s="1"/>
  <c r="AC208" i="42"/>
  <c r="AD208" i="42" s="1"/>
  <c r="AC976" i="42"/>
  <c r="AD976" i="42" s="1"/>
  <c r="AC719" i="42"/>
  <c r="AD719" i="42" s="1"/>
  <c r="AC145" i="42"/>
  <c r="AD145" i="42" s="1"/>
  <c r="AC575" i="42"/>
  <c r="AF575" i="42" s="1"/>
  <c r="AC1107" i="42"/>
  <c r="AD1107" i="42" s="1"/>
  <c r="AC540" i="42"/>
  <c r="AG540" i="42" s="1"/>
  <c r="AC1440" i="42"/>
  <c r="AG1440" i="42" s="1"/>
  <c r="AC848" i="42"/>
  <c r="AI848" i="42" s="1"/>
  <c r="AC805" i="42"/>
  <c r="AE805" i="42" s="1"/>
  <c r="AC250" i="42"/>
  <c r="AI250" i="42" s="1"/>
  <c r="AC658" i="42"/>
  <c r="AG658" i="42" s="1"/>
  <c r="AC400" i="42"/>
  <c r="AE400" i="42" s="1"/>
  <c r="AC807" i="42"/>
  <c r="AD807" i="42" s="1"/>
  <c r="AC118" i="42"/>
  <c r="AE118" i="42" s="1"/>
  <c r="AC466" i="42"/>
  <c r="AD466" i="42" s="1"/>
  <c r="AC481" i="42"/>
  <c r="AH481" i="42" s="1"/>
  <c r="AC137" i="42"/>
  <c r="AE137" i="42" s="1"/>
  <c r="AC748" i="42"/>
  <c r="AD748" i="42" s="1"/>
  <c r="AC1239" i="42"/>
  <c r="AD1239" i="42" s="1"/>
  <c r="AC384" i="42"/>
  <c r="AD384" i="42" s="1"/>
  <c r="AC373" i="42"/>
  <c r="AG373" i="42" s="1"/>
  <c r="AC104" i="42"/>
  <c r="AG104" i="42" s="1"/>
  <c r="AC43" i="42"/>
  <c r="AD43" i="42" s="1"/>
  <c r="AC1160" i="42"/>
  <c r="AH1160" i="42" s="1"/>
  <c r="AC14" i="42"/>
  <c r="AD14" i="42" s="1"/>
  <c r="AC1070" i="42"/>
  <c r="AH1070" i="42" s="1"/>
  <c r="AC238" i="42"/>
  <c r="AG238" i="42" s="1"/>
  <c r="AC276" i="42"/>
  <c r="AH276" i="42" s="1"/>
  <c r="AC743" i="42"/>
  <c r="AE743" i="42" s="1"/>
  <c r="AC257" i="42"/>
  <c r="AD257" i="42" s="1"/>
  <c r="AC597" i="42"/>
  <c r="AE597" i="42" s="1"/>
  <c r="AC1423" i="42"/>
  <c r="AE1423" i="42" s="1"/>
  <c r="AC1325" i="42"/>
  <c r="AH1325" i="42" s="1"/>
  <c r="AC680" i="42"/>
  <c r="AG680" i="42" s="1"/>
  <c r="AC1208" i="42"/>
  <c r="AH1208" i="42" s="1"/>
  <c r="AC1278" i="42"/>
  <c r="AH1278" i="42" s="1"/>
  <c r="AC980" i="42"/>
  <c r="AD980" i="42" s="1"/>
  <c r="AC1295" i="42"/>
  <c r="AH1295" i="42" s="1"/>
  <c r="AC54" i="42"/>
  <c r="AG54" i="42" s="1"/>
  <c r="AC1362" i="42"/>
  <c r="AG1362" i="42" s="1"/>
  <c r="AC263" i="42"/>
  <c r="AD263" i="42" s="1"/>
  <c r="AC737" i="42"/>
  <c r="AD737" i="42" s="1"/>
  <c r="AC881" i="42"/>
  <c r="AG881" i="42" s="1"/>
  <c r="AC618" i="42"/>
  <c r="AE618" i="42" s="1"/>
  <c r="AC924" i="42"/>
  <c r="AD924" i="42" s="1"/>
  <c r="AC251" i="42"/>
  <c r="AG251" i="42" s="1"/>
  <c r="AC601" i="42"/>
  <c r="AG601" i="42" s="1"/>
  <c r="AC161" i="42"/>
  <c r="AG161" i="42" s="1"/>
  <c r="AC1216" i="42"/>
  <c r="AD1216" i="42" s="1"/>
  <c r="AC756" i="42"/>
  <c r="AF756" i="42" s="1"/>
  <c r="AC612" i="42"/>
  <c r="AD612" i="42" s="1"/>
  <c r="AC889" i="42"/>
  <c r="AH889" i="42" s="1"/>
  <c r="AC469" i="42"/>
  <c r="AC682" i="42"/>
  <c r="AF682" i="42" s="1"/>
  <c r="AC1000" i="42"/>
  <c r="AG1000" i="42" s="1"/>
  <c r="AC932" i="42"/>
  <c r="AD932" i="42" s="1"/>
  <c r="AC934" i="42"/>
  <c r="AD934" i="42" s="1"/>
  <c r="AC1052" i="42"/>
  <c r="AF1052" i="42" s="1"/>
  <c r="AC1386" i="42"/>
  <c r="AG1386" i="42" s="1"/>
  <c r="AC1434" i="42"/>
  <c r="AG1434" i="42" s="1"/>
  <c r="AC156" i="42"/>
  <c r="AG156" i="42" s="1"/>
  <c r="AC451" i="42"/>
  <c r="AI451" i="42" s="1"/>
  <c r="AC873" i="42"/>
  <c r="AG873" i="42" s="1"/>
  <c r="AC354" i="42"/>
  <c r="AH354" i="42" s="1"/>
  <c r="AC195" i="42"/>
  <c r="AH195" i="42" s="1"/>
  <c r="AC128" i="42"/>
  <c r="AD128" i="42" s="1"/>
  <c r="AC555" i="42"/>
  <c r="AH555" i="42" s="1"/>
  <c r="AC1451" i="42"/>
  <c r="AH1451" i="42" s="1"/>
  <c r="AC1068" i="42"/>
  <c r="AG1068" i="42" s="1"/>
  <c r="AC711" i="42"/>
  <c r="AD711" i="42" s="1"/>
  <c r="AC364" i="42"/>
  <c r="AG364" i="42" s="1"/>
  <c r="AC204" i="42"/>
  <c r="AF204" i="42" s="1"/>
  <c r="AC1161" i="42"/>
  <c r="AI1161" i="42" s="1"/>
  <c r="AC524" i="42"/>
  <c r="AH524" i="42" s="1"/>
  <c r="AC589" i="42"/>
  <c r="AH589" i="42" s="1"/>
  <c r="AC88" i="42"/>
  <c r="AG88" i="42" s="1"/>
  <c r="AC1232" i="42"/>
  <c r="AD1232" i="42" s="1"/>
  <c r="AC913" i="42"/>
  <c r="AH913" i="42" s="1"/>
  <c r="AC385" i="42"/>
  <c r="AH385" i="42" s="1"/>
  <c r="AC220" i="42"/>
  <c r="AD220" i="42" s="1"/>
  <c r="AC291" i="42"/>
  <c r="AH291" i="42" s="1"/>
  <c r="AC148" i="42"/>
  <c r="AE148" i="42" s="1"/>
  <c r="AC955" i="42"/>
  <c r="AD955" i="42" s="1"/>
  <c r="AC1439" i="42"/>
  <c r="AG1439" i="42" s="1"/>
  <c r="AC395" i="42"/>
  <c r="AH395" i="42" s="1"/>
  <c r="AC989" i="42"/>
  <c r="AI989" i="42" s="1"/>
  <c r="AC57" i="42"/>
  <c r="AH57" i="42" s="1"/>
  <c r="AC973" i="42"/>
  <c r="AI973" i="42" s="1"/>
  <c r="AC625" i="42"/>
  <c r="AI625" i="42" s="1"/>
  <c r="AC1370" i="42"/>
  <c r="AH1370" i="42" s="1"/>
  <c r="AC928" i="42"/>
  <c r="AG928" i="42" s="1"/>
  <c r="AC570" i="42"/>
  <c r="AG570" i="42" s="1"/>
  <c r="AC20" i="42"/>
  <c r="AD20" i="42" s="1"/>
  <c r="AC922" i="42"/>
  <c r="AE922" i="42" s="1"/>
  <c r="AC753" i="42"/>
  <c r="AD753" i="42" s="1"/>
  <c r="AC420" i="42"/>
  <c r="AD420" i="42" s="1"/>
  <c r="AC265" i="42"/>
  <c r="AD265" i="42" s="1"/>
  <c r="AC899" i="42"/>
  <c r="AG899" i="42" s="1"/>
  <c r="AC1354" i="42"/>
  <c r="AI1354" i="42" s="1"/>
  <c r="AC872" i="42"/>
  <c r="AH872" i="42" s="1"/>
  <c r="AC283" i="42"/>
  <c r="AG283" i="42" s="1"/>
  <c r="AC1269" i="42"/>
  <c r="AH1269" i="42" s="1"/>
  <c r="AC162" i="42"/>
  <c r="AG162" i="42" s="1"/>
  <c r="AC78" i="42"/>
  <c r="AH78" i="42" s="1"/>
  <c r="AC199" i="42"/>
  <c r="AH199" i="42" s="1"/>
  <c r="AC340" i="42"/>
  <c r="AG340" i="42" s="1"/>
  <c r="AC547" i="42"/>
  <c r="AG547" i="42" s="1"/>
  <c r="AC871" i="42"/>
  <c r="AH871" i="42" s="1"/>
  <c r="AC821" i="42"/>
  <c r="AI821" i="42" s="1"/>
  <c r="AC776" i="42"/>
  <c r="AD776" i="42" s="1"/>
  <c r="AC1024" i="42"/>
  <c r="AG1024" i="42" s="1"/>
  <c r="AC59" i="42"/>
  <c r="AD59" i="42" s="1"/>
  <c r="AC1179" i="42"/>
  <c r="AD1179" i="42" s="1"/>
  <c r="AC230" i="42"/>
  <c r="AH230" i="42" s="1"/>
  <c r="AC1329" i="42"/>
  <c r="AG1329" i="42" s="1"/>
  <c r="AC904" i="42"/>
  <c r="AG904" i="42" s="1"/>
  <c r="AC1095" i="42"/>
  <c r="AD1095" i="42" s="1"/>
  <c r="AC643" i="42"/>
  <c r="AG643" i="42" s="1"/>
  <c r="AC1043" i="42"/>
  <c r="AG1043" i="42" s="1"/>
  <c r="AC900" i="42"/>
  <c r="AG900" i="42" s="1"/>
  <c r="AC1225" i="42"/>
  <c r="AD1225" i="42" s="1"/>
  <c r="AC701" i="42"/>
  <c r="AD701" i="42" s="1"/>
  <c r="AC242" i="42"/>
  <c r="AG242" i="42" s="1"/>
  <c r="AC1367" i="42"/>
  <c r="AG1367" i="42" s="1"/>
  <c r="AC505" i="42"/>
  <c r="AE505" i="42" s="1"/>
  <c r="AC231" i="42"/>
  <c r="AH231" i="42" s="1"/>
  <c r="AC1036" i="42"/>
  <c r="AG1036" i="42" s="1"/>
  <c r="AC1168" i="42"/>
  <c r="AH1168" i="42" s="1"/>
  <c r="AC26" i="42"/>
  <c r="AH26" i="42" s="1"/>
  <c r="AC45" i="42"/>
  <c r="AD45" i="42" s="1"/>
  <c r="AC110" i="42"/>
  <c r="AG110" i="42" s="1"/>
  <c r="AC958" i="42"/>
  <c r="AG958" i="42" s="1"/>
  <c r="AC744" i="42"/>
  <c r="AD744" i="42" s="1"/>
  <c r="AC504" i="42"/>
  <c r="AD504" i="42" s="1"/>
  <c r="AC27" i="42"/>
  <c r="AH27" i="42" s="1"/>
  <c r="AC361" i="42"/>
  <c r="AG361" i="42" s="1"/>
  <c r="AC277" i="42"/>
  <c r="AH277" i="42" s="1"/>
  <c r="AC543" i="42"/>
  <c r="AH543" i="42" s="1"/>
  <c r="AC1027" i="42"/>
  <c r="AH1027" i="42" s="1"/>
  <c r="AC1063" i="42"/>
  <c r="AG1063" i="42" s="1"/>
  <c r="AC37" i="42"/>
  <c r="AG37" i="42" s="1"/>
  <c r="AC860" i="42"/>
  <c r="AG860" i="42" s="1"/>
  <c r="AC410" i="42"/>
  <c r="AG410" i="42" s="1"/>
  <c r="AC946" i="42"/>
  <c r="AG946" i="42" s="1"/>
  <c r="AC1279" i="42"/>
  <c r="AI1279" i="42" s="1"/>
  <c r="AC89" i="42"/>
  <c r="AG89" i="42" s="1"/>
  <c r="AC887" i="42"/>
  <c r="AH887" i="42" s="1"/>
  <c r="AC1111" i="42"/>
  <c r="AD1111" i="42" s="1"/>
  <c r="AC1187" i="42"/>
  <c r="AG1187" i="42" s="1"/>
  <c r="AC1374" i="42"/>
  <c r="AH1374" i="42" s="1"/>
  <c r="AC289" i="42"/>
  <c r="AG289" i="42" s="1"/>
  <c r="AC1255" i="42"/>
  <c r="AD1255" i="42" s="1"/>
  <c r="AC1317" i="42"/>
  <c r="AG1317" i="42" s="1"/>
  <c r="AC554" i="42"/>
  <c r="AI554" i="42" s="1"/>
  <c r="AC1204" i="42"/>
  <c r="AH1204" i="42" s="1"/>
  <c r="AC267" i="42"/>
  <c r="AD267" i="42" s="1"/>
  <c r="AC961" i="42"/>
  <c r="AE961" i="42" s="1"/>
  <c r="AC172" i="42"/>
  <c r="AG172" i="42" s="1"/>
  <c r="AC751" i="42"/>
  <c r="AG751" i="42" s="1"/>
  <c r="AC632" i="42"/>
  <c r="AG632" i="42" s="1"/>
  <c r="AC1114" i="42"/>
  <c r="AG1114" i="42" s="1"/>
  <c r="AC1381" i="42"/>
  <c r="AI1381" i="42" s="1"/>
  <c r="AC1180" i="42"/>
  <c r="AI1180" i="42" s="1"/>
  <c r="AC243" i="42"/>
  <c r="AD243" i="42" s="1"/>
  <c r="AC531" i="42"/>
  <c r="AG531" i="42" s="1"/>
  <c r="AC311" i="42"/>
  <c r="AG311" i="42" s="1"/>
  <c r="AC1128" i="42"/>
  <c r="AH1128" i="42" s="1"/>
  <c r="AC1050" i="42"/>
  <c r="AC558" i="42"/>
  <c r="AG558" i="42" s="1"/>
  <c r="AC155" i="42"/>
  <c r="AG155" i="42" s="1"/>
  <c r="AC102" i="42"/>
  <c r="AG102" i="42" s="1"/>
  <c r="AC1004" i="42"/>
  <c r="AG1004" i="42" s="1"/>
  <c r="AC832" i="42"/>
  <c r="AG832" i="42" s="1"/>
  <c r="AC1399" i="42"/>
  <c r="AG1399" i="42" s="1"/>
  <c r="AC297" i="42"/>
  <c r="AG297" i="42" s="1"/>
  <c r="AC1007" i="42"/>
  <c r="AD1007" i="42" s="1"/>
  <c r="AC965" i="42"/>
  <c r="AG965" i="42" s="1"/>
  <c r="AC1184" i="42"/>
  <c r="AG1184" i="42" s="1"/>
  <c r="AC173" i="42"/>
  <c r="AG173" i="42" s="1"/>
  <c r="AC109" i="42"/>
  <c r="AH109" i="42" s="1"/>
  <c r="AC1173" i="42"/>
  <c r="AG1173" i="42" s="1"/>
  <c r="AC25" i="42"/>
  <c r="AH25" i="42" s="1"/>
  <c r="AC217" i="42"/>
  <c r="AD217" i="42" s="1"/>
  <c r="AC654" i="42"/>
  <c r="AG654" i="42" s="1"/>
  <c r="AC967" i="42"/>
  <c r="AG967" i="42" s="1"/>
  <c r="AC346" i="42"/>
  <c r="AG346" i="42" s="1"/>
  <c r="AC343" i="42"/>
  <c r="AH343" i="42" s="1"/>
  <c r="AC1306" i="42"/>
  <c r="AH1306" i="42" s="1"/>
  <c r="AC878" i="42"/>
  <c r="AG878" i="42" s="1"/>
  <c r="AC55" i="42"/>
  <c r="AH55" i="42" s="1"/>
  <c r="AC1220" i="42"/>
  <c r="AG1220" i="42" s="1"/>
  <c r="AC826" i="42"/>
  <c r="AG826" i="42" s="1"/>
  <c r="AC809" i="42"/>
  <c r="AH809" i="42" s="1"/>
  <c r="AC627" i="42"/>
  <c r="AI627" i="42" s="1"/>
  <c r="AC1046" i="42"/>
  <c r="AG1046" i="42" s="1"/>
  <c r="AC1389" i="42"/>
  <c r="AH1389" i="42" s="1"/>
  <c r="AC1020" i="42"/>
  <c r="AH1020" i="42" s="1"/>
  <c r="AC963" i="42"/>
  <c r="AG963" i="42" s="1"/>
  <c r="AC219" i="42"/>
  <c r="AD219" i="42" s="1"/>
  <c r="AC68" i="42"/>
  <c r="AF68" i="42" s="1"/>
  <c r="AC566" i="42"/>
  <c r="AG566" i="42" s="1"/>
  <c r="AC269" i="42"/>
  <c r="AE269" i="42" s="1"/>
  <c r="AC229" i="42"/>
  <c r="AG229" i="42" s="1"/>
  <c r="AC1263" i="42"/>
  <c r="AD1263" i="42" s="1"/>
  <c r="AC709" i="42"/>
  <c r="AD709" i="42" s="1"/>
  <c r="AC69" i="42"/>
  <c r="AE69" i="42" s="1"/>
  <c r="AC610" i="42"/>
  <c r="AD610" i="42" s="1"/>
  <c r="AC16" i="42"/>
  <c r="AH16" i="42" s="1"/>
  <c r="AC483" i="42"/>
  <c r="AH483" i="42" s="1"/>
  <c r="AC322" i="42"/>
  <c r="AH322" i="42" s="1"/>
  <c r="AC129" i="42"/>
  <c r="AD129" i="42" s="1"/>
  <c r="AC1150" i="42"/>
  <c r="AG1150" i="42" s="1"/>
  <c r="AC79" i="42"/>
  <c r="AG79" i="42" s="1"/>
  <c r="AC716" i="42"/>
  <c r="AG716" i="42" s="1"/>
  <c r="AC222" i="42"/>
  <c r="AD222" i="42" s="1"/>
  <c r="AC1366" i="42"/>
  <c r="AG1366" i="42" s="1"/>
  <c r="AC1200" i="42"/>
  <c r="AE1200" i="42" s="1"/>
  <c r="AC781" i="42"/>
  <c r="AD781" i="42" s="1"/>
  <c r="AC436" i="42"/>
  <c r="AG436" i="42" s="1"/>
  <c r="AC611" i="42"/>
  <c r="AD611" i="42" s="1"/>
  <c r="AC1353" i="42"/>
  <c r="AE1353" i="42" s="1"/>
  <c r="AC1018" i="42"/>
  <c r="AG1018" i="42" s="1"/>
  <c r="AC1041" i="42"/>
  <c r="AG1041" i="42" s="1"/>
  <c r="AC442" i="42"/>
  <c r="AH442" i="42" s="1"/>
  <c r="AC864" i="42"/>
  <c r="AG864" i="42" s="1"/>
  <c r="AC916" i="42"/>
  <c r="AG916" i="42" s="1"/>
  <c r="AC584" i="42"/>
  <c r="AH584" i="42" s="1"/>
  <c r="AC1011" i="42"/>
  <c r="AG1011" i="42" s="1"/>
  <c r="AC107" i="42"/>
  <c r="AH107" i="42" s="1"/>
  <c r="AC306" i="42"/>
  <c r="AG306" i="42" s="1"/>
  <c r="AC1123" i="42"/>
  <c r="AG1123" i="42" s="1"/>
  <c r="AC84" i="42"/>
  <c r="AG84" i="42" s="1"/>
  <c r="AC1350" i="42"/>
  <c r="AF1350" i="42" s="1"/>
  <c r="AC381" i="42"/>
  <c r="AH381" i="42" s="1"/>
  <c r="AC1357" i="42"/>
  <c r="AD1357" i="42" s="1"/>
  <c r="AC489" i="42"/>
  <c r="AD489" i="42" s="1"/>
  <c r="AC159" i="42"/>
  <c r="AD159" i="42" s="1"/>
  <c r="AC1343" i="42"/>
  <c r="AD1343" i="42" s="1"/>
  <c r="AC338" i="42"/>
  <c r="AG338" i="42" s="1"/>
  <c r="AC675" i="42"/>
  <c r="AE675" i="42" s="1"/>
  <c r="AC1321" i="42"/>
  <c r="AH1321" i="42" s="1"/>
  <c r="AC164" i="42"/>
  <c r="AG164" i="42" s="1"/>
  <c r="AC771" i="42"/>
  <c r="AD771" i="42" s="1"/>
  <c r="AC1071" i="42"/>
  <c r="AG1071" i="42" s="1"/>
  <c r="AC1391" i="42"/>
  <c r="AG1391" i="42" s="1"/>
  <c r="AC1335" i="42"/>
  <c r="AH1335" i="42" s="1"/>
  <c r="AC258" i="42"/>
  <c r="AE258" i="42" s="1"/>
  <c r="AC275" i="42"/>
  <c r="AG275" i="42" s="1"/>
  <c r="AC1274" i="42"/>
  <c r="AH1274" i="42" s="1"/>
  <c r="AC835" i="42"/>
  <c r="AH835" i="42" s="1"/>
  <c r="AC1051" i="42"/>
  <c r="AC1435" i="42"/>
  <c r="AG1435" i="42" s="1"/>
  <c r="AC331" i="42"/>
  <c r="AG331" i="42" s="1"/>
  <c r="AC954" i="42"/>
  <c r="AG954" i="42" s="1"/>
  <c r="AC539" i="42"/>
  <c r="AG539" i="42" s="1"/>
  <c r="AC270" i="42"/>
  <c r="AF270" i="42" s="1"/>
  <c r="AC619" i="42"/>
  <c r="AI619" i="42" s="1"/>
  <c r="AC1376" i="42"/>
  <c r="AG1376" i="42" s="1"/>
  <c r="AC179" i="42"/>
  <c r="AG179" i="42" s="1"/>
  <c r="AC1356" i="42"/>
  <c r="AD1356" i="42" s="1"/>
  <c r="AC375" i="42"/>
  <c r="AG375" i="42" s="1"/>
  <c r="AC467" i="42"/>
  <c r="AH467" i="42" s="1"/>
  <c r="AC1313" i="42"/>
  <c r="AG1313" i="42" s="1"/>
  <c r="AC1363" i="42"/>
  <c r="AG1363" i="42" s="1"/>
  <c r="AC1062" i="42"/>
  <c r="AI1062" i="42" s="1"/>
  <c r="AC460" i="42"/>
  <c r="AH460" i="42" s="1"/>
  <c r="AC852" i="42"/>
  <c r="AH852" i="42" s="1"/>
  <c r="AC450" i="42"/>
  <c r="AG450" i="42" s="1"/>
  <c r="AC105" i="42"/>
  <c r="AG105" i="42" s="1"/>
  <c r="AC1450" i="42"/>
  <c r="AC1100" i="42"/>
  <c r="AH1100" i="42" s="1"/>
  <c r="AC255" i="42"/>
  <c r="AG255" i="42" s="1"/>
  <c r="AC1387" i="42"/>
  <c r="AH1387" i="42" s="1"/>
  <c r="AC997" i="42"/>
  <c r="AF997" i="42" s="1"/>
  <c r="AC850" i="42"/>
  <c r="AI850" i="42" s="1"/>
  <c r="AC441" i="42"/>
  <c r="AG441" i="42" s="1"/>
  <c r="AC278" i="42"/>
  <c r="AG278" i="42" s="1"/>
  <c r="AC82" i="42"/>
  <c r="AG82" i="42" s="1"/>
  <c r="AC1124" i="42"/>
  <c r="AH1124" i="42" s="1"/>
  <c r="AC815" i="42"/>
  <c r="AG815" i="42" s="1"/>
  <c r="AC1297" i="42"/>
  <c r="AG1297" i="42" s="1"/>
  <c r="AC87" i="42"/>
  <c r="AG87" i="42" s="1"/>
  <c r="AC699" i="42"/>
  <c r="AD699" i="42" s="1"/>
  <c r="AC550" i="42"/>
  <c r="AG550" i="42" s="1"/>
  <c r="AC22" i="42"/>
  <c r="AH22" i="42" s="1"/>
  <c r="AC1345" i="42"/>
  <c r="AD1345" i="42" s="1"/>
  <c r="AC858" i="42"/>
  <c r="AG858" i="42" s="1"/>
  <c r="AC782" i="42"/>
  <c r="AG782" i="42" s="1"/>
  <c r="AC1283" i="42"/>
  <c r="AG1283" i="42" s="1"/>
  <c r="AC316" i="42"/>
  <c r="AD316" i="42" s="1"/>
  <c r="AC982" i="42"/>
  <c r="AD982" i="42" s="1"/>
  <c r="AC948" i="42"/>
  <c r="AI948" i="42" s="1"/>
  <c r="AC1032" i="42"/>
  <c r="AH1032" i="42" s="1"/>
  <c r="AC681" i="42"/>
  <c r="AF681" i="42" s="1"/>
  <c r="AC735" i="42"/>
  <c r="AD735" i="42" s="1"/>
  <c r="AC745" i="42"/>
  <c r="AD745" i="42" s="1"/>
  <c r="AC1231" i="42"/>
  <c r="AE1231" i="42" s="1"/>
  <c r="AC1182" i="42"/>
  <c r="AG1182" i="42" s="1"/>
  <c r="AC731" i="42"/>
  <c r="AI731" i="42" s="1"/>
  <c r="AC918" i="42"/>
  <c r="AG918" i="42" s="1"/>
  <c r="AC518" i="42"/>
  <c r="AG518" i="42" s="1"/>
  <c r="AC413" i="42"/>
  <c r="AD413" i="42" s="1"/>
  <c r="AC950" i="42"/>
  <c r="AI950" i="42" s="1"/>
  <c r="AC35" i="42"/>
  <c r="AH35" i="42" s="1"/>
  <c r="AC1368" i="42"/>
  <c r="AG1368" i="42" s="1"/>
  <c r="AC29" i="42"/>
  <c r="AH29" i="42" s="1"/>
  <c r="AC388" i="42"/>
  <c r="AG388" i="42" s="1"/>
  <c r="AC464" i="42"/>
  <c r="AG464" i="42" s="1"/>
  <c r="AC409" i="42"/>
  <c r="AD409" i="42" s="1"/>
  <c r="AC1153" i="42"/>
  <c r="AG1153" i="42" s="1"/>
  <c r="AC1009" i="42"/>
  <c r="AH1009" i="42" s="1"/>
  <c r="AC727" i="42"/>
  <c r="AD727" i="42" s="1"/>
  <c r="AC178" i="42"/>
  <c r="AD178" i="42" s="1"/>
  <c r="AC629" i="42"/>
  <c r="AH629" i="42" s="1"/>
  <c r="AC112" i="42"/>
  <c r="AH112" i="42" s="1"/>
  <c r="AC999" i="42"/>
  <c r="AG999" i="42" s="1"/>
  <c r="AC134" i="42"/>
  <c r="AD134" i="42" s="1"/>
  <c r="AC648" i="42"/>
  <c r="AH648" i="42" s="1"/>
  <c r="AC1149" i="42"/>
  <c r="AG1149" i="42" s="1"/>
  <c r="AC797" i="42"/>
  <c r="AH797" i="42" s="1"/>
  <c r="AC594" i="42"/>
  <c r="AD594" i="42" s="1"/>
  <c r="AC576" i="42"/>
  <c r="AD576" i="42" s="1"/>
  <c r="AC1038" i="42"/>
  <c r="AG1038" i="42" s="1"/>
  <c r="AC720" i="42"/>
  <c r="AH720" i="42" s="1"/>
  <c r="AC590" i="42"/>
  <c r="AD590" i="42" s="1"/>
  <c r="AC957" i="42"/>
  <c r="AH957" i="42" s="1"/>
  <c r="AC421" i="42"/>
  <c r="AD421" i="42" s="1"/>
  <c r="AC93" i="42"/>
  <c r="AG93" i="42" s="1"/>
  <c r="AC747" i="42"/>
  <c r="AE747" i="42" s="1"/>
  <c r="AC190" i="42"/>
  <c r="AG190" i="42" s="1"/>
  <c r="AC1082" i="42"/>
  <c r="AG1082" i="42" s="1"/>
  <c r="AC795" i="42"/>
  <c r="AD795" i="42" s="1"/>
  <c r="AC983" i="42"/>
  <c r="AH983" i="42" s="1"/>
  <c r="AC160" i="42"/>
  <c r="AG160" i="42" s="1"/>
  <c r="AC1117" i="42"/>
  <c r="AH1117" i="42" s="1"/>
  <c r="AC1323" i="42"/>
  <c r="AG1323" i="42" s="1"/>
  <c r="AC723" i="42"/>
  <c r="AG723" i="42" s="1"/>
  <c r="AC1049" i="42"/>
  <c r="AH1049" i="42" s="1"/>
  <c r="AC446" i="42"/>
  <c r="AH446" i="42" s="1"/>
  <c r="AC1048" i="42"/>
  <c r="AH1048" i="42" s="1"/>
  <c r="AC563" i="42"/>
  <c r="AG563" i="42" s="1"/>
  <c r="AC1233" i="42"/>
  <c r="AD1233" i="42" s="1"/>
  <c r="AC394" i="42"/>
  <c r="AG394" i="42" s="1"/>
  <c r="AC849" i="42"/>
  <c r="AH849" i="42" s="1"/>
  <c r="AC1115" i="42"/>
  <c r="AG1115" i="42" s="1"/>
  <c r="AC127" i="42"/>
  <c r="AD127" i="42" s="1"/>
  <c r="AC1413" i="42"/>
  <c r="AG1413" i="42" s="1"/>
  <c r="AC1127" i="42"/>
  <c r="AH1127" i="42" s="1"/>
  <c r="AC1025" i="42"/>
  <c r="AG1025" i="42" s="1"/>
  <c r="AC282" i="42"/>
  <c r="AG282" i="42" s="1"/>
  <c r="AC810" i="42"/>
  <c r="AH810" i="42" s="1"/>
  <c r="AC70" i="42"/>
  <c r="AG70" i="42" s="1"/>
  <c r="AC1215" i="42"/>
  <c r="AG1215" i="42" s="1"/>
  <c r="AC329" i="42"/>
  <c r="AG329" i="42" s="1"/>
  <c r="AC969" i="42"/>
  <c r="AH969" i="42" s="1"/>
  <c r="AC1259" i="42"/>
  <c r="AD1259" i="42" s="1"/>
  <c r="AC537" i="42"/>
  <c r="AF537" i="42" s="1"/>
  <c r="AC131" i="42"/>
  <c r="AD131" i="42" s="1"/>
  <c r="AC931" i="42"/>
  <c r="AD931" i="42" s="1"/>
  <c r="AC1268" i="42"/>
  <c r="AG1268" i="42" s="1"/>
  <c r="AC177" i="42"/>
  <c r="AF177" i="42" s="1"/>
  <c r="AC1056" i="42"/>
  <c r="AH1056" i="42" s="1"/>
  <c r="AC506" i="42"/>
  <c r="AD506" i="42" s="1"/>
  <c r="AC58" i="42"/>
  <c r="AE58" i="42" s="1"/>
  <c r="AC1432" i="42"/>
  <c r="AD1432" i="42" s="1"/>
  <c r="AC335" i="42"/>
  <c r="AG335" i="42" s="1"/>
  <c r="AC246" i="42"/>
  <c r="AF246" i="42" s="1"/>
  <c r="AC883" i="42"/>
  <c r="AG883" i="42" s="1"/>
  <c r="AC438" i="42"/>
  <c r="AD438" i="42" s="1"/>
  <c r="AC1396" i="42"/>
  <c r="AG1396" i="42" s="1"/>
  <c r="AC966" i="42"/>
  <c r="AD966" i="42" s="1"/>
  <c r="AC684" i="42"/>
  <c r="AH684" i="42" s="1"/>
  <c r="AC153" i="42"/>
  <c r="AG153" i="42" s="1"/>
  <c r="AC837" i="42"/>
  <c r="AG837" i="42" s="1"/>
  <c r="AC479" i="42"/>
  <c r="AG479" i="42" s="1"/>
  <c r="AC645" i="42"/>
  <c r="AH645" i="42" s="1"/>
  <c r="AC937" i="42"/>
  <c r="AG937" i="42" s="1"/>
  <c r="AC6" i="42"/>
  <c r="AC81" i="42"/>
  <c r="AG81" i="42" s="1"/>
  <c r="AC1392" i="42"/>
  <c r="AG1392" i="42" s="1"/>
  <c r="AC927" i="42"/>
  <c r="AG927" i="42" s="1"/>
  <c r="AC943" i="42"/>
  <c r="AH943" i="42" s="1"/>
  <c r="AC175" i="42"/>
  <c r="AG175" i="42" s="1"/>
  <c r="AC1223" i="42"/>
  <c r="AG1223" i="42" s="1"/>
  <c r="AC1042" i="42"/>
  <c r="AH1042" i="42" s="1"/>
  <c r="AC492" i="42"/>
  <c r="AD492" i="42" s="1"/>
  <c r="AC1065" i="42"/>
  <c r="AH1065" i="42" s="1"/>
  <c r="AC564" i="42"/>
  <c r="AH564" i="42" s="1"/>
  <c r="AC1382" i="42"/>
  <c r="AG1382" i="42" s="1"/>
  <c r="AC1138" i="42"/>
  <c r="AG1138" i="42" s="1"/>
  <c r="AC573" i="42"/>
  <c r="AG573" i="42" s="1"/>
  <c r="AC170" i="42"/>
  <c r="AG170" i="42" s="1"/>
  <c r="AC546" i="42"/>
  <c r="AG546" i="42" s="1"/>
  <c r="AC792" i="42"/>
  <c r="AH792" i="42" s="1"/>
  <c r="AC1155" i="42"/>
  <c r="AG1155" i="42" s="1"/>
  <c r="AC1270" i="42"/>
  <c r="AG1270" i="42" s="1"/>
  <c r="AC146" i="42"/>
  <c r="AG146" i="42" s="1"/>
  <c r="AC176" i="42"/>
  <c r="AG176" i="42" s="1"/>
  <c r="AC1213" i="42"/>
  <c r="AG1213" i="42" s="1"/>
  <c r="AC998" i="42"/>
  <c r="AG998" i="42" s="1"/>
  <c r="AC428" i="42"/>
  <c r="AD428" i="42" s="1"/>
  <c r="AC773" i="42"/>
  <c r="AE773" i="42" s="1"/>
  <c r="AC480" i="42"/>
  <c r="AI480" i="42" s="1"/>
  <c r="AC1167" i="42"/>
  <c r="AH1167" i="42" s="1"/>
  <c r="AC1245" i="42"/>
  <c r="AD1245" i="42" s="1"/>
  <c r="AC788" i="42"/>
  <c r="AG788" i="42" s="1"/>
  <c r="AC1301" i="42"/>
  <c r="AD1301" i="42" s="1"/>
  <c r="AC193" i="42"/>
  <c r="AH193" i="42" s="1"/>
  <c r="AC734" i="42"/>
  <c r="AF734" i="42" s="1"/>
  <c r="AC293" i="42"/>
  <c r="AG293" i="42" s="1"/>
  <c r="AC975" i="42"/>
  <c r="AD975" i="42" s="1"/>
  <c r="AC402" i="42"/>
  <c r="AD402" i="42" s="1"/>
  <c r="AC77" i="42"/>
  <c r="AI77" i="42" s="1"/>
  <c r="AC383" i="42"/>
  <c r="AE383" i="42" s="1"/>
  <c r="AC85" i="42"/>
  <c r="AH85" i="42" s="1"/>
  <c r="AC1403" i="42"/>
  <c r="AG1403" i="42" s="1"/>
  <c r="AC247" i="42"/>
  <c r="AD247" i="42" s="1"/>
  <c r="AC260" i="42"/>
  <c r="AE260" i="42" s="1"/>
  <c r="AC726" i="42"/>
  <c r="AD726" i="42" s="1"/>
  <c r="AC1302" i="42"/>
  <c r="AH1302" i="42" s="1"/>
  <c r="AC941" i="42"/>
  <c r="AH941" i="42" s="1"/>
  <c r="AC1428" i="42"/>
  <c r="AD1428" i="42" s="1"/>
  <c r="AC818" i="42"/>
  <c r="AG818" i="42" s="1"/>
  <c r="AC473" i="42"/>
  <c r="AH473" i="42" s="1"/>
  <c r="AC72" i="42"/>
  <c r="AH72" i="42" s="1"/>
  <c r="AC187" i="42"/>
  <c r="AH187" i="42" s="1"/>
  <c r="AC806" i="42"/>
  <c r="AD806" i="42" s="1"/>
  <c r="AC223" i="42"/>
  <c r="AC519" i="42"/>
  <c r="AH519" i="42" s="1"/>
  <c r="AC1379" i="42"/>
  <c r="AH1379" i="42" s="1"/>
  <c r="AC1015" i="42"/>
  <c r="AG1015" i="42" s="1"/>
  <c r="AC1373" i="42"/>
  <c r="AH1373" i="42" s="1"/>
  <c r="AC1418" i="42"/>
  <c r="AI1418" i="42" s="1"/>
  <c r="AC642" i="42"/>
  <c r="AG642" i="42" s="1"/>
  <c r="AC1142" i="42"/>
  <c r="AG1142" i="42" s="1"/>
  <c r="AC549" i="42"/>
  <c r="AG549" i="42" s="1"/>
  <c r="AC1307" i="42"/>
  <c r="AI1307" i="42" s="1"/>
  <c r="AC739" i="42"/>
  <c r="AD739" i="42" s="1"/>
  <c r="AC641" i="42"/>
  <c r="AI641" i="42" s="1"/>
  <c r="AC528" i="42"/>
  <c r="AI528" i="42" s="1"/>
  <c r="AC634" i="42"/>
  <c r="AH634" i="42" s="1"/>
  <c r="AC96" i="42"/>
  <c r="AG96" i="42" s="1"/>
  <c r="AC191" i="42"/>
  <c r="AH191" i="42" s="1"/>
  <c r="AC1030" i="42"/>
  <c r="AI1030" i="42" s="1"/>
  <c r="AC1152" i="42"/>
  <c r="AG1152" i="42" s="1"/>
  <c r="AC1290" i="42"/>
  <c r="AD1290" i="42" s="1"/>
  <c r="AC903" i="42"/>
  <c r="AH903" i="42" s="1"/>
  <c r="AC344" i="42"/>
  <c r="AG344" i="42" s="1"/>
  <c r="AC556" i="42"/>
  <c r="AI556" i="42" s="1"/>
  <c r="AC893" i="42"/>
  <c r="AG893" i="42" s="1"/>
  <c r="AC968" i="42"/>
  <c r="AG968" i="42" s="1"/>
  <c r="AC945" i="42"/>
  <c r="AG945" i="42" s="1"/>
  <c r="AC1390" i="42"/>
  <c r="AH1390" i="42" s="1"/>
  <c r="AC422" i="42"/>
  <c r="AD422" i="42" s="1"/>
  <c r="AC812" i="42"/>
  <c r="AH812" i="42" s="1"/>
  <c r="AC1430" i="42"/>
  <c r="AD1430" i="42" s="1"/>
  <c r="AC377" i="42"/>
  <c r="AH377" i="42" s="1"/>
  <c r="AC120" i="42"/>
  <c r="AH120" i="42" s="1"/>
  <c r="AC1087" i="42"/>
  <c r="AH1087" i="42" s="1"/>
  <c r="AC585" i="42"/>
  <c r="AG585" i="42" s="1"/>
  <c r="AC1419" i="42"/>
  <c r="AG1419" i="42" s="1"/>
  <c r="AC427" i="42"/>
  <c r="AG427" i="42" s="1"/>
  <c r="AC567" i="42"/>
  <c r="AG567" i="42" s="1"/>
  <c r="AC86" i="42"/>
  <c r="AH86" i="42" s="1"/>
  <c r="AC38" i="42"/>
  <c r="AC455" i="42"/>
  <c r="AG455" i="42" s="1"/>
  <c r="AC406" i="42"/>
  <c r="AD406" i="42" s="1"/>
  <c r="AC775" i="42"/>
  <c r="AD775" i="42" s="1"/>
  <c r="AC433" i="42"/>
  <c r="AD433" i="42" s="1"/>
  <c r="AC816" i="42"/>
  <c r="AG816" i="42" s="1"/>
  <c r="AC157" i="42"/>
  <c r="AD157" i="42" s="1"/>
  <c r="AC992" i="42"/>
  <c r="AG992" i="42" s="1"/>
  <c r="AC1293" i="42"/>
  <c r="AC929" i="42"/>
  <c r="AG929" i="42" s="1"/>
  <c r="AC715" i="42"/>
  <c r="AG715" i="42" s="1"/>
  <c r="AC729" i="42"/>
  <c r="AH729" i="42" s="1"/>
  <c r="AC1397" i="42"/>
  <c r="AG1397" i="42" s="1"/>
  <c r="AC867" i="42"/>
  <c r="AG867" i="42" s="1"/>
  <c r="AC1378" i="42"/>
  <c r="AG1378" i="42" s="1"/>
  <c r="AC7" i="42"/>
  <c r="AG7" i="42" s="1"/>
  <c r="AC1276" i="42"/>
  <c r="AH1276" i="42" s="1"/>
  <c r="AC561" i="42"/>
  <c r="AH561" i="42" s="1"/>
  <c r="AC1445" i="42"/>
  <c r="AG1445" i="42" s="1"/>
  <c r="AC1324" i="42"/>
  <c r="AG1324" i="42" s="1"/>
  <c r="AC587" i="42"/>
  <c r="AG587" i="42" s="1"/>
  <c r="AC475" i="42"/>
  <c r="AI475" i="42" s="1"/>
  <c r="AC700" i="42"/>
  <c r="AD700" i="42" s="1"/>
  <c r="AC200" i="42"/>
  <c r="AD200" i="42" s="1"/>
  <c r="AC1241" i="42"/>
  <c r="AE1241" i="42" s="1"/>
  <c r="AC979" i="42"/>
  <c r="AD979" i="42" s="1"/>
  <c r="AC310" i="42"/>
  <c r="AG310" i="42" s="1"/>
  <c r="AC1229" i="42"/>
  <c r="AF1229" i="42" s="1"/>
  <c r="AC1344" i="42"/>
  <c r="AD1344" i="42" s="1"/>
  <c r="AC1034" i="42"/>
  <c r="AH1034" i="42" s="1"/>
  <c r="AC917" i="42"/>
  <c r="AI917" i="42" s="1"/>
  <c r="AC53" i="42"/>
  <c r="AG53" i="42" s="1"/>
  <c r="AC1207" i="42"/>
  <c r="AG1207" i="42" s="1"/>
  <c r="AC358" i="42"/>
  <c r="AI358" i="42" s="1"/>
  <c r="AC560" i="42"/>
  <c r="AG560" i="42" s="1"/>
  <c r="AC733" i="42"/>
  <c r="AG733" i="42" s="1"/>
  <c r="AC752" i="42"/>
  <c r="AG752" i="42" s="1"/>
  <c r="AC798" i="42"/>
  <c r="AG798" i="42" s="1"/>
  <c r="AC465" i="42"/>
  <c r="AG465" i="42" s="1"/>
  <c r="AC91" i="42"/>
  <c r="AH91" i="42" s="1"/>
  <c r="AC703" i="42"/>
  <c r="AD703" i="42" s="1"/>
  <c r="AC1349" i="42"/>
  <c r="AE1349" i="42" s="1"/>
  <c r="AC1074" i="42"/>
  <c r="AH1074" i="42" s="1"/>
  <c r="AC106" i="42"/>
  <c r="AG106" i="42" s="1"/>
  <c r="AC1210" i="42"/>
  <c r="AE1210" i="42" s="1"/>
  <c r="AC374" i="42"/>
  <c r="AG374" i="42" s="1"/>
  <c r="AC653" i="42"/>
  <c r="AH653" i="42" s="1"/>
  <c r="AC1122" i="42"/>
  <c r="AH1122" i="42" s="1"/>
  <c r="AC1021" i="42"/>
  <c r="AG1021" i="42" s="1"/>
  <c r="AC1315" i="42"/>
  <c r="AG1315" i="42" s="1"/>
  <c r="AC1427" i="42"/>
  <c r="AD1427" i="42" s="1"/>
  <c r="AC1079" i="42"/>
  <c r="AG1079" i="42" s="1"/>
  <c r="AC875" i="42"/>
  <c r="AH875" i="42" s="1"/>
  <c r="AC141" i="42"/>
  <c r="AC1318" i="42"/>
  <c r="AG1318" i="42" s="1"/>
  <c r="AC163" i="42"/>
  <c r="AG163" i="42" s="1"/>
  <c r="AC1022" i="42"/>
  <c r="AG1022" i="42" s="1"/>
  <c r="AC571" i="42"/>
  <c r="AG571" i="42" s="1"/>
  <c r="L358" i="42" l="1"/>
  <c r="K875" i="42"/>
  <c r="L917" i="42"/>
  <c r="K1122" i="42"/>
  <c r="K91" i="42"/>
  <c r="K1034" i="42"/>
  <c r="L475" i="42"/>
  <c r="K561" i="42"/>
  <c r="K729" i="42"/>
  <c r="K86" i="42"/>
  <c r="K120" i="42"/>
  <c r="AJ1430" i="42"/>
  <c r="AJ1290" i="42"/>
  <c r="L1030" i="42"/>
  <c r="L528" i="42"/>
  <c r="K1373" i="42"/>
  <c r="K1379" i="42"/>
  <c r="K187" i="42"/>
  <c r="K473" i="42"/>
  <c r="AJ1428" i="42"/>
  <c r="K1302" i="42"/>
  <c r="K193" i="42"/>
  <c r="K1167" i="42"/>
  <c r="K792" i="42"/>
  <c r="K564" i="42"/>
  <c r="K943" i="42"/>
  <c r="K645" i="42"/>
  <c r="K684" i="42"/>
  <c r="K1056" i="42"/>
  <c r="AJ1259" i="42"/>
  <c r="K1127" i="42"/>
  <c r="K849" i="42"/>
  <c r="AJ1233" i="42"/>
  <c r="K1048" i="42"/>
  <c r="K1049" i="42"/>
  <c r="K957" i="42"/>
  <c r="K720" i="42"/>
  <c r="K797" i="42"/>
  <c r="K648" i="42"/>
  <c r="K629" i="42"/>
  <c r="K29" i="42"/>
  <c r="K35" i="42"/>
  <c r="L948" i="42"/>
  <c r="AJ1345" i="42"/>
  <c r="K460" i="42"/>
  <c r="K467" i="42"/>
  <c r="AJ1356" i="42"/>
  <c r="K835" i="42"/>
  <c r="K1335" i="42"/>
  <c r="AJ1343" i="42"/>
  <c r="K381" i="42"/>
  <c r="K442" i="42"/>
  <c r="K322" i="42"/>
  <c r="K16" i="42"/>
  <c r="AJ1263" i="42"/>
  <c r="K1389" i="42"/>
  <c r="L627" i="42"/>
  <c r="K55" i="42"/>
  <c r="K1306" i="42"/>
  <c r="K25" i="42"/>
  <c r="K109" i="42"/>
  <c r="L1381" i="42"/>
  <c r="L554" i="42"/>
  <c r="AJ1255" i="42"/>
  <c r="K1374" i="42"/>
  <c r="K543" i="42"/>
  <c r="K1168" i="42"/>
  <c r="K231" i="42"/>
  <c r="K230" i="42"/>
  <c r="K871" i="42"/>
  <c r="K78" i="42"/>
  <c r="K1269" i="42"/>
  <c r="K872" i="42"/>
  <c r="K1370" i="42"/>
  <c r="L973" i="42"/>
  <c r="L989" i="42"/>
  <c r="AJ1427" i="42"/>
  <c r="K653" i="42"/>
  <c r="K1074" i="42"/>
  <c r="AJ1344" i="42"/>
  <c r="K1276" i="42"/>
  <c r="K1087" i="42"/>
  <c r="K377" i="42"/>
  <c r="K812" i="42"/>
  <c r="K1390" i="42"/>
  <c r="L556" i="42"/>
  <c r="K903" i="42"/>
  <c r="K191" i="42"/>
  <c r="K634" i="42"/>
  <c r="L641" i="42"/>
  <c r="L1307" i="42"/>
  <c r="L1418" i="42"/>
  <c r="K519" i="42"/>
  <c r="K72" i="42"/>
  <c r="K941" i="42"/>
  <c r="K85" i="42"/>
  <c r="L77" i="42"/>
  <c r="L24" i="42"/>
  <c r="L718" i="42"/>
  <c r="L1158" i="42"/>
  <c r="L538" i="42"/>
  <c r="L295" i="42"/>
  <c r="L1311" i="42"/>
  <c r="L181" i="42"/>
  <c r="L970" i="42"/>
  <c r="L783" i="42"/>
  <c r="L607" i="42"/>
  <c r="L898" i="42"/>
  <c r="L901" i="42"/>
  <c r="L1312" i="42"/>
  <c r="AI3" i="42"/>
  <c r="L952" i="42"/>
  <c r="L499" i="42"/>
  <c r="L1166" i="42"/>
  <c r="L920" i="42"/>
  <c r="L1291" i="42"/>
  <c r="L757" i="42"/>
  <c r="L1058" i="42"/>
  <c r="AJ1301" i="42"/>
  <c r="AJ1245" i="42"/>
  <c r="L480" i="42"/>
  <c r="K1065" i="42"/>
  <c r="K1042" i="42"/>
  <c r="AJ1432" i="42"/>
  <c r="K969" i="42"/>
  <c r="K810" i="42"/>
  <c r="K446" i="42"/>
  <c r="K1117" i="42"/>
  <c r="K983" i="42"/>
  <c r="K112" i="42"/>
  <c r="K1009" i="42"/>
  <c r="L950" i="42"/>
  <c r="L731" i="42"/>
  <c r="K1032" i="42"/>
  <c r="K22" i="42"/>
  <c r="K1124" i="42"/>
  <c r="L850" i="42"/>
  <c r="K1387" i="42"/>
  <c r="K1100" i="42"/>
  <c r="K852" i="42"/>
  <c r="L1062" i="42"/>
  <c r="L619" i="42"/>
  <c r="K1274" i="42"/>
  <c r="K1321" i="42"/>
  <c r="AJ1357" i="42"/>
  <c r="K107" i="42"/>
  <c r="K584" i="42"/>
  <c r="K483" i="42"/>
  <c r="K1020" i="42"/>
  <c r="K809" i="42"/>
  <c r="K343" i="42"/>
  <c r="K1128" i="42"/>
  <c r="L1180" i="42"/>
  <c r="K1204" i="42"/>
  <c r="K887" i="42"/>
  <c r="L1279" i="42"/>
  <c r="K1027" i="42"/>
  <c r="K277" i="42"/>
  <c r="K27" i="42"/>
  <c r="K26" i="42"/>
  <c r="AJ1225" i="42"/>
  <c r="L821" i="42"/>
  <c r="K199" i="42"/>
  <c r="L1354" i="42"/>
  <c r="L625" i="42"/>
  <c r="K57" i="42"/>
  <c r="K395" i="42"/>
  <c r="K291" i="42"/>
  <c r="K913" i="42"/>
  <c r="K524" i="42"/>
  <c r="K1451" i="42"/>
  <c r="K354" i="42"/>
  <c r="L451" i="42"/>
  <c r="K889" i="42"/>
  <c r="K1295" i="42"/>
  <c r="K1278" i="42"/>
  <c r="K276" i="42"/>
  <c r="K1070" i="42"/>
  <c r="K1160" i="42"/>
  <c r="K481" i="42"/>
  <c r="L250" i="42"/>
  <c r="L848" i="42"/>
  <c r="L92" i="42"/>
  <c r="K1253" i="42"/>
  <c r="K677" i="42"/>
  <c r="K1126" i="42"/>
  <c r="K819" i="42"/>
  <c r="K52" i="42"/>
  <c r="K637" i="42"/>
  <c r="K1364" i="42"/>
  <c r="L330" i="42"/>
  <c r="K56" i="42"/>
  <c r="K447" i="42"/>
  <c r="K536" i="42"/>
  <c r="K390" i="42"/>
  <c r="K885" i="42"/>
  <c r="K10" i="42"/>
  <c r="K633" i="42"/>
  <c r="K279" i="42"/>
  <c r="K1130" i="42"/>
  <c r="K1327" i="42"/>
  <c r="K912" i="42"/>
  <c r="K869" i="42"/>
  <c r="K496" i="42"/>
  <c r="K1055" i="42"/>
  <c r="K101" i="42"/>
  <c r="K189" i="42"/>
  <c r="K365" i="42"/>
  <c r="K108" i="42"/>
  <c r="K647" i="42"/>
  <c r="K933" i="42"/>
  <c r="K8" i="42"/>
  <c r="K1336" i="42"/>
  <c r="K453" i="42"/>
  <c r="K1398" i="42"/>
  <c r="K522" i="42"/>
  <c r="K1154" i="42"/>
  <c r="K349" i="42"/>
  <c r="K23" i="42"/>
  <c r="K348" i="42"/>
  <c r="K1289" i="42"/>
  <c r="K332" i="42"/>
  <c r="K215" i="42"/>
  <c r="K545" i="42"/>
  <c r="K98" i="42"/>
  <c r="K1098" i="42"/>
  <c r="K1271" i="42"/>
  <c r="K851" i="42"/>
  <c r="K882" i="42"/>
  <c r="K523" i="42"/>
  <c r="K452" i="42"/>
  <c r="K1369" i="42"/>
  <c r="K1031" i="42"/>
  <c r="K378" i="42"/>
  <c r="K290" i="42"/>
  <c r="K953" i="42"/>
  <c r="K1181" i="42"/>
  <c r="K844" i="42"/>
  <c r="K352" i="42"/>
  <c r="K722" i="42"/>
  <c r="K1250" i="42"/>
  <c r="AH3" i="42"/>
  <c r="K1322" i="42"/>
  <c r="K154" i="42"/>
  <c r="K236" i="42"/>
  <c r="K843" i="42"/>
  <c r="K811" i="42"/>
  <c r="K847" i="42"/>
  <c r="K113" i="42"/>
  <c r="K1340" i="42"/>
  <c r="K1151" i="42"/>
  <c r="K1132" i="42"/>
  <c r="K553" i="42"/>
  <c r="K676" i="42"/>
  <c r="K509" i="42"/>
  <c r="K1372" i="42"/>
  <c r="K956" i="42"/>
  <c r="K152" i="42"/>
  <c r="K350" i="42"/>
  <c r="K360" i="42"/>
  <c r="K1424" i="42"/>
  <c r="K1039" i="42"/>
  <c r="AJ1294" i="42"/>
  <c r="K1162" i="42"/>
  <c r="K321" i="42"/>
  <c r="K1316" i="42"/>
  <c r="K530" i="42"/>
  <c r="L1303" i="42"/>
  <c r="L846" i="42"/>
  <c r="L620" i="42"/>
  <c r="K476" i="42"/>
  <c r="K651" i="42"/>
  <c r="K532" i="42"/>
  <c r="AJ1341" i="42"/>
  <c r="K301" i="42"/>
  <c r="K326" i="42"/>
  <c r="K652" i="42"/>
  <c r="K327" i="42"/>
  <c r="L228" i="42"/>
  <c r="AJ1292" i="42"/>
  <c r="L628" i="42"/>
  <c r="K458" i="42"/>
  <c r="L1202" i="42"/>
  <c r="K533" i="42"/>
  <c r="K853" i="42"/>
  <c r="L717" i="42"/>
  <c r="K834" i="42"/>
  <c r="K1405" i="42"/>
  <c r="AJ1209" i="42"/>
  <c r="K235" i="42"/>
  <c r="K1334" i="42"/>
  <c r="K1072" i="42"/>
  <c r="K525" i="42"/>
  <c r="L1383" i="42"/>
  <c r="K714" i="42"/>
  <c r="K1069" i="42"/>
  <c r="K1212" i="42"/>
  <c r="K1017" i="42"/>
  <c r="K529" i="42"/>
  <c r="K732" i="42"/>
  <c r="K1178" i="42"/>
  <c r="K307" i="42"/>
  <c r="K1328" i="42"/>
  <c r="K823" i="42"/>
  <c r="AJ1236" i="42"/>
  <c r="K649" i="42"/>
  <c r="L986" i="42"/>
  <c r="L921" i="42"/>
  <c r="K895" i="42"/>
  <c r="K1054" i="42"/>
  <c r="K535" i="42"/>
  <c r="L324" i="42"/>
  <c r="K1286" i="42"/>
  <c r="K842" i="42"/>
  <c r="L482" i="42"/>
  <c r="AJ1265" i="42"/>
  <c r="K478" i="42"/>
  <c r="AJ1454" i="42"/>
  <c r="K1044" i="42"/>
  <c r="AJ1243" i="42"/>
  <c r="K273" i="42"/>
  <c r="K1412" i="42"/>
  <c r="K520" i="42"/>
  <c r="K1165" i="42"/>
  <c r="K485" i="42"/>
  <c r="K644" i="42"/>
  <c r="K40" i="42"/>
  <c r="L182" i="42"/>
  <c r="K1075" i="42"/>
  <c r="K988" i="42"/>
  <c r="K1314" i="42"/>
  <c r="K1129" i="42"/>
  <c r="K1310" i="42"/>
  <c r="K1417" i="42"/>
  <c r="K139" i="42"/>
  <c r="K11" i="42"/>
  <c r="K1395" i="42"/>
  <c r="K1023" i="42"/>
  <c r="AJ1426" i="42"/>
  <c r="K380" i="42"/>
  <c r="AJ1192" i="42"/>
  <c r="AJ1441" i="42"/>
  <c r="K385" i="42"/>
  <c r="AJ1232" i="42"/>
  <c r="K589" i="42"/>
  <c r="L1161" i="42"/>
  <c r="K555" i="42"/>
  <c r="K195" i="42"/>
  <c r="AJ1216" i="42"/>
  <c r="K1208" i="42"/>
  <c r="K1325" i="42"/>
  <c r="AJ1239" i="42"/>
  <c r="L1081" i="42"/>
  <c r="AJ1249" i="42"/>
  <c r="AC3" i="42"/>
  <c r="K138" i="42"/>
  <c r="K517" i="42"/>
  <c r="AJ1264" i="42"/>
  <c r="K214" i="42"/>
  <c r="K234" i="42"/>
  <c r="AJ1348" i="42"/>
  <c r="K1013" i="42"/>
  <c r="AJ1258" i="42"/>
  <c r="K444" i="42"/>
  <c r="K1101" i="42"/>
  <c r="K1061" i="42"/>
  <c r="AJ1346" i="42"/>
  <c r="AJ1237" i="42"/>
  <c r="AJ1453" i="42"/>
  <c r="K233" i="42"/>
  <c r="AJ1351" i="42"/>
  <c r="K1406" i="42"/>
  <c r="K863" i="42"/>
  <c r="K820" i="42"/>
  <c r="K1033" i="42"/>
  <c r="K100" i="42"/>
  <c r="K1139" i="42"/>
  <c r="L944" i="42"/>
  <c r="L942" i="42"/>
  <c r="K1169" i="42"/>
  <c r="L188" i="42"/>
  <c r="K617" i="42"/>
  <c r="L183" i="42"/>
  <c r="AJ1224" i="42"/>
  <c r="K1064" i="42"/>
  <c r="K1185" i="42"/>
  <c r="K356" i="42"/>
  <c r="K437" i="42"/>
  <c r="K1360" i="42"/>
  <c r="K13" i="42"/>
  <c r="AJ1191" i="42"/>
  <c r="K457" i="42"/>
  <c r="K425" i="42"/>
  <c r="K1320" i="42"/>
  <c r="K984" i="42"/>
  <c r="L588" i="42"/>
  <c r="K1400" i="42"/>
  <c r="L252" i="42"/>
  <c r="K287" i="42"/>
  <c r="K97" i="42"/>
  <c r="K813" i="42"/>
  <c r="K472" i="42"/>
  <c r="K66" i="42"/>
  <c r="K1059" i="42"/>
  <c r="K669" i="42"/>
  <c r="K640" i="42"/>
  <c r="K730" i="42"/>
  <c r="K1002" i="42"/>
  <c r="K75" i="42"/>
  <c r="K333" i="42"/>
  <c r="L909" i="42"/>
  <c r="K1156" i="42"/>
  <c r="K987" i="42"/>
  <c r="K461" i="42"/>
  <c r="K822" i="42"/>
  <c r="L1408" i="42"/>
  <c r="AJ1337" i="42"/>
  <c r="K1411" i="42"/>
  <c r="K80" i="42"/>
  <c r="L630" i="42"/>
  <c r="K1028" i="42"/>
  <c r="K18" i="42"/>
  <c r="L1384" i="42"/>
  <c r="AJ1190" i="42"/>
  <c r="K345" i="42"/>
  <c r="AJ1299" i="42"/>
  <c r="L1066" i="42"/>
  <c r="AJ1300" i="42"/>
  <c r="K839" i="42"/>
  <c r="L606" i="42"/>
  <c r="K339" i="42"/>
  <c r="K1120" i="42"/>
  <c r="K1410" i="42"/>
  <c r="K1067" i="42"/>
  <c r="K919" i="42"/>
  <c r="AJ1421" i="42"/>
  <c r="K256" i="42"/>
  <c r="L1019" i="42"/>
  <c r="K336" i="42"/>
  <c r="K357" i="42"/>
  <c r="K1260" i="42"/>
  <c r="K294" i="42"/>
  <c r="AJ1248" i="42"/>
  <c r="L1145" i="42"/>
  <c r="K600" i="42"/>
  <c r="K1252" i="42"/>
  <c r="L833" i="42"/>
  <c r="L672" i="42"/>
  <c r="L359" i="42"/>
  <c r="K1060" i="42"/>
  <c r="AJ1347" i="42"/>
  <c r="K527" i="42"/>
  <c r="K1277" i="42"/>
  <c r="K1163" i="42"/>
  <c r="K1409" i="42"/>
  <c r="L1026" i="42"/>
  <c r="L599" i="42"/>
  <c r="K304" i="42"/>
  <c r="L985" i="42"/>
  <c r="K281" i="42"/>
  <c r="K862" i="42"/>
  <c r="L454" i="42"/>
  <c r="F1022" i="42"/>
  <c r="F1318" i="42"/>
  <c r="F1427" i="42"/>
  <c r="F653" i="42"/>
  <c r="F1074" i="42"/>
  <c r="F465" i="42"/>
  <c r="F560" i="42"/>
  <c r="F917" i="42"/>
  <c r="F310" i="42"/>
  <c r="F1241" i="42"/>
  <c r="F700" i="42"/>
  <c r="F587" i="42"/>
  <c r="F1445" i="42"/>
  <c r="F1276" i="42"/>
  <c r="F1378" i="42"/>
  <c r="F1397" i="42"/>
  <c r="F715" i="42"/>
  <c r="F1293" i="42"/>
  <c r="F157" i="42"/>
  <c r="F433" i="42"/>
  <c r="F406" i="42"/>
  <c r="F38" i="42"/>
  <c r="F567" i="42"/>
  <c r="F1419" i="42"/>
  <c r="F1087" i="42"/>
  <c r="F377" i="42"/>
  <c r="F812" i="42"/>
  <c r="F1390" i="42"/>
  <c r="F968" i="42"/>
  <c r="F556" i="42"/>
  <c r="F903" i="42"/>
  <c r="F1152" i="42"/>
  <c r="F191" i="42"/>
  <c r="F634" i="42"/>
  <c r="F641" i="42"/>
  <c r="F1307" i="42"/>
  <c r="F1142" i="42"/>
  <c r="F1418" i="42"/>
  <c r="F1015" i="42"/>
  <c r="F519" i="42"/>
  <c r="F806" i="42"/>
  <c r="F72" i="42"/>
  <c r="F818" i="42"/>
  <c r="F941" i="42"/>
  <c r="F726" i="42"/>
  <c r="F247" i="42"/>
  <c r="F85" i="42"/>
  <c r="F77" i="42"/>
  <c r="F975" i="42"/>
  <c r="F734" i="42"/>
  <c r="F1301" i="42"/>
  <c r="F1245" i="42"/>
  <c r="F480" i="42"/>
  <c r="F428" i="42"/>
  <c r="F1213" i="42"/>
  <c r="F146" i="42"/>
  <c r="F1155" i="42"/>
  <c r="F546" i="42"/>
  <c r="F573" i="42"/>
  <c r="F1382" i="42"/>
  <c r="F1065" i="42"/>
  <c r="F1042" i="42"/>
  <c r="F175" i="42"/>
  <c r="F927" i="42"/>
  <c r="F81" i="42"/>
  <c r="F937" i="42"/>
  <c r="F479" i="42"/>
  <c r="F153" i="42"/>
  <c r="F966" i="42"/>
  <c r="F438" i="42"/>
  <c r="F246" i="42"/>
  <c r="F1432" i="42"/>
  <c r="F506" i="42"/>
  <c r="F177" i="42"/>
  <c r="F931" i="42"/>
  <c r="F537" i="42"/>
  <c r="F969" i="42"/>
  <c r="F1215" i="42"/>
  <c r="F810" i="42"/>
  <c r="F1025" i="42"/>
  <c r="F1413" i="42"/>
  <c r="F1115" i="42"/>
  <c r="F394" i="42"/>
  <c r="F563" i="42"/>
  <c r="F446" i="42"/>
  <c r="F723" i="42"/>
  <c r="F1117" i="42"/>
  <c r="F983" i="42"/>
  <c r="F1082" i="42"/>
  <c r="F747" i="42"/>
  <c r="F421" i="42"/>
  <c r="F590" i="42"/>
  <c r="F1038" i="42"/>
  <c r="F594" i="42"/>
  <c r="F1149" i="42"/>
  <c r="F134" i="42"/>
  <c r="F112" i="42"/>
  <c r="F178" i="42"/>
  <c r="F1009" i="42"/>
  <c r="F409" i="42"/>
  <c r="F388" i="42"/>
  <c r="F1368" i="42"/>
  <c r="F950" i="42"/>
  <c r="F518" i="42"/>
  <c r="F731" i="42"/>
  <c r="F1231" i="42"/>
  <c r="F735" i="42"/>
  <c r="F1032" i="42"/>
  <c r="F982" i="42"/>
  <c r="F1283" i="42"/>
  <c r="F858" i="42"/>
  <c r="F22" i="42"/>
  <c r="F699" i="42"/>
  <c r="F1297" i="42"/>
  <c r="F1124" i="42"/>
  <c r="F278" i="42"/>
  <c r="F850" i="42"/>
  <c r="F1387" i="42"/>
  <c r="F1100" i="42"/>
  <c r="F105" i="42"/>
  <c r="F852" i="42"/>
  <c r="F1062" i="42"/>
  <c r="F1313" i="42"/>
  <c r="F375" i="42"/>
  <c r="F179" i="42"/>
  <c r="F619" i="42"/>
  <c r="F539" i="42"/>
  <c r="F331" i="42"/>
  <c r="F1051" i="42"/>
  <c r="F1274" i="42"/>
  <c r="F258" i="42"/>
  <c r="F1391" i="42"/>
  <c r="F771" i="42"/>
  <c r="F1321" i="42"/>
  <c r="F338" i="42"/>
  <c r="F159" i="42"/>
  <c r="F1357" i="42"/>
  <c r="F1350" i="42"/>
  <c r="F1123" i="42"/>
  <c r="F107" i="42"/>
  <c r="F584" i="42"/>
  <c r="F864" i="42"/>
  <c r="F1041" i="42"/>
  <c r="F1353" i="42"/>
  <c r="F436" i="42"/>
  <c r="F1200" i="42"/>
  <c r="F222" i="42"/>
  <c r="F79" i="42"/>
  <c r="F129" i="42"/>
  <c r="F483" i="42"/>
  <c r="F610" i="42"/>
  <c r="F709" i="42"/>
  <c r="F229" i="42"/>
  <c r="F566" i="42"/>
  <c r="F219" i="42"/>
  <c r="F1020" i="42"/>
  <c r="F1389" i="42"/>
  <c r="F627" i="42"/>
  <c r="F826" i="42"/>
  <c r="F55" i="42"/>
  <c r="F1306" i="42"/>
  <c r="F346" i="42"/>
  <c r="F654" i="42"/>
  <c r="F25" i="42"/>
  <c r="F109" i="42"/>
  <c r="F1184" i="42"/>
  <c r="F1007" i="42"/>
  <c r="F1399" i="42"/>
  <c r="F1004" i="42"/>
  <c r="F155" i="42"/>
  <c r="F1050" i="42"/>
  <c r="F311" i="42"/>
  <c r="F243" i="42"/>
  <c r="F1381" i="42"/>
  <c r="F632" i="42"/>
  <c r="F172" i="42"/>
  <c r="F267" i="42"/>
  <c r="F554" i="42"/>
  <c r="F1255" i="42"/>
  <c r="F1374" i="42"/>
  <c r="F1111" i="42"/>
  <c r="F89" i="42"/>
  <c r="F946" i="42"/>
  <c r="F860" i="42"/>
  <c r="F1063" i="42"/>
  <c r="F543" i="42"/>
  <c r="F361" i="42"/>
  <c r="F504" i="42"/>
  <c r="F958" i="42"/>
  <c r="F45" i="42"/>
  <c r="F1168" i="42"/>
  <c r="F231" i="42"/>
  <c r="F1367" i="42"/>
  <c r="F701" i="42"/>
  <c r="F900" i="42"/>
  <c r="F643" i="42"/>
  <c r="F904" i="42"/>
  <c r="F230" i="42"/>
  <c r="F59" i="42"/>
  <c r="F776" i="42"/>
  <c r="F871" i="42"/>
  <c r="F340" i="42"/>
  <c r="F78" i="42"/>
  <c r="F1269" i="42"/>
  <c r="F872" i="42"/>
  <c r="F899" i="42"/>
  <c r="F420" i="42"/>
  <c r="F922" i="42"/>
  <c r="F570" i="42"/>
  <c r="F1370" i="42"/>
  <c r="F973" i="42"/>
  <c r="F989" i="42"/>
  <c r="F1439" i="42"/>
  <c r="F148" i="42"/>
  <c r="F220" i="42"/>
  <c r="F913" i="42"/>
  <c r="F88" i="42"/>
  <c r="F524" i="42"/>
  <c r="F204" i="42"/>
  <c r="F711" i="42"/>
  <c r="F1451" i="42"/>
  <c r="F128" i="42"/>
  <c r="F354" i="42"/>
  <c r="F451" i="42"/>
  <c r="F1434" i="42"/>
  <c r="F1052" i="42"/>
  <c r="F932" i="42"/>
  <c r="F682" i="42"/>
  <c r="F889" i="42"/>
  <c r="F756" i="42"/>
  <c r="F161" i="42"/>
  <c r="F251" i="42"/>
  <c r="F618" i="42"/>
  <c r="F737" i="42"/>
  <c r="F1362" i="42"/>
  <c r="F1295" i="42"/>
  <c r="F1278" i="42"/>
  <c r="F680" i="42"/>
  <c r="F1423" i="42"/>
  <c r="F257" i="42"/>
  <c r="F276" i="42"/>
  <c r="F1070" i="42"/>
  <c r="F1160" i="42"/>
  <c r="F104" i="42"/>
  <c r="F384" i="42"/>
  <c r="F748" i="42"/>
  <c r="F481" i="42"/>
  <c r="F118" i="42"/>
  <c r="F400" i="42"/>
  <c r="F250" i="42"/>
  <c r="F848" i="42"/>
  <c r="F540" i="42"/>
  <c r="F575" i="42"/>
  <c r="F719" i="42"/>
  <c r="F208" i="42"/>
  <c r="F144" i="42"/>
  <c r="F261" i="42"/>
  <c r="F398" i="42"/>
  <c r="F92" i="42"/>
  <c r="F591" i="42"/>
  <c r="F1253" i="42"/>
  <c r="F1330" i="42"/>
  <c r="F168" i="42"/>
  <c r="F721" i="42"/>
  <c r="F474" i="42"/>
  <c r="F661" i="42"/>
  <c r="F836" i="42"/>
  <c r="F1203" i="42"/>
  <c r="F677" i="42"/>
  <c r="F622" i="42"/>
  <c r="F1126" i="42"/>
  <c r="F582" i="42"/>
  <c r="F819" i="42"/>
  <c r="F52" i="42"/>
  <c r="F65" i="42"/>
  <c r="F637" i="42"/>
  <c r="F1281" i="42"/>
  <c r="F777" i="42"/>
  <c r="F905" i="42"/>
  <c r="F1135" i="42"/>
  <c r="F1388" i="42"/>
  <c r="F495" i="42"/>
  <c r="F738" i="42"/>
  <c r="F1364" i="42"/>
  <c r="F494" i="42"/>
  <c r="F330" i="42"/>
  <c r="F56" i="42"/>
  <c r="F800" i="42"/>
  <c r="F447" i="42"/>
  <c r="F754" i="42"/>
  <c r="F877" i="42"/>
  <c r="F859" i="42"/>
  <c r="F536" i="42"/>
  <c r="F390" i="42"/>
  <c r="F880" i="42"/>
  <c r="F1076" i="42"/>
  <c r="F885" i="42"/>
  <c r="F10" i="42"/>
  <c r="F712" i="42"/>
  <c r="F1424" i="42"/>
  <c r="F830" i="42"/>
  <c r="F185" i="42"/>
  <c r="F769" i="42"/>
  <c r="F1039" i="42"/>
  <c r="F1099" i="42"/>
  <c r="F415" i="42"/>
  <c r="F1294" i="42"/>
  <c r="F552" i="42"/>
  <c r="F1157" i="42"/>
  <c r="F838" i="42"/>
  <c r="F993" i="42"/>
  <c r="F1172" i="42"/>
  <c r="F1162" i="42"/>
  <c r="F914" i="42"/>
  <c r="F321" i="42"/>
  <c r="F308" i="42"/>
  <c r="F874" i="42"/>
  <c r="F1254" i="42"/>
  <c r="F1316" i="42"/>
  <c r="F1331" i="42"/>
  <c r="F142" i="42"/>
  <c r="F530" i="42"/>
  <c r="F1303" i="42"/>
  <c r="F121" i="42"/>
  <c r="F846" i="42"/>
  <c r="F423" i="42"/>
  <c r="F1125" i="42"/>
  <c r="F95" i="42"/>
  <c r="F620" i="42"/>
  <c r="F1333" i="42"/>
  <c r="F476" i="42"/>
  <c r="F651" i="42"/>
  <c r="F248" i="42"/>
  <c r="F532" i="42"/>
  <c r="F1341" i="42"/>
  <c r="F1438" i="42"/>
  <c r="F301" i="42"/>
  <c r="F1146" i="42"/>
  <c r="F326" i="42"/>
  <c r="F925" i="42"/>
  <c r="F593" i="42"/>
  <c r="F526" i="42"/>
  <c r="F51" i="42"/>
  <c r="F1393" i="42"/>
  <c r="F493" i="42"/>
  <c r="F746" i="42"/>
  <c r="F1359" i="42"/>
  <c r="F1112" i="42"/>
  <c r="F652" i="42"/>
  <c r="F583" i="42"/>
  <c r="F327" i="42"/>
  <c r="F568" i="42"/>
  <c r="F995" i="42"/>
  <c r="F1010" i="42"/>
  <c r="F876" i="42"/>
  <c r="F174" i="42"/>
  <c r="F631" i="42"/>
  <c r="F228" i="42"/>
  <c r="F1292" i="42"/>
  <c r="F123" i="42"/>
  <c r="F274" i="42"/>
  <c r="F1339" i="42"/>
  <c r="F362" i="42"/>
  <c r="F1119" i="42"/>
  <c r="F445" i="42"/>
  <c r="F32" i="42"/>
  <c r="F794" i="42"/>
  <c r="F309" i="42"/>
  <c r="F639" i="42"/>
  <c r="F628" i="42"/>
  <c r="F825" i="42"/>
  <c r="F458" i="42"/>
  <c r="F1202" i="42"/>
  <c r="F533" i="42"/>
  <c r="F17" i="42"/>
  <c r="F1177" i="42"/>
  <c r="F1186" i="42"/>
  <c r="F949" i="42"/>
  <c r="F853" i="42"/>
  <c r="F551" i="42"/>
  <c r="F827" i="42"/>
  <c r="F896" i="42"/>
  <c r="F435" i="42"/>
  <c r="F1183" i="42"/>
  <c r="F717" i="42"/>
  <c r="F834" i="42"/>
  <c r="F1414" i="42"/>
  <c r="F1405" i="42"/>
  <c r="F603" i="42"/>
  <c r="F42" i="42"/>
  <c r="F1209" i="42"/>
  <c r="F171" i="42"/>
  <c r="F785" i="42"/>
  <c r="F235" i="42"/>
  <c r="F579" i="42"/>
  <c r="F1040" i="42"/>
  <c r="F1334" i="42"/>
  <c r="F1206" i="42"/>
  <c r="F621" i="42"/>
  <c r="F259" i="42"/>
  <c r="F33" i="42"/>
  <c r="F1072" i="42"/>
  <c r="F1131" i="42"/>
  <c r="F1078" i="42"/>
  <c r="F525" i="42"/>
  <c r="F698" i="42"/>
  <c r="F910" i="42"/>
  <c r="F46" i="42"/>
  <c r="F510" i="42"/>
  <c r="F1383" i="42"/>
  <c r="F355" i="42"/>
  <c r="F196" i="42"/>
  <c r="F99" i="42"/>
  <c r="F288" i="42"/>
  <c r="F1402" i="42"/>
  <c r="F714" i="42"/>
  <c r="F1069" i="42"/>
  <c r="F911" i="42"/>
  <c r="F940" i="42"/>
  <c r="F791" i="42"/>
  <c r="F724" i="42"/>
  <c r="F1212" i="42"/>
  <c r="F609" i="42"/>
  <c r="F1358" i="42"/>
  <c r="F456" i="42"/>
  <c r="F1017" i="42"/>
  <c r="F529" i="42"/>
  <c r="F1045" i="42"/>
  <c r="F732" i="42"/>
  <c r="F1174" i="42"/>
  <c r="F1178" i="42"/>
  <c r="F636" i="42"/>
  <c r="F307" i="42"/>
  <c r="F1014" i="42"/>
  <c r="F1328" i="42"/>
  <c r="F319" i="42"/>
  <c r="F823" i="42"/>
  <c r="F432" i="42"/>
  <c r="F690" i="42"/>
  <c r="F1236" i="42"/>
  <c r="F117" i="42"/>
  <c r="F419" i="42"/>
  <c r="F206" i="42"/>
  <c r="F221" i="42"/>
  <c r="F649" i="42"/>
  <c r="F765" i="42"/>
  <c r="F986" i="42"/>
  <c r="F1090" i="42"/>
  <c r="F212" i="42"/>
  <c r="F1415" i="42"/>
  <c r="F202" i="42"/>
  <c r="F766" i="42"/>
  <c r="F981" i="42"/>
  <c r="F710" i="42"/>
  <c r="F1133" i="42"/>
  <c r="F205" i="42"/>
  <c r="F225" i="42"/>
  <c r="F921" i="42"/>
  <c r="F895" i="42"/>
  <c r="F21" i="42"/>
  <c r="F1054" i="42"/>
  <c r="F249" i="42"/>
  <c r="F417" i="42"/>
  <c r="F535" i="42"/>
  <c r="F226" i="42"/>
  <c r="F324" i="42"/>
  <c r="F64" i="42"/>
  <c r="F854" i="42"/>
  <c r="F1286" i="42"/>
  <c r="F868" i="42"/>
  <c r="F216" i="42"/>
  <c r="F488" i="42"/>
  <c r="F116" i="42"/>
  <c r="F842" i="42"/>
  <c r="F135" i="42"/>
  <c r="F650" i="42"/>
  <c r="F482" i="42"/>
  <c r="F1159" i="42"/>
  <c r="F501" i="42"/>
  <c r="F1265" i="42"/>
  <c r="F1096" i="42"/>
  <c r="F61" i="42"/>
  <c r="F1352" i="42"/>
  <c r="F478" i="42"/>
  <c r="F1454" i="42"/>
  <c r="F389" i="42"/>
  <c r="F1197" i="42"/>
  <c r="F557" i="42"/>
  <c r="F508" i="42"/>
  <c r="F1288" i="42"/>
  <c r="F1195" i="42"/>
  <c r="F778" i="42"/>
  <c r="F513" i="42"/>
  <c r="F845" i="42"/>
  <c r="F804" i="42"/>
  <c r="F490" i="42"/>
  <c r="F894" i="42"/>
  <c r="F802" i="42"/>
  <c r="F1044" i="42"/>
  <c r="F143" i="42"/>
  <c r="F434" i="42"/>
  <c r="F1243" i="42"/>
  <c r="F203" i="42"/>
  <c r="F366" i="42"/>
  <c r="F133" i="42"/>
  <c r="F796" i="42"/>
  <c r="F273" i="42"/>
  <c r="F491" i="42"/>
  <c r="F1412" i="42"/>
  <c r="F520" i="42"/>
  <c r="F477" i="42"/>
  <c r="F1165" i="42"/>
  <c r="F1196" i="42"/>
  <c r="F485" i="42"/>
  <c r="F515" i="42"/>
  <c r="F644" i="42"/>
  <c r="F40" i="42"/>
  <c r="F674" i="42"/>
  <c r="F50" i="42"/>
  <c r="F182" i="42"/>
  <c r="F1075" i="42"/>
  <c r="F28" i="42"/>
  <c r="F884" i="42"/>
  <c r="F971" i="42"/>
  <c r="F988" i="42"/>
  <c r="F1001" i="42"/>
  <c r="F779" i="42"/>
  <c r="F94" i="42"/>
  <c r="F1171" i="42"/>
  <c r="F1314" i="42"/>
  <c r="F996" i="42"/>
  <c r="F1129" i="42"/>
  <c r="F763" i="42"/>
  <c r="F1310" i="42"/>
  <c r="F370" i="42"/>
  <c r="F829" i="42"/>
  <c r="F502" i="42"/>
  <c r="F755" i="42"/>
  <c r="F1342" i="42"/>
  <c r="F750" i="42"/>
  <c r="F379" i="42"/>
  <c r="F408" i="42"/>
  <c r="F1251" i="42"/>
  <c r="F1417" i="42"/>
  <c r="F139" i="42"/>
  <c r="F828" i="42"/>
  <c r="F1136" i="42"/>
  <c r="F11" i="42"/>
  <c r="F448" i="42"/>
  <c r="F1105" i="42"/>
  <c r="F1380" i="42"/>
  <c r="F1395" i="42"/>
  <c r="F1023" i="42"/>
  <c r="F915" i="42"/>
  <c r="F1426" i="42"/>
  <c r="F314" i="42"/>
  <c r="F977" i="42"/>
  <c r="F380" i="42"/>
  <c r="F1192" i="42"/>
  <c r="F317" i="42"/>
  <c r="F841" i="42"/>
  <c r="F48" i="42"/>
  <c r="F1441" i="42"/>
  <c r="F762" i="42"/>
  <c r="F786" i="42"/>
  <c r="F875" i="42"/>
  <c r="F1021" i="42"/>
  <c r="F1210" i="42"/>
  <c r="F703" i="42"/>
  <c r="F752" i="42"/>
  <c r="F1207" i="42"/>
  <c r="F1344" i="42"/>
  <c r="F571" i="42"/>
  <c r="F163" i="42"/>
  <c r="F141" i="42"/>
  <c r="F1079" i="42"/>
  <c r="F1315" i="42"/>
  <c r="F1122" i="42"/>
  <c r="F374" i="42"/>
  <c r="F106" i="42"/>
  <c r="F1349" i="42"/>
  <c r="F91" i="42"/>
  <c r="F798" i="42"/>
  <c r="F733" i="42"/>
  <c r="F358" i="42"/>
  <c r="F53" i="42"/>
  <c r="F1034" i="42"/>
  <c r="F1229" i="42"/>
  <c r="F979" i="42"/>
  <c r="F200" i="42"/>
  <c r="F475" i="42"/>
  <c r="F1324" i="42"/>
  <c r="F561" i="42"/>
  <c r="F7" i="42"/>
  <c r="F867" i="42"/>
  <c r="F729" i="42"/>
  <c r="F929" i="42"/>
  <c r="F992" i="42"/>
  <c r="F816" i="42"/>
  <c r="F775" i="42"/>
  <c r="F455" i="42"/>
  <c r="F86" i="42"/>
  <c r="F427" i="42"/>
  <c r="F585" i="42"/>
  <c r="F120" i="42"/>
  <c r="F1430" i="42"/>
  <c r="F422" i="42"/>
  <c r="F945" i="42"/>
  <c r="F893" i="42"/>
  <c r="F344" i="42"/>
  <c r="F1290" i="42"/>
  <c r="F1030" i="42"/>
  <c r="F96" i="42"/>
  <c r="F528" i="42"/>
  <c r="F739" i="42"/>
  <c r="F549" i="42"/>
  <c r="F642" i="42"/>
  <c r="F1373" i="42"/>
  <c r="F1379" i="42"/>
  <c r="F223" i="42"/>
  <c r="F187" i="42"/>
  <c r="F473" i="42"/>
  <c r="F1428" i="42"/>
  <c r="F1302" i="42"/>
  <c r="F260" i="42"/>
  <c r="F1403" i="42"/>
  <c r="F383" i="42"/>
  <c r="F402" i="42"/>
  <c r="F293" i="42"/>
  <c r="F193" i="42"/>
  <c r="F788" i="42"/>
  <c r="F1167" i="42"/>
  <c r="F773" i="42"/>
  <c r="F998" i="42"/>
  <c r="F176" i="42"/>
  <c r="F1270" i="42"/>
  <c r="F792" i="42"/>
  <c r="F170" i="42"/>
  <c r="F1138" i="42"/>
  <c r="F564" i="42"/>
  <c r="F492" i="42"/>
  <c r="F1223" i="42"/>
  <c r="F943" i="42"/>
  <c r="F1392" i="42"/>
  <c r="F6" i="42"/>
  <c r="F645" i="42"/>
  <c r="F837" i="42"/>
  <c r="F684" i="42"/>
  <c r="F1396" i="42"/>
  <c r="F883" i="42"/>
  <c r="F335" i="42"/>
  <c r="F58" i="42"/>
  <c r="F1056" i="42"/>
  <c r="F1268" i="42"/>
  <c r="F131" i="42"/>
  <c r="F1259" i="42"/>
  <c r="F329" i="42"/>
  <c r="F70" i="42"/>
  <c r="F282" i="42"/>
  <c r="F1127" i="42"/>
  <c r="F127" i="42"/>
  <c r="F849" i="42"/>
  <c r="F1233" i="42"/>
  <c r="F1048" i="42"/>
  <c r="F1049" i="42"/>
  <c r="F1323" i="42"/>
  <c r="F160" i="42"/>
  <c r="F795" i="42"/>
  <c r="F190" i="42"/>
  <c r="F93" i="42"/>
  <c r="F957" i="42"/>
  <c r="F720" i="42"/>
  <c r="F576" i="42"/>
  <c r="F797" i="42"/>
  <c r="F648" i="42"/>
  <c r="F999" i="42"/>
  <c r="F629" i="42"/>
  <c r="F727" i="42"/>
  <c r="F1153" i="42"/>
  <c r="F464" i="42"/>
  <c r="F29" i="42"/>
  <c r="F35" i="42"/>
  <c r="F413" i="42"/>
  <c r="F918" i="42"/>
  <c r="F1182" i="42"/>
  <c r="F745" i="42"/>
  <c r="F681" i="42"/>
  <c r="F948" i="42"/>
  <c r="F316" i="42"/>
  <c r="F782" i="42"/>
  <c r="F1345" i="42"/>
  <c r="F550" i="42"/>
  <c r="F87" i="42"/>
  <c r="F815" i="42"/>
  <c r="F82" i="42"/>
  <c r="F441" i="42"/>
  <c r="F997" i="42"/>
  <c r="F255" i="42"/>
  <c r="F1450" i="42"/>
  <c r="F450" i="42"/>
  <c r="F460" i="42"/>
  <c r="F1363" i="42"/>
  <c r="F467" i="42"/>
  <c r="F1356" i="42"/>
  <c r="F1376" i="42"/>
  <c r="F270" i="42"/>
  <c r="F954" i="42"/>
  <c r="F1435" i="42"/>
  <c r="F835" i="42"/>
  <c r="F275" i="42"/>
  <c r="F1335" i="42"/>
  <c r="F1071" i="42"/>
  <c r="F164" i="42"/>
  <c r="F675" i="42"/>
  <c r="F1343" i="42"/>
  <c r="F489" i="42"/>
  <c r="F381" i="42"/>
  <c r="F84" i="42"/>
  <c r="F306" i="42"/>
  <c r="F1011" i="42"/>
  <c r="F916" i="42"/>
  <c r="F442" i="42"/>
  <c r="F1018" i="42"/>
  <c r="F611" i="42"/>
  <c r="F781" i="42"/>
  <c r="F1366" i="42"/>
  <c r="F716" i="42"/>
  <c r="F1150" i="42"/>
  <c r="F322" i="42"/>
  <c r="F16" i="42"/>
  <c r="F69" i="42"/>
  <c r="F1263" i="42"/>
  <c r="F269" i="42"/>
  <c r="F68" i="42"/>
  <c r="F963" i="42"/>
  <c r="F1046" i="42"/>
  <c r="F809" i="42"/>
  <c r="F1220" i="42"/>
  <c r="F878" i="42"/>
  <c r="F343" i="42"/>
  <c r="F967" i="42"/>
  <c r="F217" i="42"/>
  <c r="F1173" i="42"/>
  <c r="F173" i="42"/>
  <c r="F965" i="42"/>
  <c r="F297" i="42"/>
  <c r="F832" i="42"/>
  <c r="F102" i="42"/>
  <c r="F558" i="42"/>
  <c r="F1128" i="42"/>
  <c r="F531" i="42"/>
  <c r="F1180" i="42"/>
  <c r="F1114" i="42"/>
  <c r="F751" i="42"/>
  <c r="F961" i="42"/>
  <c r="F1204" i="42"/>
  <c r="F1317" i="42"/>
  <c r="F289" i="42"/>
  <c r="F1187" i="42"/>
  <c r="F887" i="42"/>
  <c r="F1279" i="42"/>
  <c r="F410" i="42"/>
  <c r="F37" i="42"/>
  <c r="F1027" i="42"/>
  <c r="F277" i="42"/>
  <c r="F27" i="42"/>
  <c r="F744" i="42"/>
  <c r="F110" i="42"/>
  <c r="F26" i="42"/>
  <c r="F1036" i="42"/>
  <c r="F505" i="42"/>
  <c r="F242" i="42"/>
  <c r="F1225" i="42"/>
  <c r="F1043" i="42"/>
  <c r="F1095" i="42"/>
  <c r="F1329" i="42"/>
  <c r="F1179" i="42"/>
  <c r="F1024" i="42"/>
  <c r="F821" i="42"/>
  <c r="F547" i="42"/>
  <c r="F199" i="42"/>
  <c r="F162" i="42"/>
  <c r="F283" i="42"/>
  <c r="F1354" i="42"/>
  <c r="F265" i="42"/>
  <c r="F753" i="42"/>
  <c r="F20" i="42"/>
  <c r="F928" i="42"/>
  <c r="F625" i="42"/>
  <c r="F57" i="42"/>
  <c r="F395" i="42"/>
  <c r="F955" i="42"/>
  <c r="F291" i="42"/>
  <c r="F385" i="42"/>
  <c r="F1232" i="42"/>
  <c r="F589" i="42"/>
  <c r="F1161" i="42"/>
  <c r="F364" i="42"/>
  <c r="F1068" i="42"/>
  <c r="F555" i="42"/>
  <c r="F195" i="42"/>
  <c r="F873" i="42"/>
  <c r="F156" i="42"/>
  <c r="F1386" i="42"/>
  <c r="F934" i="42"/>
  <c r="F1000" i="42"/>
  <c r="F469" i="42"/>
  <c r="F612" i="42"/>
  <c r="F1216" i="42"/>
  <c r="F601" i="42"/>
  <c r="F924" i="42"/>
  <c r="F881" i="42"/>
  <c r="F263" i="42"/>
  <c r="F54" i="42"/>
  <c r="F980" i="42"/>
  <c r="F1208" i="42"/>
  <c r="F1325" i="42"/>
  <c r="F597" i="42"/>
  <c r="F743" i="42"/>
  <c r="F238" i="42"/>
  <c r="F14" i="42"/>
  <c r="F43" i="42"/>
  <c r="F373" i="42"/>
  <c r="F1239" i="42"/>
  <c r="F137" i="42"/>
  <c r="F466" i="42"/>
  <c r="F807" i="42"/>
  <c r="F658" i="42"/>
  <c r="F805" i="42"/>
  <c r="F1440" i="42"/>
  <c r="F1107" i="42"/>
  <c r="F145" i="42"/>
  <c r="F976" i="42"/>
  <c r="F296" i="42"/>
  <c r="F705" i="42"/>
  <c r="F706" i="42"/>
  <c r="F1081" i="42"/>
  <c r="F1249" i="42"/>
  <c r="F5" i="42"/>
  <c r="F1055" i="42"/>
  <c r="F369" i="42"/>
  <c r="F728" i="42"/>
  <c r="F63" i="42"/>
  <c r="F1262" i="42"/>
  <c r="F545" i="42"/>
  <c r="F604" i="42"/>
  <c r="F1372" i="42"/>
  <c r="F722" i="42"/>
  <c r="F615" i="42"/>
  <c r="F665" i="42"/>
  <c r="F1242" i="42"/>
  <c r="F840" i="42"/>
  <c r="F300" i="42"/>
  <c r="F1158" i="42"/>
  <c r="F757" i="42"/>
  <c r="F1420" i="42"/>
  <c r="F403" i="42"/>
  <c r="F352" i="42"/>
  <c r="F449" i="42"/>
  <c r="F302" i="42"/>
  <c r="F462" i="42"/>
  <c r="F499" i="42"/>
  <c r="F1003" i="42"/>
  <c r="F108" i="42"/>
  <c r="F1143" i="42"/>
  <c r="F565" i="42"/>
  <c r="F397" i="42"/>
  <c r="F365" i="42"/>
  <c r="F1404" i="42"/>
  <c r="F974" i="42"/>
  <c r="F215" i="42"/>
  <c r="F516" i="42"/>
  <c r="F227" i="42"/>
  <c r="F115" i="42"/>
  <c r="F1244" i="42"/>
  <c r="F1298" i="42"/>
  <c r="F936" i="42"/>
  <c r="F783" i="42"/>
  <c r="F60" i="42"/>
  <c r="F1449" i="42"/>
  <c r="F1266" i="42"/>
  <c r="F956" i="42"/>
  <c r="F647" i="42"/>
  <c r="F970" i="42"/>
  <c r="F1273" i="42"/>
  <c r="F285" i="42"/>
  <c r="F1280" i="42"/>
  <c r="F1442" i="42"/>
  <c r="F1250" i="42"/>
  <c r="F1098" i="42"/>
  <c r="F1222" i="42"/>
  <c r="F9" i="42"/>
  <c r="F241" i="42"/>
  <c r="F387" i="42"/>
  <c r="F393" i="42"/>
  <c r="F767" i="42"/>
  <c r="F1166" i="42"/>
  <c r="F964" i="42"/>
  <c r="F1246" i="42"/>
  <c r="F1058" i="42"/>
  <c r="F660" i="42"/>
  <c r="F254" i="42"/>
  <c r="F1148" i="42"/>
  <c r="F1134" i="42"/>
  <c r="F1077" i="42"/>
  <c r="F98" i="42"/>
  <c r="F741" i="42"/>
  <c r="F891" i="42"/>
  <c r="F509" i="42"/>
  <c r="F662" i="42"/>
  <c r="F498" i="42"/>
  <c r="F1416" i="42"/>
  <c r="F1094" i="42"/>
  <c r="F245" i="42"/>
  <c r="F166" i="42"/>
  <c r="F1147" i="42"/>
  <c r="F318" i="42"/>
  <c r="F1437" i="42"/>
  <c r="F382" i="42"/>
  <c r="F350" i="42"/>
  <c r="F1447" i="42"/>
  <c r="F933" i="42"/>
  <c r="F542" i="42"/>
  <c r="F824" i="42"/>
  <c r="F1176" i="42"/>
  <c r="F1170" i="42"/>
  <c r="F430" i="42"/>
  <c r="F1113" i="42"/>
  <c r="F315" i="42"/>
  <c r="F386" i="42"/>
  <c r="F534" i="42"/>
  <c r="F689" i="42"/>
  <c r="F1422" i="42"/>
  <c r="F363" i="42"/>
  <c r="F122" i="42"/>
  <c r="F664" i="42"/>
  <c r="F749" i="42"/>
  <c r="F869" i="42"/>
  <c r="F1193" i="42"/>
  <c r="F890" i="42"/>
  <c r="F266" i="42"/>
  <c r="F19" i="42"/>
  <c r="F1132" i="42"/>
  <c r="F901" i="42"/>
  <c r="F562" i="42"/>
  <c r="F514" i="42"/>
  <c r="F201" i="42"/>
  <c r="F951" i="42"/>
  <c r="F34" i="42"/>
  <c r="F1214" i="42"/>
  <c r="F351" i="42"/>
  <c r="F1201" i="42"/>
  <c r="F463" i="42"/>
  <c r="F1394" i="42"/>
  <c r="F1151" i="42"/>
  <c r="F559" i="42"/>
  <c r="F1137" i="42"/>
  <c r="F952" i="42"/>
  <c r="F897" i="42"/>
  <c r="F411" i="42"/>
  <c r="F332" i="42"/>
  <c r="F197" i="42"/>
  <c r="F1083" i="42"/>
  <c r="F1446" i="42"/>
  <c r="F507" i="42"/>
  <c r="F1285" i="42"/>
  <c r="F312" i="42"/>
  <c r="F930" i="42"/>
  <c r="F237" i="42"/>
  <c r="F844" i="42"/>
  <c r="F39" i="42"/>
  <c r="F718" i="42"/>
  <c r="F1289" i="42"/>
  <c r="F24" i="42"/>
  <c r="F1141" i="42"/>
  <c r="F865" i="42"/>
  <c r="F1073" i="42"/>
  <c r="F1287" i="42"/>
  <c r="F1308" i="42"/>
  <c r="F496" i="42"/>
  <c r="F962" i="42"/>
  <c r="F1181" i="42"/>
  <c r="F470" i="42"/>
  <c r="F1312" i="42"/>
  <c r="F348" i="42"/>
  <c r="F1103" i="42"/>
  <c r="F553" i="42"/>
  <c r="F1008" i="42"/>
  <c r="F1189" i="42"/>
  <c r="F114" i="42"/>
  <c r="F268" i="42"/>
  <c r="F581" i="42"/>
  <c r="F760" i="42"/>
  <c r="F414" i="42"/>
  <c r="F697" i="42"/>
  <c r="F149" i="42"/>
  <c r="F676" i="42"/>
  <c r="F405" i="42"/>
  <c r="F578" i="42"/>
  <c r="F71" i="42"/>
  <c r="F713" i="42"/>
  <c r="F598" i="42"/>
  <c r="F152" i="42"/>
  <c r="F240" i="42"/>
  <c r="F1433" i="42"/>
  <c r="F602" i="42"/>
  <c r="F861" i="42"/>
  <c r="F1140" i="42"/>
  <c r="F292" i="42"/>
  <c r="F935" i="42"/>
  <c r="F1436" i="42"/>
  <c r="F614" i="42"/>
  <c r="F49" i="42"/>
  <c r="F111" i="42"/>
  <c r="F856" i="42"/>
  <c r="F136" i="42"/>
  <c r="F605" i="42"/>
  <c r="F1012" i="42"/>
  <c r="F192" i="42"/>
  <c r="F1227" i="42"/>
  <c r="F1057" i="42"/>
  <c r="F695" i="42"/>
  <c r="F1211" i="42"/>
  <c r="F685" i="42"/>
  <c r="F8" i="42"/>
  <c r="F978" i="42"/>
  <c r="F1305" i="42"/>
  <c r="F1375" i="42"/>
  <c r="F73" i="42"/>
  <c r="F101" i="42"/>
  <c r="F870" i="42"/>
  <c r="F693" i="42"/>
  <c r="F189" i="42"/>
  <c r="F132" i="42"/>
  <c r="F790" i="42"/>
  <c r="F1355" i="42"/>
  <c r="F736" i="42"/>
  <c r="F320" i="42"/>
  <c r="F140" i="42"/>
  <c r="F1272" i="42"/>
  <c r="F360" i="42"/>
  <c r="F793" i="42"/>
  <c r="F125" i="42"/>
  <c r="F742" i="42"/>
  <c r="F1108" i="42"/>
  <c r="F1275" i="42"/>
  <c r="F725" i="42"/>
  <c r="F1431" i="42"/>
  <c r="F126" i="42"/>
  <c r="F1037" i="42"/>
  <c r="F1361" i="42"/>
  <c r="F1261" i="42"/>
  <c r="F271" i="42"/>
  <c r="F686" i="42"/>
  <c r="F236" i="42"/>
  <c r="F843" i="42"/>
  <c r="F811" i="42"/>
  <c r="F847" i="42"/>
  <c r="F497" i="42"/>
  <c r="F211" i="42"/>
  <c r="F1217" i="42"/>
  <c r="F44" i="42"/>
  <c r="F349" i="42"/>
  <c r="F1311" i="42"/>
  <c r="F23" i="42"/>
  <c r="F613" i="42"/>
  <c r="F708" i="42"/>
  <c r="F426" i="42"/>
  <c r="F659" i="42"/>
  <c r="F1238" i="42"/>
  <c r="F1340" i="42"/>
  <c r="F147" i="42"/>
  <c r="F920" i="42"/>
  <c r="F1322" i="42"/>
  <c r="F1109" i="42"/>
  <c r="F1291" i="42"/>
  <c r="F154" i="42"/>
  <c r="F328" i="42"/>
  <c r="F512" i="42"/>
  <c r="F194" i="42"/>
  <c r="F180" i="42"/>
  <c r="F633" i="42"/>
  <c r="F1385" i="42"/>
  <c r="F279" i="42"/>
  <c r="F1130" i="42"/>
  <c r="F12" i="42"/>
  <c r="F803" i="42"/>
  <c r="F1332" i="42"/>
  <c r="F1267" i="42"/>
  <c r="F1327" i="42"/>
  <c r="F1228" i="42"/>
  <c r="F207" i="42"/>
  <c r="F1093" i="42"/>
  <c r="F1116" i="42"/>
  <c r="F912" i="42"/>
  <c r="F789" i="42"/>
  <c r="F1271" i="42"/>
  <c r="F851" i="42"/>
  <c r="F799" i="42"/>
  <c r="F882" i="42"/>
  <c r="F1199" i="42"/>
  <c r="F608" i="42"/>
  <c r="F704" i="42"/>
  <c r="F522" i="42"/>
  <c r="F295" i="42"/>
  <c r="F1205" i="42"/>
  <c r="F623" i="42"/>
  <c r="F62" i="42"/>
  <c r="F1154" i="42"/>
  <c r="F687" i="42"/>
  <c r="F1452" i="42"/>
  <c r="F670" i="42"/>
  <c r="F169" i="42"/>
  <c r="F113" i="42"/>
  <c r="F817" i="42"/>
  <c r="F303" i="42"/>
  <c r="F459" i="42"/>
  <c r="F184" i="42"/>
  <c r="F181" i="42"/>
  <c r="F1247" i="42"/>
  <c r="F1336" i="42"/>
  <c r="F453" i="42"/>
  <c r="F663" i="42"/>
  <c r="F538" i="42"/>
  <c r="F1398" i="42"/>
  <c r="F855" i="42"/>
  <c r="F1235" i="42"/>
  <c r="F607" i="42"/>
  <c r="F1118" i="42"/>
  <c r="F898" i="42"/>
  <c r="F523" i="42"/>
  <c r="F342" i="42"/>
  <c r="F198" i="42"/>
  <c r="F1175" i="42"/>
  <c r="F452" i="42"/>
  <c r="F439" i="42"/>
  <c r="F1369" i="42"/>
  <c r="F1031" i="42"/>
  <c r="F801" i="42"/>
  <c r="F378" i="42"/>
  <c r="F574" i="42"/>
  <c r="F290" i="42"/>
  <c r="F165" i="42"/>
  <c r="F696" i="42"/>
  <c r="F953" i="42"/>
  <c r="F368" i="42"/>
  <c r="F740" i="42"/>
  <c r="F138" i="42"/>
  <c r="F284" i="42"/>
  <c r="F1309" i="42"/>
  <c r="F544" i="42"/>
  <c r="F517" i="42"/>
  <c r="F1264" i="42"/>
  <c r="F471" i="42"/>
  <c r="F103" i="42"/>
  <c r="F808" i="42"/>
  <c r="F908" i="42"/>
  <c r="F857" i="42"/>
  <c r="F1164" i="42"/>
  <c r="F759" i="42"/>
  <c r="F407" i="42"/>
  <c r="F167" i="42"/>
  <c r="F214" i="42"/>
  <c r="F655" i="42"/>
  <c r="F1144" i="42"/>
  <c r="F234" i="42"/>
  <c r="F656" i="42"/>
  <c r="F1348" i="42"/>
  <c r="F210" i="42"/>
  <c r="F1013" i="42"/>
  <c r="F1258" i="42"/>
  <c r="F1401" i="42"/>
  <c r="F1448" i="42"/>
  <c r="F444" i="42"/>
  <c r="F1101" i="42"/>
  <c r="F638" i="42"/>
  <c r="F624" i="42"/>
  <c r="F1218" i="42"/>
  <c r="F367" i="42"/>
  <c r="F907" i="42"/>
  <c r="F1061" i="42"/>
  <c r="F1346" i="42"/>
  <c r="F938" i="42"/>
  <c r="F1237" i="42"/>
  <c r="F1453" i="42"/>
  <c r="F233" i="42"/>
  <c r="F1351" i="42"/>
  <c r="F1406" i="42"/>
  <c r="F1425" i="42"/>
  <c r="F926" i="42"/>
  <c r="F1221" i="42"/>
  <c r="F863" i="42"/>
  <c r="F232" i="42"/>
  <c r="F820" i="42"/>
  <c r="F657" i="42"/>
  <c r="F888" i="42"/>
  <c r="F1033" i="42"/>
  <c r="F424" i="42"/>
  <c r="F100" i="42"/>
  <c r="F74" i="42"/>
  <c r="F1139" i="42"/>
  <c r="F691" i="42"/>
  <c r="F679" i="42"/>
  <c r="F944" i="42"/>
  <c r="F942" i="42"/>
  <c r="F1169" i="42"/>
  <c r="F188" i="42"/>
  <c r="F617" i="42"/>
  <c r="F183" i="42"/>
  <c r="F1084" i="42"/>
  <c r="F416" i="42"/>
  <c r="F1224" i="42"/>
  <c r="F758" i="42"/>
  <c r="F1064" i="42"/>
  <c r="F1326" i="42"/>
  <c r="F1185" i="42"/>
  <c r="F392" i="42"/>
  <c r="F994" i="42"/>
  <c r="F356" i="42"/>
  <c r="F866" i="42"/>
  <c r="F323" i="42"/>
  <c r="F437" i="42"/>
  <c r="F1047" i="42"/>
  <c r="F668" i="42"/>
  <c r="F443" i="42"/>
  <c r="F1360" i="42"/>
  <c r="F1035" i="42"/>
  <c r="F13" i="42"/>
  <c r="F371" i="42"/>
  <c r="F768" i="42"/>
  <c r="F1191" i="42"/>
  <c r="F1102" i="42"/>
  <c r="F1284" i="42"/>
  <c r="F239" i="42"/>
  <c r="F457" i="42"/>
  <c r="F694" i="42"/>
  <c r="F425" i="42"/>
  <c r="F678" i="42"/>
  <c r="F1320" i="42"/>
  <c r="F572" i="42"/>
  <c r="F984" i="42"/>
  <c r="F588" i="42"/>
  <c r="F1400" i="42"/>
  <c r="F124" i="42"/>
  <c r="F252" i="42"/>
  <c r="F1443" i="42"/>
  <c r="F404" i="42"/>
  <c r="F1198" i="42"/>
  <c r="F616" i="42"/>
  <c r="F287" i="42"/>
  <c r="F1080" i="42"/>
  <c r="F97" i="42"/>
  <c r="F67" i="42"/>
  <c r="F484" i="42"/>
  <c r="F569" i="42"/>
  <c r="F90" i="42"/>
  <c r="F813" i="42"/>
  <c r="F959" i="42"/>
  <c r="F1371" i="42"/>
  <c r="F83" i="42"/>
  <c r="F1006" i="42"/>
  <c r="F158" i="42"/>
  <c r="F939" i="42"/>
  <c r="F580" i="42"/>
  <c r="F472" i="42"/>
  <c r="F412" i="42"/>
  <c r="F325" i="42"/>
  <c r="F66" i="42"/>
  <c r="F511" i="42"/>
  <c r="F1106" i="42"/>
  <c r="F1059" i="42"/>
  <c r="F669" i="42"/>
  <c r="F440" i="42"/>
  <c r="F640" i="42"/>
  <c r="F892" i="42"/>
  <c r="F376" i="42"/>
  <c r="F1282" i="42"/>
  <c r="F730" i="42"/>
  <c r="F1002" i="42"/>
  <c r="F75" i="42"/>
  <c r="F347" i="42"/>
  <c r="F298" i="42"/>
  <c r="F1296" i="42"/>
  <c r="F333" i="42"/>
  <c r="F313" i="42"/>
  <c r="F1365" i="42"/>
  <c r="F1256" i="42"/>
  <c r="F1226" i="42"/>
  <c r="F909" i="42"/>
  <c r="F595" i="42"/>
  <c r="F764" i="42"/>
  <c r="F150" i="42"/>
  <c r="F1156" i="42"/>
  <c r="F814" i="42"/>
  <c r="F635" i="42"/>
  <c r="F987" i="42"/>
  <c r="F461" i="42"/>
  <c r="F947" i="42"/>
  <c r="F391" i="42"/>
  <c r="F879" i="42"/>
  <c r="F822" i="42"/>
  <c r="F1408" i="42"/>
  <c r="F646" i="42"/>
  <c r="F213" i="42"/>
  <c r="F1337" i="42"/>
  <c r="F341" i="42"/>
  <c r="F396" i="42"/>
  <c r="F1053" i="42"/>
  <c r="F548" i="42"/>
  <c r="F1086" i="42"/>
  <c r="F1319" i="42"/>
  <c r="F1411" i="42"/>
  <c r="F41" i="42"/>
  <c r="F1444" i="42"/>
  <c r="F253" i="42"/>
  <c r="F80" i="42"/>
  <c r="F577" i="42"/>
  <c r="F626" i="42"/>
  <c r="F337" i="42"/>
  <c r="F630" i="42"/>
  <c r="F1028" i="42"/>
  <c r="F1407" i="42"/>
  <c r="F18" i="42"/>
  <c r="F1230" i="42"/>
  <c r="F1384" i="42"/>
  <c r="F1190" i="42"/>
  <c r="F774" i="42"/>
  <c r="F521" i="42"/>
  <c r="F345" i="42"/>
  <c r="F1299" i="42"/>
  <c r="F541" i="42"/>
  <c r="F1066" i="42"/>
  <c r="F486" i="42"/>
  <c r="F1300" i="42"/>
  <c r="F596" i="42"/>
  <c r="F770" i="42"/>
  <c r="F991" i="42"/>
  <c r="F990" i="42"/>
  <c r="F702" i="42"/>
  <c r="F673" i="42"/>
  <c r="F761" i="42"/>
  <c r="F1377" i="42"/>
  <c r="F30" i="42"/>
  <c r="F839" i="42"/>
  <c r="F429" i="42"/>
  <c r="F606" i="42"/>
  <c r="F339" i="42"/>
  <c r="F886" i="42"/>
  <c r="F244" i="42"/>
  <c r="F1120" i="42"/>
  <c r="F1410" i="42"/>
  <c r="F119" i="42"/>
  <c r="F1429" i="42"/>
  <c r="F1067" i="42"/>
  <c r="F919" i="42"/>
  <c r="F1421" i="42"/>
  <c r="F1110" i="42"/>
  <c r="F186" i="42"/>
  <c r="F209" i="42"/>
  <c r="F468" i="42"/>
  <c r="F671" i="42"/>
  <c r="F1234" i="42"/>
  <c r="F906" i="42"/>
  <c r="F47" i="42"/>
  <c r="F256" i="42"/>
  <c r="F1019" i="42"/>
  <c r="F15" i="42"/>
  <c r="F1257" i="42"/>
  <c r="F336" i="42"/>
  <c r="F357" i="42"/>
  <c r="F1260" i="42"/>
  <c r="F294" i="42"/>
  <c r="F1248" i="42"/>
  <c r="F1145" i="42"/>
  <c r="F688" i="42"/>
  <c r="F1091" i="42"/>
  <c r="F683" i="42"/>
  <c r="F600" i="42"/>
  <c r="F1252" i="42"/>
  <c r="F1304" i="42"/>
  <c r="F264" i="42"/>
  <c r="F305" i="42"/>
  <c r="F833" i="42"/>
  <c r="F399" i="42"/>
  <c r="F672" i="42"/>
  <c r="F780" i="42"/>
  <c r="F1338" i="42"/>
  <c r="F359" i="42"/>
  <c r="F692" i="42"/>
  <c r="F372" i="42"/>
  <c r="F76" i="42"/>
  <c r="F418" i="42"/>
  <c r="F1060" i="42"/>
  <c r="F1121" i="42"/>
  <c r="F784" i="42"/>
  <c r="F487" i="42"/>
  <c r="F280" i="42"/>
  <c r="F272" i="42"/>
  <c r="F286" i="42"/>
  <c r="F1347" i="42"/>
  <c r="F527" i="42"/>
  <c r="F666" i="42"/>
  <c r="F1088" i="42"/>
  <c r="F353" i="42"/>
  <c r="F1194" i="42"/>
  <c r="F787" i="42"/>
  <c r="F1277" i="42"/>
  <c r="F1163" i="42"/>
  <c r="F299" i="42"/>
  <c r="F667" i="42"/>
  <c r="F1029" i="42"/>
  <c r="F831" i="42"/>
  <c r="F1409" i="42"/>
  <c r="F500" i="42"/>
  <c r="F262" i="42"/>
  <c r="F1026" i="42"/>
  <c r="F599" i="42"/>
  <c r="F224" i="42"/>
  <c r="F1240" i="42"/>
  <c r="F31" i="42"/>
  <c r="F1089" i="42"/>
  <c r="F972" i="42"/>
  <c r="F1005" i="42"/>
  <c r="F503" i="42"/>
  <c r="F923" i="42"/>
  <c r="F36" i="42"/>
  <c r="F304" i="42"/>
  <c r="F985" i="42"/>
  <c r="F281" i="42"/>
  <c r="F960" i="42"/>
  <c r="F1085" i="42"/>
  <c r="F401" i="42"/>
  <c r="F902" i="42"/>
  <c r="F592" i="42"/>
  <c r="F218" i="42"/>
  <c r="F862" i="42"/>
  <c r="F151" i="42"/>
  <c r="F334" i="42"/>
  <c r="F454" i="42"/>
  <c r="F1092" i="42"/>
  <c r="F130" i="42"/>
  <c r="F431" i="42"/>
  <c r="F772" i="42"/>
  <c r="F1219" i="42"/>
  <c r="F1097" i="42"/>
  <c r="F1016" i="42"/>
  <c r="F586" i="42"/>
  <c r="F1104" i="42"/>
  <c r="F1188" i="42"/>
  <c r="F707" i="42"/>
  <c r="AG141" i="42"/>
  <c r="AJ1318" i="42"/>
  <c r="AJ752" i="42"/>
  <c r="AJ1207" i="42"/>
  <c r="AJ749" i="42"/>
  <c r="AJ1445" i="42"/>
  <c r="AJ1276" i="42"/>
  <c r="AJ1378" i="42"/>
  <c r="AJ1397" i="42"/>
  <c r="AD1293" i="42"/>
  <c r="AG38" i="42"/>
  <c r="AJ1419" i="42"/>
  <c r="AJ659" i="42"/>
  <c r="AJ1307" i="42"/>
  <c r="AJ1418" i="42"/>
  <c r="AJ247" i="42"/>
  <c r="AJ1213" i="42"/>
  <c r="AJ1382" i="42"/>
  <c r="AJ153" i="42"/>
  <c r="AJ201" i="42"/>
  <c r="AJ790" i="42"/>
  <c r="AJ1215" i="42"/>
  <c r="AJ1413" i="42"/>
  <c r="AJ801" i="42"/>
  <c r="AJ1368" i="42"/>
  <c r="AJ735" i="42"/>
  <c r="AJ1283" i="42"/>
  <c r="AJ19" i="42"/>
  <c r="AJ1297" i="42"/>
  <c r="AJ696" i="42"/>
  <c r="AJ1313" i="42"/>
  <c r="AJ499" i="42"/>
  <c r="AG1051" i="42"/>
  <c r="AJ1274" i="42"/>
  <c r="AJ1391" i="42"/>
  <c r="AJ1321" i="42"/>
  <c r="AJ1350" i="42"/>
  <c r="AJ436" i="42"/>
  <c r="AJ507" i="42"/>
  <c r="AJ1306" i="42"/>
  <c r="AJ1184" i="42"/>
  <c r="AJ1399" i="42"/>
  <c r="AG1050" i="42"/>
  <c r="AJ1381" i="42"/>
  <c r="AJ267" i="42"/>
  <c r="AJ449" i="42"/>
  <c r="AJ1111" i="42"/>
  <c r="AJ1367" i="42"/>
  <c r="AJ708" i="42"/>
  <c r="AJ1269" i="42"/>
  <c r="AJ793" i="42"/>
  <c r="AJ1439" i="42"/>
  <c r="AJ354" i="42"/>
  <c r="AJ363" i="42"/>
  <c r="AJ1434" i="42"/>
  <c r="AJ553" i="42"/>
  <c r="AJ725" i="42"/>
  <c r="AJ161" i="42"/>
  <c r="AJ1362" i="42"/>
  <c r="AJ1295" i="42"/>
  <c r="AJ1278" i="42"/>
  <c r="AJ104" i="42"/>
  <c r="AJ92" i="42"/>
  <c r="AJ1253" i="42"/>
  <c r="AJ1330" i="42"/>
  <c r="AJ1203" i="42"/>
  <c r="AJ44" i="42"/>
  <c r="AJ516" i="42"/>
  <c r="AJ1281" i="42"/>
  <c r="AJ1388" i="42"/>
  <c r="AJ495" i="42"/>
  <c r="AJ1364" i="42"/>
  <c r="AJ360" i="42"/>
  <c r="AJ536" i="42"/>
  <c r="AJ712" i="42"/>
  <c r="AJ993" i="42"/>
  <c r="AJ1254" i="42"/>
  <c r="AJ1316" i="42"/>
  <c r="AJ1331" i="42"/>
  <c r="AJ1303" i="42"/>
  <c r="AJ121" i="42"/>
  <c r="AJ1333" i="42"/>
  <c r="AJ1438" i="42"/>
  <c r="AJ526" i="42"/>
  <c r="AJ1393" i="42"/>
  <c r="AJ266" i="42"/>
  <c r="AJ568" i="42"/>
  <c r="AJ639" i="42"/>
  <c r="AJ1202" i="42"/>
  <c r="AJ1186" i="42"/>
  <c r="AJ697" i="42"/>
  <c r="AJ1183" i="42"/>
  <c r="AJ1414" i="42"/>
  <c r="AJ1334" i="42"/>
  <c r="AJ1206" i="42"/>
  <c r="AJ1131" i="42"/>
  <c r="AJ1383" i="42"/>
  <c r="AJ1402" i="42"/>
  <c r="AJ911" i="42"/>
  <c r="AJ1212" i="42"/>
  <c r="AJ1358" i="42"/>
  <c r="AJ591" i="42"/>
  <c r="AJ962" i="42"/>
  <c r="AJ1328" i="42"/>
  <c r="AJ670" i="42"/>
  <c r="AJ221" i="42"/>
  <c r="AG225" i="42"/>
  <c r="AJ865" i="42"/>
  <c r="AJ204" i="42"/>
  <c r="AJ1286" i="42"/>
  <c r="AJ687" i="42"/>
  <c r="AJ1159" i="42"/>
  <c r="AJ387" i="42"/>
  <c r="AJ1197" i="42"/>
  <c r="AJ1288" i="42"/>
  <c r="AJ1195" i="42"/>
  <c r="AJ490" i="42"/>
  <c r="AJ855" i="42"/>
  <c r="AJ1196" i="42"/>
  <c r="AJ394" i="42"/>
  <c r="AJ1314" i="42"/>
  <c r="AJ1310" i="42"/>
  <c r="AJ1251" i="42"/>
  <c r="AJ115" i="42"/>
  <c r="AJ9" i="42"/>
  <c r="AJ1380" i="42"/>
  <c r="AJ1315" i="42"/>
  <c r="AJ290" i="42"/>
  <c r="AJ53" i="42"/>
  <c r="AJ1229" i="42"/>
  <c r="AJ384" i="42"/>
  <c r="AJ1324" i="42"/>
  <c r="AJ73" i="42"/>
  <c r="AJ422" i="42"/>
  <c r="AJ843" i="42"/>
  <c r="AD223" i="42"/>
  <c r="AJ382" i="42"/>
  <c r="AJ1302" i="42"/>
  <c r="AJ1403" i="42"/>
  <c r="AJ1270" i="42"/>
  <c r="AJ170" i="42"/>
  <c r="AJ1223" i="42"/>
  <c r="AJ1392" i="42"/>
  <c r="AJ1396" i="42"/>
  <c r="AJ1268" i="42"/>
  <c r="AJ860" i="42"/>
  <c r="AJ1323" i="42"/>
  <c r="AJ999" i="42"/>
  <c r="AJ509" i="42"/>
  <c r="AJ918" i="42"/>
  <c r="AJ1182" i="42"/>
  <c r="AG1450" i="42"/>
  <c r="AJ450" i="42"/>
  <c r="AJ1363" i="42"/>
  <c r="AJ1376" i="42"/>
  <c r="AJ1435" i="42"/>
  <c r="AJ681" i="42"/>
  <c r="AJ1335" i="42"/>
  <c r="AJ164" i="42"/>
  <c r="AJ489" i="42"/>
  <c r="AJ308" i="42"/>
  <c r="AJ916" i="42"/>
  <c r="AJ1366" i="42"/>
  <c r="AJ1220" i="42"/>
  <c r="AJ531" i="42"/>
  <c r="AJ1204" i="42"/>
  <c r="AJ1317" i="42"/>
  <c r="AJ1187" i="42"/>
  <c r="AJ1279" i="42"/>
  <c r="AJ37" i="42"/>
  <c r="AJ227" i="42"/>
  <c r="AJ1329" i="42"/>
  <c r="AJ165" i="42"/>
  <c r="AJ1354" i="42"/>
  <c r="AJ49" i="42"/>
  <c r="AJ555" i="42"/>
  <c r="AJ1386" i="42"/>
  <c r="AG469" i="42"/>
  <c r="AJ881" i="42"/>
  <c r="AJ980" i="42"/>
  <c r="AJ1208" i="42"/>
  <c r="AJ1325" i="42"/>
  <c r="AJ466" i="42"/>
  <c r="AJ1440" i="42"/>
  <c r="AJ114" i="42"/>
  <c r="AJ1309" i="42"/>
  <c r="AJ1401" i="42"/>
  <c r="AJ1448" i="42"/>
  <c r="AJ1218" i="42"/>
  <c r="AJ938" i="42"/>
  <c r="AJ1425" i="42"/>
  <c r="AJ1221" i="42"/>
  <c r="AJ152" i="42"/>
  <c r="AJ1084" i="42"/>
  <c r="AJ1326" i="42"/>
  <c r="AJ1185" i="42"/>
  <c r="AJ1360" i="42"/>
  <c r="AJ371" i="42"/>
  <c r="AJ1284" i="42"/>
  <c r="AJ207" i="42"/>
  <c r="AJ1443" i="42"/>
  <c r="AJ404" i="42"/>
  <c r="AJ1198" i="42"/>
  <c r="AJ236" i="42"/>
  <c r="AJ660" i="42"/>
  <c r="AJ1371" i="42"/>
  <c r="AJ1006" i="42"/>
  <c r="AJ892" i="42"/>
  <c r="AJ1282" i="42"/>
  <c r="AJ1296" i="42"/>
  <c r="AJ271" i="42"/>
  <c r="AJ1365" i="42"/>
  <c r="AJ1256" i="42"/>
  <c r="AJ1226" i="42"/>
  <c r="AJ803" i="42"/>
  <c r="AJ1408" i="42"/>
  <c r="AJ1319" i="42"/>
  <c r="AJ1444" i="42"/>
  <c r="AJ1407" i="42"/>
  <c r="AJ1377" i="42"/>
  <c r="AJ277" i="42"/>
  <c r="AJ1429" i="42"/>
  <c r="AJ210" i="42"/>
  <c r="AJ832" i="42"/>
  <c r="AJ1257" i="42"/>
  <c r="AJ1260" i="42"/>
  <c r="AJ1252" i="42"/>
  <c r="AJ1304" i="42"/>
  <c r="AJ305" i="42"/>
  <c r="AJ780" i="42"/>
  <c r="AJ291" i="42"/>
  <c r="AJ300" i="42"/>
  <c r="AJ280" i="42"/>
  <c r="AJ426" i="42"/>
  <c r="AJ666" i="42"/>
  <c r="AJ1194" i="42"/>
  <c r="AJ1277" i="42"/>
  <c r="AJ503" i="42"/>
  <c r="AJ960" i="42"/>
  <c r="AJ1219" i="42"/>
  <c r="AG1188" i="42"/>
  <c r="AJ1387" i="42"/>
  <c r="AJ1389" i="42"/>
  <c r="AJ1374" i="42"/>
  <c r="AJ1370" i="42"/>
  <c r="AJ1451" i="42"/>
  <c r="AJ1424" i="42"/>
  <c r="AJ1405" i="42"/>
  <c r="AJ1412" i="42"/>
  <c r="AJ1417" i="42"/>
  <c r="AJ1395" i="42"/>
  <c r="AJ1390" i="42"/>
  <c r="AJ1373" i="42"/>
  <c r="AJ1379" i="42"/>
  <c r="AJ1406" i="42"/>
  <c r="AJ1400" i="42"/>
  <c r="AJ1411" i="42"/>
  <c r="AJ1410" i="42"/>
  <c r="AJ1409" i="42"/>
  <c r="AG5" i="42"/>
  <c r="AJ1113" i="42"/>
  <c r="AD6" i="42"/>
  <c r="AF61" i="42"/>
  <c r="I596" i="42" s="1"/>
  <c r="AJ1423" i="42"/>
  <c r="AJ150" i="42"/>
  <c r="AJ1230" i="42"/>
  <c r="AJ1234" i="42"/>
  <c r="AE47" i="42"/>
  <c r="AJ1338" i="42"/>
  <c r="AJ1240" i="42"/>
  <c r="AJ1210" i="42"/>
  <c r="AJ1241" i="42"/>
  <c r="AJ1349" i="42"/>
  <c r="AJ1231" i="42"/>
  <c r="AJ1353" i="42"/>
  <c r="AJ1200" i="42"/>
  <c r="AJ137" i="42"/>
  <c r="AJ1359" i="42"/>
  <c r="AJ1339" i="42"/>
  <c r="AJ1415" i="42"/>
  <c r="AJ1352" i="42"/>
  <c r="AJ1342" i="42"/>
  <c r="L5" i="39"/>
  <c r="M5" i="39" s="1"/>
  <c r="L6" i="39"/>
  <c r="M6" i="39" s="1"/>
  <c r="L7" i="39"/>
  <c r="M7" i="39" s="1"/>
  <c r="L8" i="39"/>
  <c r="M8" i="39" s="1"/>
  <c r="H9" i="39"/>
  <c r="I9" i="39" s="1"/>
  <c r="L10" i="39"/>
  <c r="M10" i="39" s="1"/>
  <c r="L11" i="39"/>
  <c r="M11" i="39" s="1"/>
  <c r="L12" i="39"/>
  <c r="M12" i="39" s="1"/>
  <c r="H13" i="39"/>
  <c r="H14" i="39"/>
  <c r="H7" i="39"/>
  <c r="I7" i="39" s="1"/>
  <c r="H8" i="39"/>
  <c r="I8" i="39" s="1"/>
  <c r="L9" i="39"/>
  <c r="M9" i="39" s="1"/>
  <c r="H10" i="39"/>
  <c r="I10" i="39" s="1"/>
  <c r="H11" i="39"/>
  <c r="I11" i="39" s="1"/>
  <c r="L13" i="39"/>
  <c r="M13" i="39" s="1"/>
  <c r="L14" i="39"/>
  <c r="M14" i="39" s="1"/>
  <c r="H5" i="39"/>
  <c r="H12" i="39"/>
  <c r="I12" i="39" s="1"/>
  <c r="H6" i="39"/>
  <c r="I6" i="39" s="1"/>
  <c r="K39" i="2"/>
  <c r="K20" i="2"/>
  <c r="J225" i="42" l="1"/>
  <c r="J38" i="42"/>
  <c r="H47" i="42"/>
  <c r="AE3" i="42"/>
  <c r="H363" i="42"/>
  <c r="H1262" i="42"/>
  <c r="H704" i="42"/>
  <c r="H708" i="42"/>
  <c r="H1247" i="42"/>
  <c r="H1193" i="42"/>
  <c r="H369" i="42"/>
  <c r="H1416" i="42"/>
  <c r="H49" i="42"/>
  <c r="H856" i="42"/>
  <c r="H605" i="42"/>
  <c r="H1298" i="42"/>
  <c r="H197" i="42"/>
  <c r="H697" i="42"/>
  <c r="H268" i="42"/>
  <c r="H578" i="42"/>
  <c r="H260" i="42"/>
  <c r="H383" i="42"/>
  <c r="H773" i="42"/>
  <c r="H58" i="42"/>
  <c r="H269" i="42"/>
  <c r="H922" i="42"/>
  <c r="H148" i="42"/>
  <c r="H118" i="42"/>
  <c r="H144" i="42"/>
  <c r="H398" i="42"/>
  <c r="H1099" i="42"/>
  <c r="H1359" i="42"/>
  <c r="H123" i="42"/>
  <c r="H1339" i="42"/>
  <c r="H609" i="42"/>
  <c r="H1415" i="42"/>
  <c r="H766" i="42"/>
  <c r="H501" i="42"/>
  <c r="H1352" i="42"/>
  <c r="H203" i="42"/>
  <c r="H779" i="42"/>
  <c r="H1342" i="42"/>
  <c r="H743" i="42"/>
  <c r="H926" i="42"/>
  <c r="H691" i="42"/>
  <c r="H758" i="42"/>
  <c r="H1102" i="42"/>
  <c r="H158" i="42"/>
  <c r="H1349" i="42"/>
  <c r="H675" i="42"/>
  <c r="H69" i="42"/>
  <c r="H1210" i="42"/>
  <c r="H1241" i="42"/>
  <c r="H747" i="42"/>
  <c r="H1231" i="42"/>
  <c r="H258" i="42"/>
  <c r="H1353" i="42"/>
  <c r="H1200" i="42"/>
  <c r="H961" i="42"/>
  <c r="H505" i="42"/>
  <c r="H618" i="42"/>
  <c r="H1423" i="42"/>
  <c r="H400" i="42"/>
  <c r="H794" i="42"/>
  <c r="H603" i="42"/>
  <c r="H698" i="42"/>
  <c r="H791" i="42"/>
  <c r="H202" i="42"/>
  <c r="H1454" i="42"/>
  <c r="H804" i="42"/>
  <c r="H366" i="42"/>
  <c r="H491" i="42"/>
  <c r="H408" i="42"/>
  <c r="H1105" i="42"/>
  <c r="H977" i="42"/>
  <c r="H597" i="42"/>
  <c r="H137" i="42"/>
  <c r="H805" i="42"/>
  <c r="G6" i="42"/>
  <c r="AD3" i="42"/>
  <c r="G126" i="42"/>
  <c r="G686" i="42"/>
  <c r="G512" i="42"/>
  <c r="G207" i="42"/>
  <c r="G1093" i="42"/>
  <c r="G19" i="42"/>
  <c r="G411" i="42"/>
  <c r="G414" i="42"/>
  <c r="G891" i="42"/>
  <c r="G1355" i="42"/>
  <c r="G604" i="42"/>
  <c r="G1246" i="42"/>
  <c r="G1266" i="42"/>
  <c r="G936" i="42"/>
  <c r="G1244" i="42"/>
  <c r="G602" i="42"/>
  <c r="G1433" i="42"/>
  <c r="G695" i="42"/>
  <c r="G1211" i="42"/>
  <c r="G742" i="42"/>
  <c r="G62" i="42"/>
  <c r="G1217" i="42"/>
  <c r="G44" i="42"/>
  <c r="G613" i="42"/>
  <c r="G266" i="42"/>
  <c r="G122" i="42"/>
  <c r="G507" i="42"/>
  <c r="G1094" i="42"/>
  <c r="G581" i="42"/>
  <c r="G1436" i="42"/>
  <c r="G403" i="42"/>
  <c r="G1242" i="42"/>
  <c r="G430" i="42"/>
  <c r="G1437" i="42"/>
  <c r="G793" i="42"/>
  <c r="G978" i="42"/>
  <c r="G799" i="42"/>
  <c r="G1235" i="42"/>
  <c r="G198" i="42"/>
  <c r="G439" i="42"/>
  <c r="G696" i="42"/>
  <c r="G890" i="42"/>
  <c r="G689" i="42"/>
  <c r="G1103" i="42"/>
  <c r="G405" i="42"/>
  <c r="G760" i="42"/>
  <c r="G935" i="42"/>
  <c r="G693" i="42"/>
  <c r="G132" i="42"/>
  <c r="G736" i="42"/>
  <c r="G728" i="42"/>
  <c r="G60" i="42"/>
  <c r="G713" i="42"/>
  <c r="G1108" i="42"/>
  <c r="G687" i="42"/>
  <c r="G1238" i="42"/>
  <c r="G147" i="42"/>
  <c r="G749" i="42"/>
  <c r="G1083" i="42"/>
  <c r="G741" i="42"/>
  <c r="G614" i="42"/>
  <c r="G136" i="42"/>
  <c r="G449" i="42"/>
  <c r="G615" i="42"/>
  <c r="G63" i="42"/>
  <c r="G767" i="42"/>
  <c r="G285" i="42"/>
  <c r="G125" i="42"/>
  <c r="G725" i="42"/>
  <c r="G1431" i="42"/>
  <c r="G979" i="42"/>
  <c r="G1430" i="42"/>
  <c r="G1290" i="42"/>
  <c r="G739" i="42"/>
  <c r="G1428" i="42"/>
  <c r="G492" i="42"/>
  <c r="G127" i="42"/>
  <c r="G795" i="42"/>
  <c r="G727" i="42"/>
  <c r="G745" i="42"/>
  <c r="G1345" i="42"/>
  <c r="G489" i="42"/>
  <c r="G611" i="42"/>
  <c r="G243" i="42"/>
  <c r="G267" i="42"/>
  <c r="G504" i="42"/>
  <c r="G45" i="42"/>
  <c r="G701" i="42"/>
  <c r="G776" i="42"/>
  <c r="G1427" i="42"/>
  <c r="G700" i="42"/>
  <c r="G433" i="42"/>
  <c r="G806" i="42"/>
  <c r="G726" i="42"/>
  <c r="G1301" i="42"/>
  <c r="G1245" i="42"/>
  <c r="G428" i="42"/>
  <c r="G438" i="42"/>
  <c r="G506" i="42"/>
  <c r="G931" i="42"/>
  <c r="G421" i="42"/>
  <c r="G735" i="42"/>
  <c r="G982" i="42"/>
  <c r="G699" i="42"/>
  <c r="G159" i="42"/>
  <c r="G1357" i="42"/>
  <c r="G222" i="42"/>
  <c r="G129" i="42"/>
  <c r="G610" i="42"/>
  <c r="G219" i="42"/>
  <c r="G217" i="42"/>
  <c r="G1225" i="42"/>
  <c r="G1095" i="42"/>
  <c r="G1179" i="42"/>
  <c r="G265" i="42"/>
  <c r="G20" i="42"/>
  <c r="G711" i="42"/>
  <c r="G128" i="42"/>
  <c r="G737" i="42"/>
  <c r="G257" i="42"/>
  <c r="G748" i="42"/>
  <c r="G719" i="42"/>
  <c r="G591" i="42"/>
  <c r="G777" i="42"/>
  <c r="G495" i="42"/>
  <c r="G712" i="42"/>
  <c r="G769" i="42"/>
  <c r="G423" i="42"/>
  <c r="G1341" i="42"/>
  <c r="G593" i="42"/>
  <c r="G493" i="42"/>
  <c r="G1209" i="42"/>
  <c r="G579" i="42"/>
  <c r="G910" i="42"/>
  <c r="G690" i="42"/>
  <c r="G1236" i="42"/>
  <c r="G419" i="42"/>
  <c r="G221" i="42"/>
  <c r="G765" i="42"/>
  <c r="G1090" i="42"/>
  <c r="G710" i="42"/>
  <c r="G205" i="42"/>
  <c r="G417" i="42"/>
  <c r="G226" i="42"/>
  <c r="G64" i="42"/>
  <c r="G135" i="42"/>
  <c r="G1265" i="42"/>
  <c r="G778" i="42"/>
  <c r="G490" i="42"/>
  <c r="G802" i="42"/>
  <c r="G133" i="42"/>
  <c r="G763" i="42"/>
  <c r="G370" i="42"/>
  <c r="G502" i="42"/>
  <c r="G448" i="42"/>
  <c r="G1192" i="42"/>
  <c r="G841" i="42"/>
  <c r="G762" i="42"/>
  <c r="G1232" i="42"/>
  <c r="G934" i="42"/>
  <c r="G612" i="42"/>
  <c r="G1216" i="42"/>
  <c r="G924" i="42"/>
  <c r="G263" i="42"/>
  <c r="G980" i="42"/>
  <c r="G14" i="42"/>
  <c r="G1239" i="42"/>
  <c r="G466" i="42"/>
  <c r="G145" i="42"/>
  <c r="G706" i="42"/>
  <c r="G740" i="42"/>
  <c r="G759" i="42"/>
  <c r="G1237" i="42"/>
  <c r="G1453" i="42"/>
  <c r="G424" i="42"/>
  <c r="G694" i="42"/>
  <c r="G124" i="42"/>
  <c r="G200" i="42"/>
  <c r="G775" i="42"/>
  <c r="G422" i="42"/>
  <c r="G402" i="42"/>
  <c r="G131" i="42"/>
  <c r="G1259" i="42"/>
  <c r="G1233" i="42"/>
  <c r="G576" i="42"/>
  <c r="G413" i="42"/>
  <c r="G316" i="42"/>
  <c r="G1356" i="42"/>
  <c r="G1343" i="42"/>
  <c r="G781" i="42"/>
  <c r="G1263" i="42"/>
  <c r="G1007" i="42"/>
  <c r="G1255" i="42"/>
  <c r="G1111" i="42"/>
  <c r="G59" i="42"/>
  <c r="G420" i="42"/>
  <c r="G703" i="42"/>
  <c r="G1344" i="42"/>
  <c r="G157" i="42"/>
  <c r="G406" i="42"/>
  <c r="G247" i="42"/>
  <c r="G975" i="42"/>
  <c r="G966" i="42"/>
  <c r="G1432" i="42"/>
  <c r="G590" i="42"/>
  <c r="G594" i="42"/>
  <c r="G134" i="42"/>
  <c r="G178" i="42"/>
  <c r="G409" i="42"/>
  <c r="G771" i="42"/>
  <c r="G709" i="42"/>
  <c r="G744" i="42"/>
  <c r="G753" i="42"/>
  <c r="G955" i="42"/>
  <c r="G220" i="42"/>
  <c r="G932" i="42"/>
  <c r="G384" i="42"/>
  <c r="G208" i="42"/>
  <c r="G261" i="42"/>
  <c r="G65" i="42"/>
  <c r="G494" i="42"/>
  <c r="G415" i="42"/>
  <c r="G1294" i="42"/>
  <c r="G248" i="42"/>
  <c r="G925" i="42"/>
  <c r="G746" i="42"/>
  <c r="G1292" i="42"/>
  <c r="G445" i="42"/>
  <c r="G46" i="42"/>
  <c r="G911" i="42"/>
  <c r="G432" i="42"/>
  <c r="G117" i="42"/>
  <c r="G206" i="42"/>
  <c r="G212" i="42"/>
  <c r="G981" i="42"/>
  <c r="G1096" i="42"/>
  <c r="G508" i="42"/>
  <c r="G513" i="42"/>
  <c r="G434" i="42"/>
  <c r="G1243" i="42"/>
  <c r="G796" i="42"/>
  <c r="G750" i="42"/>
  <c r="G1426" i="42"/>
  <c r="G1441" i="42"/>
  <c r="G43" i="42"/>
  <c r="G807" i="42"/>
  <c r="G1107" i="42"/>
  <c r="G976" i="42"/>
  <c r="G705" i="42"/>
  <c r="G1249" i="42"/>
  <c r="G368" i="42"/>
  <c r="G1264" i="42"/>
  <c r="G407" i="42"/>
  <c r="G1348" i="42"/>
  <c r="G1258" i="42"/>
  <c r="G367" i="42"/>
  <c r="G1346" i="42"/>
  <c r="G1351" i="42"/>
  <c r="G416" i="42"/>
  <c r="G1224" i="42"/>
  <c r="AG3" i="42"/>
  <c r="J5" i="42"/>
  <c r="J1037" i="42"/>
  <c r="J1361" i="42"/>
  <c r="J1261" i="42"/>
  <c r="J271" i="42"/>
  <c r="J194" i="42"/>
  <c r="J1385" i="42"/>
  <c r="J12" i="42"/>
  <c r="J803" i="42"/>
  <c r="J1332" i="42"/>
  <c r="J1267" i="42"/>
  <c r="J1228" i="42"/>
  <c r="J1116" i="42"/>
  <c r="J559" i="42"/>
  <c r="J1394" i="42"/>
  <c r="J1201" i="42"/>
  <c r="J1214" i="42"/>
  <c r="J514" i="42"/>
  <c r="J386" i="42"/>
  <c r="J1008" i="42"/>
  <c r="J1287" i="42"/>
  <c r="J930" i="42"/>
  <c r="J1285" i="42"/>
  <c r="J1446" i="42"/>
  <c r="J166" i="42"/>
  <c r="J149" i="42"/>
  <c r="J320" i="42"/>
  <c r="J870" i="42"/>
  <c r="J790" i="42"/>
  <c r="J516" i="42"/>
  <c r="J302" i="42"/>
  <c r="J665" i="42"/>
  <c r="J1077" i="42"/>
  <c r="J660" i="42"/>
  <c r="J393" i="42"/>
  <c r="J73" i="42"/>
  <c r="J1447" i="42"/>
  <c r="J71" i="42"/>
  <c r="J663" i="42"/>
  <c r="J1205" i="42"/>
  <c r="J623" i="42"/>
  <c r="J426" i="42"/>
  <c r="J659" i="42"/>
  <c r="J1137" i="42"/>
  <c r="J463" i="42"/>
  <c r="J34" i="42"/>
  <c r="J562" i="42"/>
  <c r="J1422" i="42"/>
  <c r="J315" i="42"/>
  <c r="J1189" i="42"/>
  <c r="J962" i="42"/>
  <c r="J1308" i="42"/>
  <c r="J1141" i="42"/>
  <c r="J237" i="42"/>
  <c r="J1147" i="42"/>
  <c r="J662" i="42"/>
  <c r="J1012" i="42"/>
  <c r="J292" i="42"/>
  <c r="J1404" i="42"/>
  <c r="J1143" i="42"/>
  <c r="J462" i="42"/>
  <c r="J300" i="42"/>
  <c r="J254" i="42"/>
  <c r="J964" i="42"/>
  <c r="J387" i="42"/>
  <c r="J1442" i="42"/>
  <c r="J861" i="42"/>
  <c r="J542" i="42"/>
  <c r="J598" i="42"/>
  <c r="J382" i="42"/>
  <c r="J1057" i="42"/>
  <c r="J1272" i="42"/>
  <c r="J1275" i="42"/>
  <c r="J1199" i="42"/>
  <c r="J1118" i="42"/>
  <c r="J342" i="42"/>
  <c r="J1175" i="42"/>
  <c r="J801" i="42"/>
  <c r="J574" i="42"/>
  <c r="J165" i="42"/>
  <c r="J951" i="42"/>
  <c r="J664" i="42"/>
  <c r="J114" i="42"/>
  <c r="J865" i="42"/>
  <c r="J192" i="42"/>
  <c r="J974" i="42"/>
  <c r="J565" i="42"/>
  <c r="J1420" i="42"/>
  <c r="J840" i="42"/>
  <c r="J1148" i="42"/>
  <c r="J241" i="42"/>
  <c r="J1222" i="42"/>
  <c r="J1280" i="42"/>
  <c r="J1273" i="42"/>
  <c r="J1113" i="42"/>
  <c r="J1176" i="42"/>
  <c r="J240" i="42"/>
  <c r="J1227" i="42"/>
  <c r="J685" i="42"/>
  <c r="J1305" i="42"/>
  <c r="J1375" i="42"/>
  <c r="J1109" i="42"/>
  <c r="J328" i="42"/>
  <c r="J497" i="42"/>
  <c r="J211" i="42"/>
  <c r="J1452" i="42"/>
  <c r="J670" i="42"/>
  <c r="J169" i="42"/>
  <c r="J817" i="42"/>
  <c r="J303" i="42"/>
  <c r="J459" i="42"/>
  <c r="J351" i="42"/>
  <c r="J201" i="42"/>
  <c r="J534" i="42"/>
  <c r="J470" i="42"/>
  <c r="J1073" i="42"/>
  <c r="J39" i="42"/>
  <c r="J312" i="42"/>
  <c r="J897" i="42"/>
  <c r="J1170" i="42"/>
  <c r="J498" i="42"/>
  <c r="J140" i="42"/>
  <c r="J111" i="42"/>
  <c r="J227" i="42"/>
  <c r="J397" i="42"/>
  <c r="J1003" i="42"/>
  <c r="J1134" i="42"/>
  <c r="J9" i="42"/>
  <c r="J1449" i="42"/>
  <c r="J115" i="42"/>
  <c r="J1140" i="42"/>
  <c r="J824" i="42"/>
  <c r="J318" i="42"/>
  <c r="J1022" i="42"/>
  <c r="J571" i="42"/>
  <c r="J1079" i="42"/>
  <c r="J106" i="42"/>
  <c r="J733" i="42"/>
  <c r="J867" i="42"/>
  <c r="J929" i="42"/>
  <c r="J816" i="42"/>
  <c r="J455" i="42"/>
  <c r="J427" i="42"/>
  <c r="J945" i="42"/>
  <c r="J344" i="42"/>
  <c r="J96" i="42"/>
  <c r="J642" i="42"/>
  <c r="J293" i="42"/>
  <c r="J788" i="42"/>
  <c r="J176" i="42"/>
  <c r="J1138" i="42"/>
  <c r="J883" i="42"/>
  <c r="J1268" i="42"/>
  <c r="J329" i="42"/>
  <c r="J282" i="42"/>
  <c r="J1323" i="42"/>
  <c r="J93" i="42"/>
  <c r="J999" i="42"/>
  <c r="J464" i="42"/>
  <c r="J918" i="42"/>
  <c r="J782" i="42"/>
  <c r="J87" i="42"/>
  <c r="J82" i="42"/>
  <c r="J450" i="42"/>
  <c r="J1363" i="42"/>
  <c r="J1376" i="42"/>
  <c r="J954" i="42"/>
  <c r="J164" i="42"/>
  <c r="J84" i="42"/>
  <c r="J1011" i="42"/>
  <c r="J1366" i="42"/>
  <c r="J1150" i="42"/>
  <c r="J963" i="42"/>
  <c r="J346" i="42"/>
  <c r="J1184" i="42"/>
  <c r="J1399" i="42"/>
  <c r="J155" i="42"/>
  <c r="J632" i="42"/>
  <c r="J89" i="42"/>
  <c r="J860" i="42"/>
  <c r="J643" i="42"/>
  <c r="J340" i="42"/>
  <c r="J899" i="42"/>
  <c r="J465" i="42"/>
  <c r="J560" i="42"/>
  <c r="J310" i="42"/>
  <c r="J1445" i="42"/>
  <c r="J1378" i="42"/>
  <c r="J715" i="42"/>
  <c r="J567" i="42"/>
  <c r="J968" i="42"/>
  <c r="J1142" i="42"/>
  <c r="J1015" i="42"/>
  <c r="J818" i="42"/>
  <c r="J146" i="42"/>
  <c r="J546" i="42"/>
  <c r="J1382" i="42"/>
  <c r="J927" i="42"/>
  <c r="J937" i="42"/>
  <c r="J153" i="42"/>
  <c r="J1413" i="42"/>
  <c r="J394" i="42"/>
  <c r="J1082" i="42"/>
  <c r="J1038" i="42"/>
  <c r="J1149" i="42"/>
  <c r="J388" i="42"/>
  <c r="J858" i="42"/>
  <c r="J1313" i="42"/>
  <c r="J179" i="42"/>
  <c r="J539" i="42"/>
  <c r="J1391" i="42"/>
  <c r="J1123" i="42"/>
  <c r="J1041" i="42"/>
  <c r="J436" i="42"/>
  <c r="J229" i="42"/>
  <c r="J1046" i="42"/>
  <c r="J1220" i="42"/>
  <c r="J173" i="42"/>
  <c r="J297" i="42"/>
  <c r="J102" i="42"/>
  <c r="J751" i="42"/>
  <c r="J289" i="42"/>
  <c r="J410" i="42"/>
  <c r="J110" i="42"/>
  <c r="J1036" i="42"/>
  <c r="J242" i="42"/>
  <c r="J283" i="42"/>
  <c r="J251" i="42"/>
  <c r="J680" i="42"/>
  <c r="J104" i="42"/>
  <c r="J540" i="42"/>
  <c r="J1330" i="42"/>
  <c r="J721" i="42"/>
  <c r="J661" i="42"/>
  <c r="J1203" i="42"/>
  <c r="J622" i="42"/>
  <c r="J582" i="42"/>
  <c r="J1135" i="42"/>
  <c r="J800" i="42"/>
  <c r="J754" i="42"/>
  <c r="J859" i="42"/>
  <c r="J1076" i="42"/>
  <c r="J830" i="42"/>
  <c r="J552" i="42"/>
  <c r="J838" i="42"/>
  <c r="J1172" i="42"/>
  <c r="J914" i="42"/>
  <c r="J308" i="42"/>
  <c r="J1254" i="42"/>
  <c r="J1331" i="42"/>
  <c r="J121" i="42"/>
  <c r="J95" i="42"/>
  <c r="J1333" i="42"/>
  <c r="J51" i="42"/>
  <c r="J995" i="42"/>
  <c r="J876" i="42"/>
  <c r="J631" i="42"/>
  <c r="J1119" i="42"/>
  <c r="J32" i="42"/>
  <c r="J309" i="42"/>
  <c r="J1177" i="42"/>
  <c r="J949" i="42"/>
  <c r="J551" i="42"/>
  <c r="J896" i="42"/>
  <c r="J1183" i="42"/>
  <c r="J42" i="42"/>
  <c r="J785" i="42"/>
  <c r="J621" i="42"/>
  <c r="J33" i="42"/>
  <c r="J1131" i="42"/>
  <c r="J510" i="42"/>
  <c r="J355" i="42"/>
  <c r="J99" i="42"/>
  <c r="J1402" i="42"/>
  <c r="J940" i="42"/>
  <c r="J724" i="42"/>
  <c r="J456" i="42"/>
  <c r="J216" i="42"/>
  <c r="J116" i="42"/>
  <c r="J389" i="42"/>
  <c r="J557" i="42"/>
  <c r="J1288" i="42"/>
  <c r="J845" i="42"/>
  <c r="J143" i="42"/>
  <c r="J477" i="42"/>
  <c r="J1196" i="42"/>
  <c r="J515" i="42"/>
  <c r="J50" i="42"/>
  <c r="J884" i="42"/>
  <c r="J1171" i="42"/>
  <c r="J996" i="42"/>
  <c r="J379" i="42"/>
  <c r="J1251" i="42"/>
  <c r="J1136" i="42"/>
  <c r="J1380" i="42"/>
  <c r="J314" i="42"/>
  <c r="J1068" i="42"/>
  <c r="J156" i="42"/>
  <c r="J373" i="42"/>
  <c r="J658" i="42"/>
  <c r="J1440" i="42"/>
  <c r="J296" i="42"/>
  <c r="J284" i="42"/>
  <c r="J544" i="42"/>
  <c r="J808" i="42"/>
  <c r="J857" i="42"/>
  <c r="J167" i="42"/>
  <c r="J655" i="42"/>
  <c r="J210" i="42"/>
  <c r="J1401" i="42"/>
  <c r="J638" i="42"/>
  <c r="J1218" i="42"/>
  <c r="J907" i="42"/>
  <c r="J938" i="42"/>
  <c r="J888" i="42"/>
  <c r="J74" i="42"/>
  <c r="J1084" i="42"/>
  <c r="J1326" i="42"/>
  <c r="J392" i="42"/>
  <c r="J323" i="42"/>
  <c r="J1047" i="42"/>
  <c r="J443" i="42"/>
  <c r="J1035" i="42"/>
  <c r="J371" i="42"/>
  <c r="J239" i="42"/>
  <c r="J678" i="42"/>
  <c r="J572" i="42"/>
  <c r="J1443" i="42"/>
  <c r="J1198" i="42"/>
  <c r="J484" i="42"/>
  <c r="J90" i="42"/>
  <c r="J959" i="42"/>
  <c r="J83" i="42"/>
  <c r="J1318" i="42"/>
  <c r="J163" i="42"/>
  <c r="J1315" i="42"/>
  <c r="J374" i="42"/>
  <c r="J798" i="42"/>
  <c r="J53" i="42"/>
  <c r="J1324" i="42"/>
  <c r="J7" i="42"/>
  <c r="J992" i="42"/>
  <c r="J585" i="42"/>
  <c r="J893" i="42"/>
  <c r="J549" i="42"/>
  <c r="J1403" i="42"/>
  <c r="J998" i="42"/>
  <c r="J1270" i="42"/>
  <c r="J170" i="42"/>
  <c r="J1223" i="42"/>
  <c r="J1392" i="42"/>
  <c r="J837" i="42"/>
  <c r="J1396" i="42"/>
  <c r="J335" i="42"/>
  <c r="J70" i="42"/>
  <c r="J160" i="42"/>
  <c r="J190" i="42"/>
  <c r="J1153" i="42"/>
  <c r="J1182" i="42"/>
  <c r="J550" i="42"/>
  <c r="J815" i="42"/>
  <c r="J441" i="42"/>
  <c r="J255" i="42"/>
  <c r="J1435" i="42"/>
  <c r="J275" i="42"/>
  <c r="J1071" i="42"/>
  <c r="J306" i="42"/>
  <c r="J916" i="42"/>
  <c r="J1018" i="42"/>
  <c r="J716" i="42"/>
  <c r="J826" i="42"/>
  <c r="J654" i="42"/>
  <c r="J1004" i="42"/>
  <c r="J311" i="42"/>
  <c r="J172" i="42"/>
  <c r="J946" i="42"/>
  <c r="J1063" i="42"/>
  <c r="J361" i="42"/>
  <c r="J958" i="42"/>
  <c r="J1367" i="42"/>
  <c r="J900" i="42"/>
  <c r="J904" i="42"/>
  <c r="J570" i="42"/>
  <c r="J1439" i="42"/>
  <c r="J1021" i="42"/>
  <c r="J752" i="42"/>
  <c r="J1207" i="42"/>
  <c r="J587" i="42"/>
  <c r="J1397" i="42"/>
  <c r="J1419" i="42"/>
  <c r="J1152" i="42"/>
  <c r="J1213" i="42"/>
  <c r="J1155" i="42"/>
  <c r="J573" i="42"/>
  <c r="J175" i="42"/>
  <c r="J81" i="42"/>
  <c r="J479" i="42"/>
  <c r="J1215" i="42"/>
  <c r="J1025" i="42"/>
  <c r="J1115" i="42"/>
  <c r="J563" i="42"/>
  <c r="J723" i="42"/>
  <c r="J1368" i="42"/>
  <c r="J518" i="42"/>
  <c r="J1283" i="42"/>
  <c r="J1297" i="42"/>
  <c r="J278" i="42"/>
  <c r="J105" i="42"/>
  <c r="J375" i="42"/>
  <c r="J331" i="42"/>
  <c r="J338" i="42"/>
  <c r="J864" i="42"/>
  <c r="J79" i="42"/>
  <c r="J566" i="42"/>
  <c r="J878" i="42"/>
  <c r="J967" i="42"/>
  <c r="J1173" i="42"/>
  <c r="J965" i="42"/>
  <c r="J832" i="42"/>
  <c r="J558" i="42"/>
  <c r="J531" i="42"/>
  <c r="J1114" i="42"/>
  <c r="J1317" i="42"/>
  <c r="J1187" i="42"/>
  <c r="J37" i="42"/>
  <c r="J1043" i="42"/>
  <c r="J1329" i="42"/>
  <c r="J1024" i="42"/>
  <c r="J547" i="42"/>
  <c r="J162" i="42"/>
  <c r="J928" i="42"/>
  <c r="J88" i="42"/>
  <c r="J1434" i="42"/>
  <c r="J161" i="42"/>
  <c r="J1362" i="42"/>
  <c r="J168" i="42"/>
  <c r="J474" i="42"/>
  <c r="J836" i="42"/>
  <c r="J1281" i="42"/>
  <c r="J905" i="42"/>
  <c r="J1388" i="42"/>
  <c r="J738" i="42"/>
  <c r="J877" i="42"/>
  <c r="J880" i="42"/>
  <c r="J185" i="42"/>
  <c r="J1157" i="42"/>
  <c r="J993" i="42"/>
  <c r="J874" i="42"/>
  <c r="J142" i="42"/>
  <c r="J1125" i="42"/>
  <c r="J1438" i="42"/>
  <c r="J1146" i="42"/>
  <c r="J526" i="42"/>
  <c r="J1393" i="42"/>
  <c r="J1112" i="42"/>
  <c r="J583" i="42"/>
  <c r="J568" i="42"/>
  <c r="J1010" i="42"/>
  <c r="J174" i="42"/>
  <c r="J274" i="42"/>
  <c r="J362" i="42"/>
  <c r="J639" i="42"/>
  <c r="J825" i="42"/>
  <c r="J17" i="42"/>
  <c r="J1186" i="42"/>
  <c r="J827" i="42"/>
  <c r="J435" i="42"/>
  <c r="J171" i="42"/>
  <c r="J1040" i="42"/>
  <c r="J1206" i="42"/>
  <c r="J1078" i="42"/>
  <c r="J196" i="42"/>
  <c r="J288" i="42"/>
  <c r="J1358" i="42"/>
  <c r="J1045" i="42"/>
  <c r="J1174" i="42"/>
  <c r="J636" i="42"/>
  <c r="J1014" i="42"/>
  <c r="J319" i="42"/>
  <c r="J1133" i="42"/>
  <c r="J21" i="42"/>
  <c r="J854" i="42"/>
  <c r="J868" i="42"/>
  <c r="J488" i="42"/>
  <c r="J650" i="42"/>
  <c r="J1159" i="42"/>
  <c r="J1197" i="42"/>
  <c r="J1195" i="42"/>
  <c r="J894" i="42"/>
  <c r="J674" i="42"/>
  <c r="J28" i="42"/>
  <c r="J971" i="42"/>
  <c r="J1001" i="42"/>
  <c r="J94" i="42"/>
  <c r="J829" i="42"/>
  <c r="J755" i="42"/>
  <c r="J828" i="42"/>
  <c r="J915" i="42"/>
  <c r="J317" i="42"/>
  <c r="J48" i="42"/>
  <c r="J786" i="42"/>
  <c r="J364" i="42"/>
  <c r="J873" i="42"/>
  <c r="J1386" i="42"/>
  <c r="J1000" i="42"/>
  <c r="J601" i="42"/>
  <c r="J881" i="42"/>
  <c r="J54" i="42"/>
  <c r="J238" i="42"/>
  <c r="J1309" i="42"/>
  <c r="J103" i="42"/>
  <c r="J908" i="42"/>
  <c r="J1164" i="42"/>
  <c r="J1144" i="42"/>
  <c r="J656" i="42"/>
  <c r="J1448" i="42"/>
  <c r="J624" i="42"/>
  <c r="J1425" i="42"/>
  <c r="J1221" i="42"/>
  <c r="J232" i="42"/>
  <c r="J657" i="42"/>
  <c r="J679" i="42"/>
  <c r="J469" i="42"/>
  <c r="AJ1450" i="42"/>
  <c r="J1450" i="42"/>
  <c r="G223" i="42"/>
  <c r="AJ1293" i="42"/>
  <c r="G1293" i="42"/>
  <c r="G707" i="42"/>
  <c r="H586" i="42"/>
  <c r="H1097" i="42"/>
  <c r="H772" i="42"/>
  <c r="H130" i="42"/>
  <c r="J151" i="42"/>
  <c r="G218" i="42"/>
  <c r="J902" i="42"/>
  <c r="J1085" i="42"/>
  <c r="H923" i="42"/>
  <c r="G1005" i="42"/>
  <c r="H1089" i="42"/>
  <c r="H1240" i="42"/>
  <c r="G262" i="42"/>
  <c r="J1029" i="42"/>
  <c r="G299" i="42"/>
  <c r="J1194" i="42"/>
  <c r="G1088" i="42"/>
  <c r="H272" i="42"/>
  <c r="J487" i="42"/>
  <c r="J1121" i="42"/>
  <c r="G418" i="42"/>
  <c r="I372" i="42"/>
  <c r="G780" i="42"/>
  <c r="G399" i="42"/>
  <c r="J305" i="42"/>
  <c r="J1304" i="42"/>
  <c r="H1091" i="42"/>
  <c r="G15" i="42"/>
  <c r="H1234" i="42"/>
  <c r="J468" i="42"/>
  <c r="J186" i="42"/>
  <c r="G1421" i="42"/>
  <c r="J1429" i="42"/>
  <c r="G244" i="42"/>
  <c r="G429" i="42"/>
  <c r="J30" i="42"/>
  <c r="H761" i="42"/>
  <c r="G702" i="42"/>
  <c r="G991" i="42"/>
  <c r="G1299" i="42"/>
  <c r="H774" i="42"/>
  <c r="H1230" i="42"/>
  <c r="J1407" i="42"/>
  <c r="J626" i="42"/>
  <c r="J1444" i="42"/>
  <c r="J1086" i="42"/>
  <c r="G1053" i="42"/>
  <c r="J341" i="42"/>
  <c r="J646" i="42"/>
  <c r="J391" i="42"/>
  <c r="J635" i="42"/>
  <c r="G764" i="42"/>
  <c r="J1256" i="42"/>
  <c r="J313" i="42"/>
  <c r="J1296" i="42"/>
  <c r="J347" i="42"/>
  <c r="J1282" i="42"/>
  <c r="G892" i="42"/>
  <c r="G440" i="42"/>
  <c r="H511" i="42"/>
  <c r="J325" i="42"/>
  <c r="J939" i="42"/>
  <c r="J1371" i="42"/>
  <c r="J569" i="42"/>
  <c r="G404" i="42"/>
  <c r="J1284" i="42"/>
  <c r="J668" i="42"/>
  <c r="J866" i="42"/>
  <c r="J994" i="42"/>
  <c r="I61" i="42"/>
  <c r="AF3" i="42"/>
  <c r="I180" i="42"/>
  <c r="I789" i="42"/>
  <c r="I855" i="42"/>
  <c r="I608" i="42"/>
  <c r="I245" i="42"/>
  <c r="I184" i="42"/>
  <c r="I997" i="42"/>
  <c r="I734" i="42"/>
  <c r="I1052" i="42"/>
  <c r="I682" i="42"/>
  <c r="I756" i="42"/>
  <c r="I471" i="42"/>
  <c r="I1229" i="42"/>
  <c r="I681" i="42"/>
  <c r="I270" i="42"/>
  <c r="I68" i="42"/>
  <c r="I246" i="42"/>
  <c r="I177" i="42"/>
  <c r="I537" i="42"/>
  <c r="I1350" i="42"/>
  <c r="I204" i="42"/>
  <c r="I575" i="42"/>
  <c r="I1414" i="42"/>
  <c r="I259" i="42"/>
  <c r="I249" i="42"/>
  <c r="AJ1188" i="42"/>
  <c r="J1188" i="42"/>
  <c r="J1050" i="42"/>
  <c r="J1051" i="42"/>
  <c r="J141" i="42"/>
  <c r="H1104" i="42"/>
  <c r="J1016" i="42"/>
  <c r="J1219" i="42"/>
  <c r="H431" i="42"/>
  <c r="G1092" i="42"/>
  <c r="J334" i="42"/>
  <c r="G592" i="42"/>
  <c r="G401" i="42"/>
  <c r="J960" i="42"/>
  <c r="J36" i="42"/>
  <c r="G503" i="42"/>
  <c r="J972" i="42"/>
  <c r="J31" i="42"/>
  <c r="G224" i="42"/>
  <c r="G500" i="42"/>
  <c r="J831" i="42"/>
  <c r="G667" i="42"/>
  <c r="J787" i="42"/>
  <c r="J353" i="42"/>
  <c r="J666" i="42"/>
  <c r="G1347" i="42"/>
  <c r="H286" i="42"/>
  <c r="J280" i="42"/>
  <c r="J784" i="42"/>
  <c r="J76" i="42"/>
  <c r="G692" i="42"/>
  <c r="H1338" i="42"/>
  <c r="G264" i="42"/>
  <c r="I683" i="42"/>
  <c r="G688" i="42"/>
  <c r="G1248" i="42"/>
  <c r="I1257" i="42"/>
  <c r="J906" i="42"/>
  <c r="J671" i="42"/>
  <c r="H209" i="42"/>
  <c r="J1110" i="42"/>
  <c r="J119" i="42"/>
  <c r="J886" i="42"/>
  <c r="J1377" i="42"/>
  <c r="G673" i="42"/>
  <c r="H990" i="42"/>
  <c r="G770" i="42"/>
  <c r="G1300" i="42"/>
  <c r="J486" i="42"/>
  <c r="G541" i="42"/>
  <c r="J521" i="42"/>
  <c r="G1190" i="42"/>
  <c r="J337" i="42"/>
  <c r="G577" i="42"/>
  <c r="J253" i="42"/>
  <c r="J41" i="42"/>
  <c r="J1319" i="42"/>
  <c r="J548" i="42"/>
  <c r="J396" i="42"/>
  <c r="G1337" i="42"/>
  <c r="G213" i="42"/>
  <c r="J879" i="42"/>
  <c r="J947" i="42"/>
  <c r="J814" i="42"/>
  <c r="H150" i="42"/>
  <c r="G595" i="42"/>
  <c r="J1226" i="42"/>
  <c r="J1365" i="42"/>
  <c r="G298" i="42"/>
  <c r="G376" i="42"/>
  <c r="G1106" i="42"/>
  <c r="G412" i="42"/>
  <c r="J580" i="42"/>
  <c r="J1006" i="42"/>
  <c r="G67" i="42"/>
  <c r="J1080" i="42"/>
  <c r="J616" i="42"/>
  <c r="G1191" i="42"/>
  <c r="G768" i="42"/>
  <c r="AJ307" i="42"/>
  <c r="AJ484" i="42"/>
  <c r="AJ852" i="42"/>
  <c r="AJ1130" i="42"/>
  <c r="AJ1384" i="42"/>
  <c r="AJ964" i="42"/>
  <c r="AJ1180" i="42"/>
  <c r="AJ679" i="42"/>
  <c r="AJ1073" i="42"/>
  <c r="AJ1320" i="42"/>
  <c r="AJ251" i="42"/>
  <c r="AJ246" i="42"/>
  <c r="AJ10" i="42"/>
  <c r="AJ1038" i="42"/>
  <c r="AJ22" i="42"/>
  <c r="AJ231" i="42"/>
  <c r="AJ248" i="42"/>
  <c r="AJ868" i="42"/>
  <c r="AJ16" i="42"/>
  <c r="AJ86" i="42"/>
  <c r="AJ846" i="42"/>
  <c r="AJ554" i="42"/>
  <c r="AJ11" i="42"/>
  <c r="AJ872" i="42"/>
  <c r="AJ372" i="42"/>
  <c r="AJ485" i="42"/>
  <c r="AJ1027" i="42"/>
  <c r="AJ283" i="42"/>
  <c r="AJ841" i="42"/>
  <c r="AJ867" i="42"/>
  <c r="AJ56" i="42"/>
  <c r="AJ289" i="42"/>
  <c r="AJ904" i="42"/>
  <c r="AJ478" i="42"/>
  <c r="AJ1106" i="42"/>
  <c r="AJ1040" i="42"/>
  <c r="AJ927" i="42"/>
  <c r="AJ552" i="42"/>
  <c r="AJ25" i="42"/>
  <c r="AJ866" i="42"/>
  <c r="AJ524" i="42"/>
  <c r="AJ427" i="42"/>
  <c r="AJ78" i="42"/>
  <c r="AJ836" i="42"/>
  <c r="AJ1064" i="42"/>
  <c r="AJ33" i="42"/>
  <c r="AJ263" i="42"/>
  <c r="AJ433" i="42"/>
  <c r="AJ802" i="42"/>
  <c r="AJ428" i="42"/>
  <c r="AJ877" i="42"/>
  <c r="AJ880" i="42"/>
  <c r="AJ982" i="42"/>
  <c r="AJ265" i="42"/>
  <c r="AJ191" i="42"/>
  <c r="AJ1062" i="42"/>
  <c r="AJ513" i="42"/>
  <c r="AJ1156" i="42"/>
  <c r="AJ188" i="42"/>
  <c r="AJ878" i="42"/>
  <c r="AJ863" i="42"/>
  <c r="AJ833" i="42"/>
  <c r="AJ768" i="42"/>
  <c r="AJ418" i="42"/>
  <c r="AJ366" i="42"/>
  <c r="AJ741" i="42"/>
  <c r="AJ909" i="42"/>
  <c r="AJ281" i="42"/>
  <c r="AJ813" i="42"/>
  <c r="AJ160" i="42"/>
  <c r="AJ1000" i="42"/>
  <c r="AJ928" i="42"/>
  <c r="AJ580" i="42"/>
  <c r="AJ500" i="42"/>
  <c r="AJ1059" i="42"/>
  <c r="AJ313" i="42"/>
  <c r="AJ269" i="42"/>
  <c r="AJ205" i="42"/>
  <c r="AJ805" i="42"/>
  <c r="AJ190" i="42"/>
  <c r="AJ440" i="42"/>
  <c r="AJ392" i="42"/>
  <c r="AJ1102" i="42"/>
  <c r="AJ590" i="42"/>
  <c r="AJ731" i="42"/>
  <c r="AJ94" i="42"/>
  <c r="AJ873" i="42"/>
  <c r="AJ1065" i="42"/>
  <c r="AJ451" i="42"/>
  <c r="AJ556" i="42"/>
  <c r="AJ588" i="42"/>
  <c r="AJ223" i="42"/>
  <c r="AJ753" i="42"/>
  <c r="AJ527" i="42"/>
  <c r="AJ649" i="42"/>
  <c r="AJ1086" i="42"/>
  <c r="AJ385" i="42"/>
  <c r="AJ690" i="42"/>
  <c r="AJ1069" i="42"/>
  <c r="AJ611" i="42"/>
  <c r="AJ1033" i="42"/>
  <c r="AJ1061" i="42"/>
  <c r="AJ91" i="42"/>
  <c r="AJ776" i="42"/>
  <c r="AJ823" i="42"/>
  <c r="AJ1009" i="42"/>
  <c r="AJ435" i="42"/>
  <c r="AJ389" i="42"/>
  <c r="AJ61" i="42"/>
  <c r="AJ986" i="42"/>
  <c r="AJ703" i="42"/>
  <c r="AJ985" i="42"/>
  <c r="AJ242" i="42"/>
  <c r="AJ1024" i="42"/>
  <c r="AJ488" i="42"/>
  <c r="AJ874" i="42"/>
  <c r="AJ68" i="42"/>
  <c r="AJ519" i="42"/>
  <c r="AJ667" i="42"/>
  <c r="AJ193" i="42"/>
  <c r="AJ416" i="42"/>
  <c r="AJ1078" i="42"/>
  <c r="AJ162" i="42"/>
  <c r="AJ950" i="42"/>
  <c r="AJ317" i="42"/>
  <c r="AJ505" i="42"/>
  <c r="AJ668" i="42"/>
  <c r="AJ656" i="42"/>
  <c r="AJ261" i="42"/>
  <c r="AJ220" i="42"/>
  <c r="AJ775" i="42"/>
  <c r="AJ29" i="42"/>
  <c r="AJ645" i="42"/>
  <c r="AJ859" i="42"/>
  <c r="AJ1048" i="42"/>
  <c r="AJ457" i="42"/>
  <c r="AJ156" i="42"/>
  <c r="AJ455" i="42"/>
  <c r="AJ729" i="42"/>
  <c r="AJ1129" i="42"/>
  <c r="AJ432" i="42"/>
  <c r="AJ370" i="42"/>
  <c r="AJ508" i="42"/>
  <c r="AJ431" i="42"/>
  <c r="AJ529" i="42"/>
  <c r="AJ651" i="42"/>
  <c r="AJ721" i="42"/>
  <c r="AJ79" i="42"/>
  <c r="AJ692" i="42"/>
  <c r="AJ226" i="42"/>
  <c r="AJ1052" i="42"/>
  <c r="AJ423" i="42"/>
  <c r="AJ745" i="42"/>
  <c r="AJ709" i="42"/>
  <c r="AJ66" i="42"/>
  <c r="AJ954" i="42"/>
  <c r="AJ1127" i="42"/>
  <c r="AJ21" i="42"/>
  <c r="AJ1036" i="42"/>
  <c r="AJ694" i="42"/>
  <c r="AJ850" i="42"/>
  <c r="AJ923" i="42"/>
  <c r="AJ359" i="42"/>
  <c r="AJ593" i="42"/>
  <c r="AJ72" i="42"/>
  <c r="AJ520" i="42"/>
  <c r="AJ159" i="42"/>
  <c r="AJ1163" i="42"/>
  <c r="AJ1019" i="42"/>
  <c r="AJ373" i="42"/>
  <c r="AJ946" i="42"/>
  <c r="AJ23" i="42"/>
  <c r="AJ840" i="42"/>
  <c r="AJ723" i="42"/>
  <c r="AJ380" i="42"/>
  <c r="AJ467" i="42"/>
  <c r="AJ951" i="42"/>
  <c r="AJ685" i="42"/>
  <c r="AJ510" i="42"/>
  <c r="AJ669" i="42"/>
  <c r="AJ63" i="42"/>
  <c r="AJ542" i="42"/>
  <c r="AJ84" i="42"/>
  <c r="AJ352" i="42"/>
  <c r="AJ769" i="42"/>
  <c r="AJ704" i="42"/>
  <c r="AJ194" i="42"/>
  <c r="AJ548" i="42"/>
  <c r="AJ949" i="42"/>
  <c r="AJ287" i="42"/>
  <c r="AJ47" i="42"/>
  <c r="AJ582" i="42"/>
  <c r="AJ693" i="42"/>
  <c r="AJ100" i="42"/>
  <c r="AJ151" i="42"/>
  <c r="AJ523" i="42"/>
  <c r="AJ419" i="42"/>
  <c r="AJ391" i="42"/>
  <c r="AJ1045" i="42"/>
  <c r="AJ830" i="42"/>
  <c r="AJ577" i="42"/>
  <c r="AJ424" i="42"/>
  <c r="AJ680" i="42"/>
  <c r="AJ887" i="42"/>
  <c r="AJ240" i="42"/>
  <c r="AJ474" i="42"/>
  <c r="AJ870" i="42"/>
  <c r="AJ917" i="42"/>
  <c r="AJ657" i="42"/>
  <c r="AJ1149" i="42"/>
  <c r="AJ1152" i="42"/>
  <c r="AJ14" i="42"/>
  <c r="AJ1140" i="42"/>
  <c r="AJ544" i="42"/>
  <c r="AJ157" i="42"/>
  <c r="AJ562" i="42"/>
  <c r="AJ1109" i="42"/>
  <c r="AJ599" i="42"/>
  <c r="AJ981" i="42"/>
  <c r="AJ50" i="42"/>
  <c r="AJ476" i="42"/>
  <c r="AJ624" i="42"/>
  <c r="AJ108" i="42"/>
  <c r="AJ235" i="42"/>
  <c r="AJ1090" i="42"/>
  <c r="AJ172" i="42"/>
  <c r="AJ806" i="42"/>
  <c r="AJ319" i="42"/>
  <c r="AJ122" i="42"/>
  <c r="AJ547" i="42"/>
  <c r="AJ52" i="42"/>
  <c r="AJ5" i="42"/>
  <c r="AJ1117" i="42"/>
  <c r="AJ995" i="42"/>
  <c r="AJ820" i="42"/>
  <c r="AJ215" i="42"/>
  <c r="AJ631" i="42"/>
  <c r="AJ249" i="42"/>
  <c r="AJ217" i="42"/>
  <c r="AJ1060" i="42"/>
  <c r="AJ155" i="42"/>
  <c r="AJ1161" i="42"/>
  <c r="AJ1168" i="42"/>
  <c r="AJ99" i="42"/>
  <c r="AJ545" i="42"/>
  <c r="AJ972" i="42"/>
  <c r="AJ444" i="42"/>
  <c r="AJ318" i="42"/>
  <c r="AJ1089" i="42"/>
  <c r="AJ525" i="42"/>
  <c r="AJ314" i="42"/>
  <c r="AJ774" i="42"/>
  <c r="AJ514" i="42"/>
  <c r="AJ661" i="42"/>
  <c r="AJ285" i="42"/>
  <c r="AJ264" i="42"/>
  <c r="AJ329" i="42"/>
  <c r="AJ471" i="42"/>
  <c r="AJ766" i="42"/>
  <c r="AJ464" i="42"/>
  <c r="AJ549" i="42"/>
  <c r="AJ561" i="42"/>
  <c r="AJ197" i="42"/>
  <c r="AJ1044" i="42"/>
  <c r="AJ997" i="42"/>
  <c r="AJ332" i="42"/>
  <c r="AJ889" i="42"/>
  <c r="AJ550" i="42"/>
  <c r="AJ1164" i="42"/>
  <c r="AJ796" i="42"/>
  <c r="AJ326" i="42"/>
  <c r="AJ295" i="42"/>
  <c r="AJ652" i="42"/>
  <c r="AJ619" i="42"/>
  <c r="AJ640" i="42"/>
  <c r="AJ213" i="42"/>
  <c r="AJ102" i="42"/>
  <c r="AJ902" i="42"/>
  <c r="AJ113" i="42"/>
  <c r="AJ1105" i="42"/>
  <c r="AJ1002" i="42"/>
  <c r="AJ625" i="42"/>
  <c r="AJ214" i="42"/>
  <c r="AJ1012" i="42"/>
  <c r="AJ906" i="42"/>
  <c r="AJ901" i="42"/>
  <c r="AJ346" i="42"/>
  <c r="AJ755" i="42"/>
  <c r="AJ626" i="42"/>
  <c r="AJ612" i="42"/>
  <c r="AJ758" i="42"/>
  <c r="AJ119" i="42"/>
  <c r="AJ98" i="42"/>
  <c r="AJ498" i="42"/>
  <c r="AJ754" i="42"/>
  <c r="AJ59" i="42"/>
  <c r="AJ146" i="42"/>
  <c r="AJ839" i="42"/>
  <c r="AJ875" i="42"/>
  <c r="AJ381" i="42"/>
  <c r="AJ369" i="42"/>
  <c r="AJ771" i="42"/>
  <c r="AJ6" i="42"/>
  <c r="AJ8" i="42"/>
  <c r="AJ65" i="42"/>
  <c r="AJ1153" i="42"/>
  <c r="AJ1133" i="42"/>
  <c r="AJ571" i="42"/>
  <c r="AJ971" i="42"/>
  <c r="AJ829" i="42"/>
  <c r="AJ897" i="42"/>
  <c r="AJ272" i="42"/>
  <c r="AJ124" i="42"/>
  <c r="AJ179" i="42"/>
  <c r="AJ481" i="42"/>
  <c r="AJ734" i="42"/>
  <c r="AJ321" i="42"/>
  <c r="AJ890" i="42"/>
  <c r="AJ783" i="42"/>
  <c r="AJ30" i="42"/>
  <c r="AJ677" i="42"/>
  <c r="AJ842" i="42"/>
  <c r="AJ540" i="42"/>
  <c r="AJ637" i="42"/>
  <c r="AJ975" i="42"/>
  <c r="AJ286" i="42"/>
  <c r="AJ893" i="42"/>
  <c r="AJ539" i="42"/>
  <c r="AJ1099" i="42"/>
  <c r="AJ230" i="42"/>
  <c r="AJ395" i="42"/>
  <c r="AJ634" i="42"/>
  <c r="AJ920" i="42"/>
  <c r="AJ334" i="42"/>
  <c r="AJ64" i="42"/>
  <c r="AJ560" i="42"/>
  <c r="AJ557" i="42"/>
  <c r="AJ1016" i="42"/>
  <c r="AJ13" i="42"/>
  <c r="AJ543" i="42"/>
  <c r="AJ378" i="42"/>
  <c r="AJ200" i="42"/>
  <c r="AJ722" i="42"/>
  <c r="AJ345" i="42"/>
  <c r="AJ26" i="42"/>
  <c r="AJ1123" i="42"/>
  <c r="AJ807" i="42"/>
  <c r="AJ622" i="42"/>
  <c r="AJ1056" i="42"/>
  <c r="AJ439" i="42"/>
  <c r="AJ1055" i="42"/>
  <c r="AJ420" i="42"/>
  <c r="AJ1151" i="42"/>
  <c r="AJ275" i="42"/>
  <c r="AJ506" i="42"/>
  <c r="AJ469" i="42"/>
  <c r="AJ208" i="42"/>
  <c r="AJ1178" i="42"/>
  <c r="AJ34" i="42"/>
  <c r="AJ617" i="42"/>
  <c r="AJ483" i="42"/>
  <c r="AJ998" i="42"/>
  <c r="AJ1023" i="42"/>
  <c r="AJ1114" i="42"/>
  <c r="AJ256" i="42"/>
  <c r="AJ1053" i="42"/>
  <c r="AJ245" i="42"/>
  <c r="AJ284" i="42"/>
  <c r="AJ1042" i="42"/>
  <c r="AJ304" i="42"/>
  <c r="AJ726" i="42"/>
  <c r="AJ355" i="42"/>
  <c r="AJ908" i="42"/>
  <c r="AJ821" i="42"/>
  <c r="AJ70" i="42"/>
  <c r="AJ1119" i="42"/>
  <c r="AJ782" i="42"/>
  <c r="AJ239" i="42"/>
  <c r="AJ77" i="42"/>
  <c r="AJ461" i="42"/>
  <c r="AJ393" i="42"/>
  <c r="AJ57" i="42"/>
  <c r="AJ886" i="42"/>
  <c r="AJ496" i="42"/>
  <c r="AJ979" i="42"/>
  <c r="AJ323" i="42"/>
  <c r="AJ1177" i="42"/>
  <c r="AJ103" i="42"/>
  <c r="AJ973" i="42"/>
  <c r="AJ620" i="42"/>
  <c r="AJ299" i="42"/>
  <c r="AJ848" i="42"/>
  <c r="AJ357" i="42"/>
  <c r="AJ541" i="42"/>
  <c r="AJ858" i="42"/>
  <c r="AJ262" i="42"/>
  <c r="AJ706" i="42"/>
  <c r="AJ810" i="42"/>
  <c r="AJ315" i="42"/>
  <c r="AJ1079" i="42"/>
  <c r="AJ62" i="42"/>
  <c r="AJ20" i="42"/>
  <c r="AJ340" i="42"/>
  <c r="AJ724" i="42"/>
  <c r="AJ534" i="42"/>
  <c r="AJ192" i="42"/>
  <c r="AJ1103" i="42"/>
  <c r="AJ1008" i="42"/>
  <c r="AJ765" i="42"/>
  <c r="AJ1098" i="42"/>
  <c r="AJ512" i="42"/>
  <c r="AJ739" i="42"/>
  <c r="AJ296" i="42"/>
  <c r="AJ994" i="42"/>
  <c r="AJ504" i="42"/>
  <c r="AJ517" i="42"/>
  <c r="AJ1146" i="42"/>
  <c r="AJ1025" i="42"/>
  <c r="AJ173" i="42"/>
  <c r="AJ1100" i="42"/>
  <c r="AJ937" i="42"/>
  <c r="AJ533" i="42"/>
  <c r="AJ138" i="42"/>
  <c r="AJ325" i="42"/>
  <c r="AJ613" i="42"/>
  <c r="AJ952" i="42"/>
  <c r="AJ699" i="42"/>
  <c r="AJ740" i="42"/>
  <c r="AJ655" i="42"/>
  <c r="AJ88" i="42"/>
  <c r="AJ1029" i="42"/>
  <c r="AJ441" i="42"/>
  <c r="AJ1063" i="42"/>
  <c r="AJ234" i="42"/>
  <c r="AJ598" i="42"/>
  <c r="AJ297" i="42"/>
  <c r="AJ1017" i="42"/>
  <c r="AJ570" i="42"/>
  <c r="AJ569" i="42"/>
  <c r="AJ243" i="42"/>
  <c r="AJ795" i="42"/>
  <c r="AJ910" i="42"/>
  <c r="AJ1175" i="42"/>
  <c r="AJ1010" i="42"/>
  <c r="AJ301" i="42"/>
  <c r="AJ36" i="42"/>
  <c r="AJ12" i="42"/>
  <c r="AJ196" i="42"/>
  <c r="AJ798" i="42"/>
  <c r="AJ46" i="42"/>
  <c r="AJ216" i="42"/>
  <c r="AJ717" i="42"/>
  <c r="AJ756" i="42"/>
  <c r="AJ486" i="42"/>
  <c r="AJ992" i="42"/>
  <c r="AJ494" i="42"/>
  <c r="AJ379" i="42"/>
  <c r="AJ816" i="42"/>
  <c r="AJ764" i="42"/>
  <c r="AJ1132" i="42"/>
  <c r="AJ128" i="42"/>
  <c r="AJ710" i="42"/>
  <c r="AJ876" i="42"/>
  <c r="AJ294" i="42"/>
  <c r="AJ1003" i="42"/>
  <c r="AJ779" i="42"/>
  <c r="AJ760" i="42"/>
  <c r="AJ17" i="42"/>
  <c r="AJ608" i="42"/>
  <c r="AJ218" i="42"/>
  <c r="AJ233" i="42"/>
  <c r="AJ134" i="42"/>
  <c r="AJ443" i="42"/>
  <c r="AJ837" i="42"/>
  <c r="AJ963" i="42"/>
  <c r="AJ1081" i="42"/>
  <c r="AJ899" i="42"/>
  <c r="AJ854" i="42"/>
  <c r="AJ198" i="42"/>
  <c r="AJ606" i="42"/>
  <c r="AJ914" i="42"/>
  <c r="AJ430" i="42"/>
  <c r="AJ453" i="42"/>
  <c r="AJ87" i="42"/>
  <c r="AJ678" i="42"/>
  <c r="AJ244" i="42"/>
  <c r="AJ786" i="42"/>
  <c r="AJ958" i="42"/>
  <c r="AJ178" i="42"/>
  <c r="AJ788" i="42"/>
  <c r="AJ715" i="42"/>
  <c r="AJ857" i="42"/>
  <c r="AJ811" i="42"/>
  <c r="AJ785" i="42"/>
  <c r="AJ1028" i="42"/>
  <c r="AJ136" i="42"/>
  <c r="AJ879" i="42"/>
  <c r="AJ225" i="42"/>
  <c r="AJ1172" i="42"/>
  <c r="AJ778" i="42"/>
  <c r="AJ1122" i="42"/>
  <c r="AJ362" i="42"/>
  <c r="AJ209" i="42"/>
  <c r="AJ356" i="42"/>
  <c r="AJ662" i="42"/>
  <c r="AJ74" i="42"/>
  <c r="AJ446" i="42"/>
  <c r="AJ1097" i="42"/>
  <c r="AJ633" i="42"/>
  <c r="AJ258" i="42"/>
  <c r="AJ601" i="42"/>
  <c r="AJ965" i="42"/>
  <c r="AJ750" i="42"/>
  <c r="AJ330" i="42"/>
  <c r="AJ374" i="42"/>
  <c r="AJ943" i="42"/>
  <c r="AJ587" i="42"/>
  <c r="AJ815" i="42"/>
  <c r="AJ365" i="42"/>
  <c r="AJ468" i="42"/>
  <c r="AJ1015" i="42"/>
  <c r="AJ80" i="42"/>
  <c r="AJ158" i="42"/>
  <c r="AJ643" i="42"/>
  <c r="AJ132" i="42"/>
  <c r="AJ1076" i="42"/>
  <c r="AJ1004" i="42"/>
  <c r="AJ105" i="42"/>
  <c r="AJ232" i="42"/>
  <c r="AJ60" i="42"/>
  <c r="AJ268" i="42"/>
  <c r="AJ1026" i="42"/>
  <c r="AJ109" i="42"/>
  <c r="AJ1032" i="42"/>
  <c r="AJ1138" i="42"/>
  <c r="AJ996" i="42"/>
  <c r="AJ400" i="42"/>
  <c r="AJ934" i="42"/>
  <c r="AJ1034" i="42"/>
  <c r="AJ145" i="42"/>
  <c r="AJ814" i="42"/>
  <c r="AJ1148" i="42"/>
  <c r="AJ90" i="42"/>
  <c r="AJ302" i="42"/>
  <c r="AJ1068" i="42"/>
  <c r="AJ885" i="42"/>
  <c r="AJ135" i="42"/>
  <c r="AJ636" i="42"/>
  <c r="AJ615" i="42"/>
  <c r="AJ1176" i="42"/>
  <c r="AJ41" i="42"/>
  <c r="AJ686" i="42"/>
  <c r="AJ259" i="42"/>
  <c r="AJ974" i="42"/>
  <c r="AJ1126" i="42"/>
  <c r="AJ1018" i="42"/>
  <c r="AJ610" i="42"/>
  <c r="AJ407" i="42"/>
  <c r="AJ675" i="42"/>
  <c r="AJ298" i="42"/>
  <c r="AJ616" i="42"/>
  <c r="AJ812" i="42"/>
  <c r="AJ956" i="42"/>
  <c r="AJ81" i="42"/>
  <c r="AJ689" i="42"/>
  <c r="AJ414" i="42"/>
  <c r="AJ629" i="42"/>
  <c r="AJ976" i="42"/>
  <c r="AJ1046" i="42"/>
  <c r="AJ412" i="42"/>
  <c r="AJ452" i="42"/>
  <c r="AJ978" i="42"/>
  <c r="AJ312" i="42"/>
  <c r="AJ948" i="42"/>
  <c r="AJ528" i="42"/>
  <c r="AJ112" i="42"/>
  <c r="AJ96" i="42"/>
  <c r="AJ396" i="42"/>
  <c r="AJ177" i="42"/>
  <c r="AJ698" i="42"/>
  <c r="AJ54" i="42"/>
  <c r="AJ187" i="42"/>
  <c r="AJ333" i="42"/>
  <c r="AJ18" i="42"/>
  <c r="AJ186" i="42"/>
  <c r="AJ168" i="42"/>
  <c r="AJ931" i="42"/>
  <c r="AJ574" i="42"/>
  <c r="AJ799" i="42"/>
  <c r="AJ585" i="42"/>
  <c r="AJ884" i="42"/>
  <c r="AJ930" i="42"/>
  <c r="AJ691" i="42"/>
  <c r="AJ28" i="42"/>
  <c r="AJ27" i="42"/>
  <c r="AJ358" i="42"/>
  <c r="AJ919" i="42"/>
  <c r="AJ293" i="42"/>
  <c r="AJ1049" i="42"/>
  <c r="AJ143" i="42"/>
  <c r="AJ713" i="42"/>
  <c r="AJ824" i="42"/>
  <c r="AJ460" i="42"/>
  <c r="AJ473" i="42"/>
  <c r="AJ913" i="42"/>
  <c r="AJ621" i="42"/>
  <c r="AJ154" i="42"/>
  <c r="AJ676" i="42"/>
  <c r="AJ883" i="42"/>
  <c r="AJ716" i="42"/>
  <c r="AJ701" i="42"/>
  <c r="AJ714" i="42"/>
  <c r="AJ609" i="42"/>
  <c r="AJ648" i="42"/>
  <c r="AJ402" i="42"/>
  <c r="AJ596" i="42"/>
  <c r="AJ403" i="42"/>
  <c r="AJ1134" i="42"/>
  <c r="AJ932" i="42"/>
  <c r="AJ737" i="42"/>
  <c r="AJ1041" i="42"/>
  <c r="AJ55" i="42"/>
  <c r="AJ472" i="42"/>
  <c r="AJ502" i="42"/>
  <c r="AJ983" i="42"/>
  <c r="AJ682" i="42"/>
  <c r="AJ537" i="42"/>
  <c r="AJ383" i="42"/>
  <c r="AJ583" i="42"/>
  <c r="AJ139" i="42"/>
  <c r="AJ1082" i="42"/>
  <c r="AJ480" i="42"/>
  <c r="AJ171" i="42"/>
  <c r="AJ581" i="42"/>
  <c r="AJ438" i="42"/>
  <c r="AJ604" i="42"/>
  <c r="AJ310" i="42"/>
  <c r="AJ89" i="42"/>
  <c r="AJ211" i="42"/>
  <c r="AJ206" i="42"/>
  <c r="AJ133" i="42"/>
  <c r="AJ763" i="42"/>
  <c r="AJ1171" i="42"/>
  <c r="AJ106" i="42"/>
  <c r="AJ1174" i="42"/>
  <c r="AJ336" i="42"/>
  <c r="AJ732" i="42"/>
  <c r="AJ278" i="42"/>
  <c r="AJ628" i="42"/>
  <c r="AJ51" i="42"/>
  <c r="AJ736" i="42"/>
  <c r="AJ522" i="42"/>
  <c r="AJ733" i="42"/>
  <c r="AJ565" i="42"/>
  <c r="AJ1116" i="42"/>
  <c r="AJ38" i="42"/>
  <c r="AJ781" i="42"/>
  <c r="AJ409" i="42"/>
  <c r="AJ292" i="42"/>
  <c r="AJ871" i="42"/>
  <c r="AJ702" i="42"/>
  <c r="AJ773" i="42"/>
  <c r="AJ76" i="42"/>
  <c r="AJ912" i="42"/>
  <c r="AJ95" i="42"/>
  <c r="AJ180" i="42"/>
  <c r="AJ458" i="42"/>
  <c r="AJ189" i="42"/>
  <c r="AJ573" i="42"/>
  <c r="AJ492" i="42"/>
  <c r="AJ107" i="42"/>
  <c r="AJ67" i="42"/>
  <c r="AJ183" i="42"/>
  <c r="AJ705" i="42"/>
  <c r="AJ922" i="42"/>
  <c r="AJ1107" i="42"/>
  <c r="AJ131" i="42"/>
  <c r="AJ276" i="42"/>
  <c r="AJ623" i="42"/>
  <c r="AJ1137" i="42"/>
  <c r="AJ228" i="42"/>
  <c r="AJ1054" i="42"/>
  <c r="AJ563" i="42"/>
  <c r="AJ700" i="42"/>
  <c r="AJ1043" i="42"/>
  <c r="AJ800" i="42"/>
  <c r="AJ594" i="42"/>
  <c r="AJ888" i="42"/>
  <c r="AJ584" i="42"/>
  <c r="AJ456" i="42"/>
  <c r="AJ316" i="42"/>
  <c r="AJ915" i="42"/>
  <c r="AJ1155" i="42"/>
  <c r="AJ838" i="42"/>
  <c r="AJ991" i="42"/>
  <c r="AJ762" i="42"/>
  <c r="AJ202" i="42"/>
  <c r="AJ586" i="42"/>
  <c r="AJ944" i="42"/>
  <c r="AJ665" i="42"/>
  <c r="AJ828" i="42"/>
  <c r="AJ936" i="42"/>
  <c r="AJ658" i="42"/>
  <c r="AJ942" i="42"/>
  <c r="AJ789" i="42"/>
  <c r="AJ254" i="42"/>
  <c r="AJ1096" i="42"/>
  <c r="AJ454" i="42"/>
  <c r="AJ607" i="42"/>
  <c r="AJ375" i="42"/>
  <c r="AJ567" i="42"/>
  <c r="AJ195" i="42"/>
  <c r="AJ399" i="42"/>
  <c r="AJ406" i="42"/>
  <c r="AJ491" i="42"/>
  <c r="AJ487" i="42"/>
  <c r="AJ1091" i="42"/>
  <c r="AJ653" i="42"/>
  <c r="AJ410" i="42"/>
  <c r="AJ212" i="42"/>
  <c r="AJ988" i="42"/>
  <c r="AJ40" i="42"/>
  <c r="AJ219" i="42"/>
  <c r="AJ58" i="42"/>
  <c r="AJ408" i="42"/>
  <c r="AJ792" i="42"/>
  <c r="AJ185" i="42"/>
  <c r="AJ405" i="42"/>
  <c r="AJ320" i="42"/>
  <c r="AJ738" i="42"/>
  <c r="AJ566" i="42"/>
  <c r="AJ1072" i="42"/>
  <c r="AJ891" i="42"/>
  <c r="AJ864" i="42"/>
  <c r="AJ279" i="42"/>
  <c r="AJ175" i="42"/>
  <c r="AJ535" i="42"/>
  <c r="AJ654" i="42"/>
  <c r="AJ376" i="42"/>
  <c r="AJ849" i="42"/>
  <c r="AJ93" i="42"/>
  <c r="AJ600" i="42"/>
  <c r="AJ31" i="42"/>
  <c r="AJ328" i="42"/>
  <c r="AJ970" i="42"/>
  <c r="AJ238" i="42"/>
  <c r="AJ1070" i="42"/>
  <c r="AJ941" i="42"/>
  <c r="AJ579" i="42"/>
  <c r="AJ1115" i="42"/>
  <c r="AJ632" i="42"/>
  <c r="AJ493" i="42"/>
  <c r="AJ831" i="42"/>
  <c r="AJ748" i="42"/>
  <c r="AJ825" i="42"/>
  <c r="AJ250" i="42"/>
  <c r="AJ71" i="42"/>
  <c r="AJ1092" i="42"/>
  <c r="AJ397" i="42"/>
  <c r="AJ1095" i="42"/>
  <c r="AJ273" i="42"/>
  <c r="AJ719" i="42"/>
  <c r="AJ1141" i="42"/>
  <c r="AJ683" i="42"/>
  <c r="AJ638" i="42"/>
  <c r="AJ241" i="42"/>
  <c r="AJ322" i="42"/>
  <c r="AJ1167" i="42"/>
  <c r="AJ184" i="42"/>
  <c r="AJ521" i="42"/>
  <c r="AJ445" i="42"/>
  <c r="AJ597" i="42"/>
  <c r="AJ83" i="42"/>
  <c r="AJ1047" i="42"/>
  <c r="AJ282" i="42"/>
  <c r="AJ727" i="42"/>
  <c r="AJ772" i="42"/>
  <c r="AJ338" i="42"/>
  <c r="AJ1169" i="42"/>
  <c r="AJ475" i="42"/>
  <c r="AJ343" i="42"/>
  <c r="AJ367" i="42"/>
  <c r="AJ627" i="42"/>
  <c r="AJ663" i="42"/>
  <c r="AJ808" i="42"/>
  <c r="AJ761" i="42"/>
  <c r="AJ707" i="42"/>
  <c r="AJ7" i="42"/>
  <c r="AJ1077" i="42"/>
  <c r="AJ166" i="42"/>
  <c r="AJ797" i="42"/>
  <c r="AJ45" i="42"/>
  <c r="AJ592" i="42"/>
  <c r="AJ646" i="42"/>
  <c r="AJ229" i="42"/>
  <c r="AJ257" i="42"/>
  <c r="AJ1165" i="42"/>
  <c r="AJ747" i="42"/>
  <c r="AJ744" i="42"/>
  <c r="AJ361" i="42"/>
  <c r="AJ933" i="42"/>
  <c r="AJ674" i="42"/>
  <c r="AJ421" i="42"/>
  <c r="AJ306" i="42"/>
  <c r="AJ605" i="42"/>
  <c r="AJ817" i="42"/>
  <c r="AJ791" i="42"/>
  <c r="AJ720" i="42"/>
  <c r="AJ24" i="42"/>
  <c r="AJ42" i="42"/>
  <c r="AJ546" i="42"/>
  <c r="AJ415" i="42"/>
  <c r="AJ844" i="42"/>
  <c r="AJ977" i="42"/>
  <c r="AJ386" i="42"/>
  <c r="AJ644" i="42"/>
  <c r="AJ110" i="42"/>
  <c r="AJ1013" i="42"/>
  <c r="AJ349" i="42"/>
  <c r="AJ118" i="42"/>
  <c r="AJ650" i="42"/>
  <c r="AJ728" i="42"/>
  <c r="AJ398" i="42"/>
  <c r="AJ900" i="42"/>
  <c r="AJ1030" i="42"/>
  <c r="AJ174" i="42"/>
  <c r="AJ895" i="42"/>
  <c r="AJ618" i="42"/>
  <c r="AJ182" i="42"/>
  <c r="AJ169" i="42"/>
  <c r="AJ335" i="42"/>
  <c r="AJ97" i="42"/>
  <c r="AJ1007" i="42"/>
  <c r="AJ558" i="42"/>
  <c r="AJ347" i="42"/>
  <c r="AJ827" i="42"/>
  <c r="AJ515" i="42"/>
  <c r="AJ959" i="42"/>
  <c r="AJ856" i="42"/>
  <c r="AJ368" i="42"/>
  <c r="AJ1108" i="42"/>
  <c r="AJ767" i="42"/>
  <c r="AJ743" i="42"/>
  <c r="AJ1147" i="42"/>
  <c r="AJ237" i="42"/>
  <c r="AJ85" i="42"/>
  <c r="AJ163" i="42"/>
  <c r="AJ288" i="42"/>
  <c r="AJ413" i="42"/>
  <c r="AJ39" i="42"/>
  <c r="AJ742" i="42"/>
  <c r="AJ501" i="42"/>
  <c r="AJ777" i="42"/>
  <c r="AJ853" i="42"/>
  <c r="AJ470" i="42"/>
  <c r="AJ635" i="42"/>
  <c r="AJ141" i="42"/>
  <c r="AJ987" i="42"/>
  <c r="AJ35" i="42"/>
  <c r="AJ966" i="42"/>
  <c r="AJ350" i="42"/>
  <c r="AJ730" i="42"/>
  <c r="AJ673" i="42"/>
  <c r="AJ447" i="42"/>
  <c r="AJ364" i="42"/>
  <c r="AJ969" i="42"/>
  <c r="AJ961" i="42"/>
  <c r="AJ15" i="42"/>
  <c r="AJ671" i="42"/>
  <c r="AJ518" i="42"/>
  <c r="AJ253" i="42"/>
  <c r="AJ224" i="42"/>
  <c r="AJ602" i="42"/>
  <c r="AJ401" i="42"/>
  <c r="AJ1139" i="42"/>
  <c r="AJ43" i="42"/>
  <c r="AJ425" i="42"/>
  <c r="AJ757" i="42"/>
  <c r="AJ939" i="42"/>
  <c r="AJ1173" i="42"/>
  <c r="AJ1093" i="42"/>
  <c r="AJ203" i="42"/>
  <c r="AJ1085" i="42"/>
  <c r="AJ82" i="42"/>
  <c r="AJ924" i="42"/>
  <c r="AJ339" i="42"/>
  <c r="AJ101" i="42"/>
  <c r="AJ117" i="42"/>
  <c r="AJ1083" i="42"/>
  <c r="AJ1021" i="42"/>
  <c r="AJ711" i="42"/>
  <c r="AJ252" i="42"/>
  <c r="AJ746" i="42"/>
  <c r="AJ957" i="42"/>
  <c r="AJ809" i="42"/>
  <c r="AJ684" i="42"/>
  <c r="AJ947" i="42"/>
  <c r="AJ448" i="42"/>
  <c r="AJ1051" i="42"/>
  <c r="AJ331" i="42"/>
  <c r="AJ576" i="42"/>
  <c r="AJ551" i="42"/>
  <c r="AJ1112" i="42"/>
  <c r="AJ595" i="42"/>
  <c r="AJ575" i="42"/>
  <c r="AJ75" i="42"/>
  <c r="AJ181" i="42"/>
  <c r="AJ462" i="42"/>
  <c r="AJ1022" i="42"/>
  <c r="AJ142" i="42"/>
  <c r="AJ511" i="42"/>
  <c r="AJ199" i="42"/>
  <c r="AJ255" i="42"/>
  <c r="AJ861" i="42"/>
  <c r="AJ127" i="42"/>
  <c r="AJ819" i="42"/>
  <c r="AJ1144" i="42"/>
  <c r="AJ822" i="42"/>
  <c r="AJ967" i="42"/>
  <c r="AJ532" i="42"/>
  <c r="AJ672" i="42"/>
  <c r="AJ351" i="42"/>
  <c r="AJ862" i="42"/>
  <c r="AJ270" i="42"/>
  <c r="AJ437" i="42"/>
  <c r="AJ148" i="42"/>
  <c r="AJ303" i="42"/>
  <c r="AJ1066" i="42"/>
  <c r="AJ417" i="42"/>
  <c r="AJ311" i="42"/>
  <c r="AJ327" i="42"/>
  <c r="AJ147" i="42"/>
  <c r="AJ718" i="42"/>
  <c r="AJ111" i="42"/>
  <c r="AJ940" i="42"/>
  <c r="AJ482" i="42"/>
  <c r="AJ851" i="42"/>
  <c r="AJ479" i="42"/>
  <c r="AJ337" i="42"/>
  <c r="AJ411" i="42"/>
  <c r="AJ1170" i="42"/>
  <c r="AJ353" i="42"/>
  <c r="AJ787" i="42"/>
  <c r="AJ125" i="42"/>
  <c r="AJ388" i="42"/>
  <c r="AJ69" i="42"/>
  <c r="AJ759" i="42"/>
  <c r="AJ144" i="42"/>
  <c r="AJ1128" i="42"/>
  <c r="AJ465" i="42"/>
  <c r="AJ442" i="42"/>
  <c r="AJ945" i="42"/>
  <c r="AJ120" i="42"/>
  <c r="AJ990" i="42"/>
  <c r="AJ344" i="42"/>
  <c r="AJ1014" i="42"/>
  <c r="AJ1057" i="42"/>
  <c r="AJ794" i="42"/>
  <c r="AJ1160" i="42"/>
  <c r="AJ459" i="42"/>
  <c r="AJ32" i="42"/>
  <c r="AJ324" i="42"/>
  <c r="AJ348" i="42"/>
  <c r="AJ129" i="42"/>
  <c r="AJ1050" i="42"/>
  <c r="AJ578" i="42"/>
  <c r="AJ1142" i="42"/>
  <c r="AJ1124" i="42"/>
  <c r="AJ1179" i="42"/>
  <c r="AJ477" i="42"/>
  <c r="AJ564" i="42"/>
  <c r="AJ834" i="42"/>
  <c r="AJ1166" i="42"/>
  <c r="AJ1071" i="42"/>
  <c r="AJ835" i="42"/>
  <c r="AJ116" i="42"/>
  <c r="AJ463" i="42"/>
  <c r="AJ751" i="42"/>
  <c r="AJ907" i="42"/>
  <c r="AJ309" i="42"/>
  <c r="AJ1101" i="42"/>
  <c r="AJ894" i="42"/>
  <c r="AJ1001" i="42"/>
  <c r="AJ905" i="42"/>
  <c r="AJ559" i="42"/>
  <c r="AJ953" i="42"/>
  <c r="AJ434" i="42"/>
  <c r="AJ167" i="42"/>
  <c r="AJ1088" i="42"/>
  <c r="AJ1162" i="42"/>
  <c r="AJ1110" i="42"/>
  <c r="AJ955" i="42"/>
  <c r="AJ826" i="42"/>
  <c r="AJ1058" i="42"/>
  <c r="AJ804" i="42"/>
  <c r="AJ630" i="42"/>
  <c r="AJ572" i="42"/>
  <c r="AJ1104" i="42"/>
  <c r="AJ1157" i="42"/>
  <c r="AJ1075" i="42"/>
  <c r="AJ642" i="42"/>
  <c r="AJ126" i="42"/>
  <c r="AJ784" i="42"/>
  <c r="AJ1011" i="42"/>
  <c r="AJ222" i="42"/>
  <c r="AJ688" i="42"/>
  <c r="AJ896" i="42"/>
  <c r="AJ1005" i="42"/>
  <c r="AJ929" i="42"/>
  <c r="AJ614" i="42"/>
  <c r="AJ123" i="42"/>
  <c r="AJ1035" i="42"/>
  <c r="AJ130" i="42"/>
  <c r="AJ603" i="42"/>
  <c r="AJ274" i="42"/>
  <c r="AJ818" i="42"/>
  <c r="AJ341" i="42"/>
  <c r="AJ968" i="42"/>
  <c r="AJ935" i="42"/>
  <c r="AJ869" i="42"/>
  <c r="AJ925" i="42"/>
  <c r="AJ1020" i="42"/>
  <c r="AJ390" i="42"/>
  <c r="AJ1039" i="42"/>
  <c r="AJ1087" i="42"/>
  <c r="AJ377" i="42"/>
  <c r="AJ770" i="42"/>
  <c r="AJ641" i="42"/>
  <c r="AJ921" i="42"/>
  <c r="AJ1067" i="42"/>
  <c r="AJ882" i="42"/>
  <c r="AJ530" i="42"/>
  <c r="AJ176" i="42"/>
  <c r="AJ984" i="42"/>
  <c r="AJ903" i="42"/>
  <c r="AJ845" i="42"/>
  <c r="AJ1037" i="42"/>
  <c r="AJ1145" i="42"/>
  <c r="AJ1150" i="42"/>
  <c r="AJ1125" i="42"/>
  <c r="AJ1120" i="42"/>
  <c r="AJ1136" i="42"/>
  <c r="AJ1158" i="42"/>
  <c r="AJ1154" i="42"/>
  <c r="AJ1118" i="42"/>
  <c r="AJ1121" i="42"/>
  <c r="AJ1135" i="42"/>
  <c r="AJ1094" i="42"/>
  <c r="AJ1080" i="42"/>
  <c r="AJ589" i="42"/>
  <c r="AJ497" i="42"/>
  <c r="AJ926" i="42"/>
  <c r="AJ847" i="42"/>
  <c r="AJ989" i="42"/>
  <c r="AJ429" i="42"/>
  <c r="AJ260" i="42"/>
  <c r="AJ48" i="42"/>
  <c r="AJ1074" i="42"/>
  <c r="G6" i="36"/>
  <c r="AJ3" i="42" l="1"/>
  <c r="G14" i="36"/>
  <c r="G15" i="36"/>
  <c r="G16" i="36"/>
  <c r="G17" i="36"/>
  <c r="G4" i="36"/>
  <c r="G7" i="36"/>
  <c r="G8" i="36"/>
  <c r="G10" i="36"/>
  <c r="G11" i="36"/>
  <c r="G3" i="36"/>
  <c r="G13" i="36"/>
  <c r="G9" i="36"/>
  <c r="G5" i="36"/>
  <c r="G12" i="36"/>
  <c r="B44" i="2"/>
  <c r="J44" i="2"/>
  <c r="I44" i="2"/>
  <c r="H44" i="2"/>
  <c r="G44" i="2"/>
  <c r="F44" i="2"/>
  <c r="E44" i="2"/>
  <c r="D44" i="2"/>
  <c r="C44" i="2"/>
  <c r="I15" i="2"/>
  <c r="H15" i="2"/>
  <c r="G15" i="2"/>
  <c r="F15" i="2"/>
  <c r="E15" i="2"/>
  <c r="D25" i="32" l="1"/>
  <c r="D24" i="32"/>
  <c r="D23" i="32"/>
  <c r="D22" i="32"/>
  <c r="D21" i="32"/>
  <c r="D20" i="32"/>
  <c r="D19" i="32"/>
  <c r="D18" i="32"/>
  <c r="D17" i="32"/>
  <c r="D16" i="32"/>
  <c r="D40" i="32"/>
  <c r="K37" i="2" l="1"/>
  <c r="AI2" i="42" l="1"/>
  <c r="J13" i="36"/>
  <c r="J9" i="36"/>
  <c r="J3" i="36"/>
  <c r="J6" i="36"/>
  <c r="J8" i="36"/>
  <c r="J11" i="36"/>
  <c r="J12" i="36"/>
  <c r="J15" i="36"/>
  <c r="J17" i="36"/>
  <c r="J4" i="36"/>
  <c r="J7" i="36"/>
  <c r="J10" i="36"/>
  <c r="J5" i="36"/>
  <c r="J14" i="36"/>
  <c r="J16" i="36"/>
  <c r="K22" i="2" l="1"/>
  <c r="AQ3" i="35" l="1"/>
  <c r="AQ10" i="35"/>
  <c r="AO10" i="35"/>
  <c r="AM10" i="35"/>
  <c r="AK10" i="35"/>
  <c r="AI10" i="35"/>
  <c r="AG10" i="35"/>
  <c r="AV10" i="35"/>
  <c r="AT10" i="35"/>
  <c r="AR10" i="35"/>
  <c r="AP10" i="35"/>
  <c r="AP3" i="35"/>
  <c r="AF10" i="35"/>
  <c r="AN10" i="35"/>
  <c r="AL10" i="35"/>
  <c r="AJ10" i="35"/>
  <c r="AH10" i="35"/>
  <c r="AW10" i="35"/>
  <c r="AU10" i="35"/>
  <c r="AS10" i="35"/>
  <c r="AO3" i="35"/>
  <c r="AN3" i="35"/>
  <c r="AM3" i="35"/>
  <c r="AI3" i="35"/>
  <c r="AL3" i="35"/>
  <c r="AJ3" i="35"/>
  <c r="AK3" i="35"/>
  <c r="AF3" i="35"/>
  <c r="AG3" i="35"/>
  <c r="AH3" i="35"/>
  <c r="K5" i="2"/>
  <c r="K7" i="2"/>
  <c r="K8" i="2"/>
  <c r="K9" i="2"/>
  <c r="K11" i="2"/>
  <c r="K14" i="2"/>
  <c r="K4" i="2"/>
  <c r="K29" i="2"/>
  <c r="K33" i="2"/>
  <c r="K38" i="2"/>
  <c r="K41" i="2"/>
  <c r="K42" i="2"/>
  <c r="K28" i="2"/>
  <c r="K24" i="2"/>
  <c r="L36" i="2" s="1"/>
  <c r="L14" i="2" l="1"/>
  <c r="L32" i="2"/>
  <c r="L40" i="2"/>
  <c r="L27" i="2"/>
  <c r="L31" i="2"/>
  <c r="L9" i="2"/>
  <c r="L7" i="2"/>
  <c r="L4" i="2"/>
  <c r="L10" i="2"/>
  <c r="L6" i="2"/>
  <c r="L12" i="2"/>
  <c r="L13" i="2"/>
  <c r="L11" i="2"/>
  <c r="L8" i="2"/>
  <c r="L5" i="2"/>
  <c r="L21" i="2"/>
  <c r="L43" i="2"/>
  <c r="L38" i="2"/>
  <c r="L33" i="2"/>
  <c r="L26" i="2"/>
  <c r="L22" i="2"/>
  <c r="L19" i="2"/>
  <c r="L39" i="2"/>
  <c r="L34" i="2"/>
  <c r="L28" i="2"/>
  <c r="L23" i="2"/>
  <c r="L41" i="2"/>
  <c r="L35" i="2"/>
  <c r="L29" i="2"/>
  <c r="L24" i="2"/>
  <c r="L20" i="2"/>
  <c r="L42" i="2"/>
  <c r="L37" i="2"/>
  <c r="L30" i="2"/>
  <c r="L25" i="2"/>
  <c r="D71" i="32" l="1"/>
  <c r="D7" i="32"/>
  <c r="D8" i="32"/>
  <c r="D9" i="32"/>
  <c r="D10" i="32"/>
  <c r="D11" i="32"/>
  <c r="D12" i="32"/>
  <c r="D13" i="32"/>
  <c r="D14" i="32"/>
  <c r="D15" i="32"/>
  <c r="D26" i="32"/>
  <c r="D27" i="32"/>
  <c r="D28" i="32"/>
  <c r="D29" i="32"/>
  <c r="D30" i="32"/>
  <c r="D31" i="32"/>
  <c r="D32" i="32"/>
  <c r="D33" i="32"/>
  <c r="D34" i="32"/>
  <c r="D35" i="32"/>
  <c r="D36" i="32"/>
  <c r="D37" i="32"/>
  <c r="D38" i="32"/>
  <c r="D39" i="32"/>
  <c r="D41" i="32"/>
  <c r="D42" i="32"/>
  <c r="D43" i="32"/>
  <c r="D44" i="32"/>
  <c r="D45" i="32"/>
  <c r="D46" i="32"/>
  <c r="D47" i="32"/>
  <c r="D48" i="32"/>
  <c r="D49" i="32"/>
  <c r="D50" i="32"/>
  <c r="D51" i="32"/>
  <c r="D52" i="32"/>
  <c r="D53" i="32"/>
  <c r="D54" i="32"/>
  <c r="D55" i="32"/>
  <c r="D56" i="32"/>
  <c r="D57" i="32"/>
  <c r="D58" i="32"/>
  <c r="D59" i="32"/>
  <c r="D60" i="32"/>
  <c r="D61" i="32"/>
  <c r="D62" i="32"/>
  <c r="D63" i="32"/>
  <c r="D64" i="32"/>
  <c r="D65" i="32"/>
  <c r="D66" i="32"/>
  <c r="D67" i="32"/>
  <c r="D68" i="32"/>
  <c r="D69" i="32"/>
  <c r="D70" i="32"/>
  <c r="D6" i="32"/>
</calcChain>
</file>

<file path=xl/sharedStrings.xml><?xml version="1.0" encoding="utf-8"?>
<sst xmlns="http://schemas.openxmlformats.org/spreadsheetml/2006/main" count="9728" uniqueCount="2791">
  <si>
    <t>TIC</t>
    <phoneticPr fontId="23" type="noConversion"/>
  </si>
  <si>
    <t>WTC</t>
    <phoneticPr fontId="23" type="noConversion"/>
  </si>
  <si>
    <t>BBH</t>
    <phoneticPr fontId="23" type="noConversion"/>
  </si>
  <si>
    <t>APPI Health Running Club</t>
    <phoneticPr fontId="23" type="noConversion"/>
  </si>
  <si>
    <t>Tri London</t>
  </si>
  <si>
    <t>Serpentine</t>
  </si>
  <si>
    <t>Blackheath &amp; Bromley Harriers</t>
    <phoneticPr fontId="23" type="noConversion"/>
  </si>
  <si>
    <t>D3 Triathlon</t>
    <phoneticPr fontId="23" type="noConversion"/>
  </si>
  <si>
    <t>D3T</t>
    <phoneticPr fontId="23" type="noConversion"/>
  </si>
  <si>
    <t>AHR</t>
    <phoneticPr fontId="23" type="noConversion"/>
  </si>
  <si>
    <t>HHH</t>
    <phoneticPr fontId="23" type="noConversion"/>
  </si>
  <si>
    <t>Team Body Lab</t>
  </si>
  <si>
    <t>Walthamstow Tritons</t>
  </si>
  <si>
    <t>Code</t>
  </si>
  <si>
    <t>CTC</t>
  </si>
  <si>
    <t>GTT</t>
  </si>
  <si>
    <t>JET</t>
  </si>
  <si>
    <t>KFT</t>
  </si>
  <si>
    <t>ORT</t>
  </si>
  <si>
    <t>SLS</t>
  </si>
  <si>
    <t>Round 5:</t>
    <phoneticPr fontId="23" type="noConversion"/>
  </si>
  <si>
    <t>Round 6:</t>
    <phoneticPr fontId="23" type="noConversion"/>
  </si>
  <si>
    <t>Round 7:</t>
    <phoneticPr fontId="23" type="noConversion"/>
  </si>
  <si>
    <t>Round 8:</t>
    <phoneticPr fontId="23" type="noConversion"/>
  </si>
  <si>
    <t>LEAGUE PLACE</t>
    <phoneticPr fontId="23" type="noConversion"/>
  </si>
  <si>
    <t>Thames Turbo</t>
  </si>
  <si>
    <t>Crystal Palace</t>
  </si>
  <si>
    <t>ELT</t>
  </si>
  <si>
    <t>Met Police Tri</t>
  </si>
  <si>
    <t>Trent Park RC</t>
  </si>
  <si>
    <t>Camden Tri Club</t>
  </si>
  <si>
    <t>London Frontrunners</t>
    <phoneticPr fontId="23" type="noConversion"/>
  </si>
  <si>
    <t>LFR</t>
    <phoneticPr fontId="23" type="noConversion"/>
  </si>
  <si>
    <t>Otter Swimming Club</t>
    <phoneticPr fontId="23" type="noConversion"/>
  </si>
  <si>
    <t>MPT</t>
  </si>
  <si>
    <t>HIL</t>
  </si>
  <si>
    <t>CPT</t>
  </si>
  <si>
    <t>TTT</t>
  </si>
  <si>
    <t>SER</t>
  </si>
  <si>
    <t>TLN</t>
  </si>
  <si>
    <t>MP Adventure Racing Club</t>
    <phoneticPr fontId="23" type="noConversion"/>
  </si>
  <si>
    <t>MPA</t>
    <phoneticPr fontId="23" type="noConversion"/>
  </si>
  <si>
    <t>OSC</t>
    <phoneticPr fontId="23" type="noConversion"/>
  </si>
  <si>
    <t>Pro-Vo2 Racing Team</t>
    <phoneticPr fontId="23" type="noConversion"/>
  </si>
  <si>
    <t>PVR</t>
    <phoneticPr fontId="23" type="noConversion"/>
  </si>
  <si>
    <t>RG Active</t>
    <phoneticPr fontId="23" type="noConversion"/>
  </si>
  <si>
    <t>Trisportnews Racing</t>
    <phoneticPr fontId="23" type="noConversion"/>
  </si>
  <si>
    <t>TSN</t>
    <phoneticPr fontId="23" type="noConversion"/>
  </si>
  <si>
    <t>Viceroy Triathlon Club</t>
    <phoneticPr fontId="23" type="noConversion"/>
  </si>
  <si>
    <t>VTC</t>
    <phoneticPr fontId="23" type="noConversion"/>
  </si>
  <si>
    <t>Ful-On Tri</t>
  </si>
  <si>
    <t>Kingfisher Triathletes</t>
  </si>
  <si>
    <t>East London Triathletes</t>
  </si>
  <si>
    <t>Hillingdon Triathletes</t>
  </si>
  <si>
    <t>Tri Deloitte</t>
    <phoneticPr fontId="23" type="noConversion"/>
  </si>
  <si>
    <t>DEL</t>
    <phoneticPr fontId="23" type="noConversion"/>
  </si>
  <si>
    <t>Round 2:</t>
  </si>
  <si>
    <t>Round 3:</t>
  </si>
  <si>
    <t>Best 4: Overall Points</t>
    <phoneticPr fontId="23" type="noConversion"/>
  </si>
  <si>
    <t>KCL</t>
    <phoneticPr fontId="23" type="noConversion"/>
  </si>
  <si>
    <t>London Club</t>
  </si>
  <si>
    <t>Round 4:</t>
  </si>
  <si>
    <t>Round 1:</t>
  </si>
  <si>
    <t>Mornington Chasers</t>
  </si>
  <si>
    <t>MOC</t>
  </si>
  <si>
    <t>RGA</t>
  </si>
  <si>
    <t>Wimbledon Windmilers</t>
  </si>
  <si>
    <t>SFT</t>
  </si>
  <si>
    <t>TBL</t>
  </si>
  <si>
    <t>TPR</t>
  </si>
  <si>
    <t>Clapham Chasers</t>
  </si>
  <si>
    <t>CCT</t>
  </si>
  <si>
    <t>MCF</t>
    <phoneticPr fontId="23" type="noConversion"/>
  </si>
  <si>
    <t>Accenture Tri Club</t>
    <phoneticPr fontId="23" type="noConversion"/>
  </si>
  <si>
    <t>ACT</t>
    <phoneticPr fontId="23" type="noConversion"/>
  </si>
  <si>
    <t>Herne Hill Harriers</t>
    <phoneticPr fontId="23" type="noConversion"/>
  </si>
  <si>
    <t>Imperial College Tri</t>
    <phoneticPr fontId="23" type="noConversion"/>
  </si>
  <si>
    <t>London Fields Tri Club</t>
    <phoneticPr fontId="23" type="noConversion"/>
  </si>
  <si>
    <t>LFT</t>
    <phoneticPr fontId="23" type="noConversion"/>
  </si>
  <si>
    <t>ONE Triathlon</t>
    <phoneticPr fontId="23" type="noConversion"/>
  </si>
  <si>
    <t>ONE</t>
    <phoneticPr fontId="23" type="noConversion"/>
  </si>
  <si>
    <t>PwC Tri Club</t>
    <phoneticPr fontId="23" type="noConversion"/>
  </si>
  <si>
    <t>PWC</t>
    <phoneticPr fontId="23" type="noConversion"/>
  </si>
  <si>
    <t>Team Triathlon Europe</t>
    <phoneticPr fontId="23" type="noConversion"/>
  </si>
  <si>
    <t>TTE</t>
    <phoneticPr fontId="23" type="noConversion"/>
  </si>
  <si>
    <t>South London SC</t>
  </si>
  <si>
    <t>Swim For Tri</t>
  </si>
  <si>
    <t>WIM</t>
  </si>
  <si>
    <t>Optima Racing Team</t>
  </si>
  <si>
    <t>SLH</t>
  </si>
  <si>
    <t>FOT</t>
  </si>
  <si>
    <t>Victoria Park &amp; Tower Hamlets</t>
    <phoneticPr fontId="23" type="noConversion"/>
  </si>
  <si>
    <t>Windrush Triathlon Club</t>
    <phoneticPr fontId="23" type="noConversion"/>
  </si>
  <si>
    <t>VIC</t>
    <phoneticPr fontId="23" type="noConversion"/>
  </si>
  <si>
    <t>Greenwich Tritons</t>
  </si>
  <si>
    <t>Jetstream Tri</t>
  </si>
  <si>
    <t>Square Mile Triathlon</t>
  </si>
  <si>
    <t>SMT</t>
  </si>
  <si>
    <t>Team Natives.co.uk</t>
  </si>
  <si>
    <t>NAT</t>
  </si>
  <si>
    <t>South London Harriers</t>
  </si>
  <si>
    <t>McCheesefour</t>
    <phoneticPr fontId="23" type="noConversion"/>
  </si>
  <si>
    <t>Kings College London</t>
    <phoneticPr fontId="23" type="noConversion"/>
  </si>
  <si>
    <t>WTT</t>
  </si>
  <si>
    <t>Ful-On Duathlon</t>
  </si>
  <si>
    <t>Dragon Slayer Duathlon</t>
  </si>
  <si>
    <t>Thames Turbo Sprint Triathlon</t>
  </si>
  <si>
    <t>Kingfisher Aquathlon</t>
  </si>
  <si>
    <t>Round 9:</t>
  </si>
  <si>
    <t>Crystal Palace Sprint Triathlon</t>
  </si>
  <si>
    <t>Hillingdon Sprint Triathlon</t>
  </si>
  <si>
    <t>Clash of the Tritons Aquathlon</t>
  </si>
  <si>
    <t>Jekyll &amp; Hyde Park Duathlon</t>
  </si>
  <si>
    <t>R2</t>
  </si>
  <si>
    <t>Club Name</t>
  </si>
  <si>
    <t>Accenture Triathlon Club</t>
  </si>
  <si>
    <t>Bike and Run London</t>
  </si>
  <si>
    <t>BioBike-RT</t>
  </si>
  <si>
    <t>Blackheath &amp; Bromley Harriers Triathlon Club</t>
  </si>
  <si>
    <t>Camden Triathlon Club (Jnr)</t>
  </si>
  <si>
    <t>Charing Cross Triathlon Club</t>
  </si>
  <si>
    <t>CREDIT SUISSE</t>
  </si>
  <si>
    <t>Crystal Palace Triathletes</t>
  </si>
  <si>
    <t>ESC D3 Triathlon</t>
  </si>
  <si>
    <t>Etape Reine Cycling RT</t>
  </si>
  <si>
    <t>Haringey Cycling and Triathlon Club</t>
  </si>
  <si>
    <t>Herne Hill Harriers</t>
  </si>
  <si>
    <t>Imperial College Triathlon Club (TriIC)</t>
  </si>
  <si>
    <t>Jetstream Tri Club</t>
  </si>
  <si>
    <t>Keep It Simple Tri Club</t>
  </si>
  <si>
    <t>Kinetic Revolution</t>
  </si>
  <si>
    <t>Kings Triathlon Club</t>
  </si>
  <si>
    <t>London Fields Triathlon Club</t>
  </si>
  <si>
    <t>London Frontrunners</t>
  </si>
  <si>
    <t>McCheesefour</t>
  </si>
  <si>
    <t>Metropolitan Police Triathlon Club</t>
  </si>
  <si>
    <t>MP Adventure Racing Club</t>
  </si>
  <si>
    <t>ONE Triathlon RDS</t>
  </si>
  <si>
    <t>Serpentine Running Club</t>
  </si>
  <si>
    <t>SLH Tri Club</t>
  </si>
  <si>
    <t>South London Swimming Club</t>
  </si>
  <si>
    <t>Swim For Tri Ltd</t>
  </si>
  <si>
    <t>Team Bodylab</t>
  </si>
  <si>
    <t>Team Triathlon Europe</t>
  </si>
  <si>
    <t>Thames Turbo Triathlon Club</t>
  </si>
  <si>
    <t>Trent Park Running Club</t>
  </si>
  <si>
    <t>Trisportnews Racing</t>
  </si>
  <si>
    <t>University of East London Triathlon Club</t>
  </si>
  <si>
    <t>Victoria Park Harriers &amp; Tower Hamlets AC</t>
  </si>
  <si>
    <t xml:space="preserve">Walthamstow Tritons </t>
  </si>
  <si>
    <t xml:space="preserve">Wimbledon Windmilers </t>
  </si>
  <si>
    <t>Windrush Triathlon Club</t>
  </si>
  <si>
    <t>ACT</t>
  </si>
  <si>
    <t>BAR</t>
  </si>
  <si>
    <t>BBRT</t>
  </si>
  <si>
    <t>BBH</t>
  </si>
  <si>
    <t>CCTC</t>
  </si>
  <si>
    <t>CS</t>
  </si>
  <si>
    <t>D3T</t>
  </si>
  <si>
    <t>ERC</t>
  </si>
  <si>
    <t>HCTC</t>
  </si>
  <si>
    <t>HHH</t>
  </si>
  <si>
    <t>TIC</t>
  </si>
  <si>
    <t>KIS</t>
  </si>
  <si>
    <t>KR</t>
  </si>
  <si>
    <t>KCL</t>
  </si>
  <si>
    <t>LFT</t>
  </si>
  <si>
    <t>LFR</t>
  </si>
  <si>
    <t>MCF</t>
  </si>
  <si>
    <t>MPA</t>
  </si>
  <si>
    <t>ONE</t>
  </si>
  <si>
    <t>TTE</t>
  </si>
  <si>
    <t>TSN</t>
  </si>
  <si>
    <t>UEL</t>
  </si>
  <si>
    <t>VIC</t>
  </si>
  <si>
    <t>WTC</t>
  </si>
  <si>
    <t>Status</t>
  </si>
  <si>
    <t>Pos</t>
  </si>
  <si>
    <t>Bib</t>
  </si>
  <si>
    <t>Club</t>
  </si>
  <si>
    <t>Gender</t>
  </si>
  <si>
    <t>Cat</t>
  </si>
  <si>
    <t>T1</t>
  </si>
  <si>
    <t>Bike</t>
  </si>
  <si>
    <t>Bike Pos</t>
  </si>
  <si>
    <t>T2</t>
  </si>
  <si>
    <t>Finish</t>
  </si>
  <si>
    <t>Thames Turbo Powerbar</t>
  </si>
  <si>
    <t>Male</t>
  </si>
  <si>
    <t>Male Open</t>
  </si>
  <si>
    <t>Male Vet</t>
  </si>
  <si>
    <t>Brighton Pheonix Triathlon Club</t>
  </si>
  <si>
    <t>Ful-on Tri</t>
  </si>
  <si>
    <t>REDHILL CC TRIATHLON</t>
  </si>
  <si>
    <t>Female</t>
  </si>
  <si>
    <t>Female Open</t>
  </si>
  <si>
    <t>Velocity Multisport</t>
  </si>
  <si>
    <t>Kings College London Triathlon Club</t>
  </si>
  <si>
    <t>Female Vet</t>
  </si>
  <si>
    <t>Lifestyletri</t>
  </si>
  <si>
    <t>D3 Triathlon</t>
  </si>
  <si>
    <t>Evo Tri Club, Windsor</t>
  </si>
  <si>
    <t>Bearbrook Runners</t>
  </si>
  <si>
    <t>Brighton College</t>
  </si>
  <si>
    <t>Tri-Fresh</t>
  </si>
  <si>
    <t>Tri-Force</t>
  </si>
  <si>
    <t>Blackfish</t>
  </si>
  <si>
    <t>RGActive Race Team</t>
  </si>
  <si>
    <t>Maidstone Harriers</t>
  </si>
  <si>
    <t>League</t>
  </si>
  <si>
    <t>Mob</t>
  </si>
  <si>
    <t>Score</t>
  </si>
  <si>
    <t>Points</t>
  </si>
  <si>
    <t>Name</t>
  </si>
  <si>
    <t>Category</t>
  </si>
  <si>
    <t>Nick Malynn</t>
  </si>
  <si>
    <t>Ful-on-Tri</t>
  </si>
  <si>
    <t>Open</t>
  </si>
  <si>
    <t>Loughborough Students</t>
  </si>
  <si>
    <t>Serpentine RC</t>
  </si>
  <si>
    <t>Tim Male</t>
  </si>
  <si>
    <t>Tri Sport Epping</t>
  </si>
  <si>
    <t>Ben Pearce</t>
  </si>
  <si>
    <t>West Norwood Racing Club</t>
  </si>
  <si>
    <t>Ben Unsworth</t>
  </si>
  <si>
    <t>Jonathan Rae</t>
  </si>
  <si>
    <t>Keith Brewster</t>
  </si>
  <si>
    <t>Oliver Bradford</t>
  </si>
  <si>
    <t>TriTalk.co.uk</t>
  </si>
  <si>
    <t>Angus Beaumont</t>
  </si>
  <si>
    <t>Richard Mathie</t>
  </si>
  <si>
    <t>Imperial College Triathlon Club</t>
  </si>
  <si>
    <t>Phil Roker</t>
  </si>
  <si>
    <t>Robert Quantrell</t>
  </si>
  <si>
    <t>Richard Lewey</t>
  </si>
  <si>
    <t>Andy Brewer</t>
  </si>
  <si>
    <t>Newcastle (Staffs) Tri Club</t>
  </si>
  <si>
    <t>Robert Boulding</t>
  </si>
  <si>
    <t>East Essex Tri Club</t>
  </si>
  <si>
    <t>Fernando Holguin</t>
  </si>
  <si>
    <t>Bishops Stortford Cycling Club</t>
  </si>
  <si>
    <t>Christine Lutsch</t>
  </si>
  <si>
    <t>Emma Partridge</t>
  </si>
  <si>
    <t>Walden Triathletes</t>
  </si>
  <si>
    <t>East London Runners</t>
  </si>
  <si>
    <t>Sara Demonti</t>
  </si>
  <si>
    <t>1066 Tri Club</t>
  </si>
  <si>
    <t>Katherine Brasier</t>
  </si>
  <si>
    <t>Amanda Wilmer</t>
  </si>
  <si>
    <t>RG Active Race Team</t>
  </si>
  <si>
    <t>lukafon</t>
  </si>
  <si>
    <t>Swim</t>
  </si>
  <si>
    <t>Rank</t>
  </si>
  <si>
    <t>Run</t>
  </si>
  <si>
    <t>Total</t>
  </si>
  <si>
    <t>PowerBar/Sigma/Profeet Racing</t>
  </si>
  <si>
    <t>Sigma Sport Triathlon Club</t>
  </si>
  <si>
    <t>7oaks Tri Club</t>
  </si>
  <si>
    <t>B2P Triathlon Club</t>
  </si>
  <si>
    <t>Viceroy Triathlon Club (VTC)</t>
  </si>
  <si>
    <t>Army Triathlon Association</t>
  </si>
  <si>
    <t>Profeet</t>
  </si>
  <si>
    <t>Bishops Stortford Running Club</t>
  </si>
  <si>
    <t>B2P</t>
  </si>
  <si>
    <t>David Lloyd Watford Tri Club</t>
  </si>
  <si>
    <t>Evolution Triathlon Club (Evo TC)</t>
  </si>
  <si>
    <t>Team Dillon</t>
  </si>
  <si>
    <t>Oxford Tri</t>
  </si>
  <si>
    <t>Lanson Running</t>
  </si>
  <si>
    <t>Tunbridge Wells Harriers Tri Club</t>
  </si>
  <si>
    <t>PwC Triathlon Club</t>
  </si>
  <si>
    <t>One Life Racing</t>
  </si>
  <si>
    <t>RAL Tri Club</t>
  </si>
  <si>
    <t>GS Henley</t>
  </si>
  <si>
    <t>Manchester Tri Club</t>
  </si>
  <si>
    <t>West Suffolk Tri</t>
  </si>
  <si>
    <t>Farnham Triathlon Club</t>
  </si>
  <si>
    <t>Six Thirty</t>
  </si>
  <si>
    <t>Windsor Swimming Club</t>
  </si>
  <si>
    <t>Dorking &amp; Mole Valley AC</t>
  </si>
  <si>
    <t>Tri Surfers</t>
  </si>
  <si>
    <t>Tuff Fitty Triathlon Club</t>
  </si>
  <si>
    <t>Southampton Triathlon Club</t>
  </si>
  <si>
    <t>Tonbridge Triathlon Club</t>
  </si>
  <si>
    <t>Kent Police</t>
  </si>
  <si>
    <t>RG Active/ Triandrun</t>
  </si>
  <si>
    <t>Metros RC</t>
  </si>
  <si>
    <t>Swim for Tri</t>
  </si>
  <si>
    <t>Tri Fits-U</t>
  </si>
  <si>
    <t>Trifits-U</t>
  </si>
  <si>
    <t>Berkshire Tri Squad</t>
  </si>
  <si>
    <t>Unattached</t>
  </si>
  <si>
    <t>Rory Atkins</t>
  </si>
  <si>
    <t>Matt Chapman</t>
  </si>
  <si>
    <t>Olivier Pinchard</t>
  </si>
  <si>
    <t>Chris Graham</t>
  </si>
  <si>
    <t>Beckie Woodland</t>
  </si>
  <si>
    <t>Mark Thomas</t>
  </si>
  <si>
    <t>Sophia Saller</t>
  </si>
  <si>
    <t>Belgrave Harriers</t>
  </si>
  <si>
    <t>James Beckinsale</t>
  </si>
  <si>
    <t>Maarten Sollewijn Gelpke</t>
  </si>
  <si>
    <t>Guy Mclaren</t>
  </si>
  <si>
    <t>Paul Deen</t>
  </si>
  <si>
    <t>Ruth Hutton</t>
  </si>
  <si>
    <t>John Foss</t>
  </si>
  <si>
    <t>Ian Taylor</t>
  </si>
  <si>
    <t>Ian Rooke</t>
  </si>
  <si>
    <t>Anna Sykes-Brown</t>
  </si>
  <si>
    <t>Cruisers RC</t>
  </si>
  <si>
    <t>Liz Pinches</t>
  </si>
  <si>
    <t>Colin Brooke</t>
  </si>
  <si>
    <t>The Stragglers</t>
  </si>
  <si>
    <t>Andrew Ormesher</t>
  </si>
  <si>
    <t>Diccon Loy</t>
  </si>
  <si>
    <t>Paul Jagger</t>
  </si>
  <si>
    <t>Neil Mitchell</t>
  </si>
  <si>
    <t>John Buchanan</t>
  </si>
  <si>
    <t>Charlotte Williams</t>
  </si>
  <si>
    <t>Andrea Sanders-Reece</t>
  </si>
  <si>
    <t>Steven Anyon</t>
  </si>
  <si>
    <t>Russell Harmsworth</t>
  </si>
  <si>
    <t>Striders of Croydon</t>
  </si>
  <si>
    <t>Andrew Kempton</t>
  </si>
  <si>
    <t>Susannah Clark</t>
  </si>
  <si>
    <t>Teddington Masters Swim team</t>
  </si>
  <si>
    <t>Ealing Southall &amp; Middlesex AC</t>
  </si>
  <si>
    <t>James Marler</t>
  </si>
  <si>
    <t>Tom Barber</t>
  </si>
  <si>
    <t>Herne Hill Harriers Triathlon Club</t>
  </si>
  <si>
    <t>Claire Turner</t>
  </si>
  <si>
    <t>Teddington Swimming Club</t>
  </si>
  <si>
    <t>Ben Maher</t>
  </si>
  <si>
    <t>Rambo First Blood CC</t>
  </si>
  <si>
    <t>Stuart Humphries</t>
  </si>
  <si>
    <t>Lisa Wood</t>
  </si>
  <si>
    <t>Caprice Beggs</t>
  </si>
  <si>
    <t>David Lloyd Bushey</t>
  </si>
  <si>
    <t>David Lloyd Chelsea Harbour Club</t>
  </si>
  <si>
    <t>David Lloyd Enfield</t>
  </si>
  <si>
    <t>David Lloyd Finchley</t>
  </si>
  <si>
    <t>David Lloyd Fulham</t>
  </si>
  <si>
    <t xml:space="preserve">David Lloyd Hampton </t>
  </si>
  <si>
    <t>David Lloyd Notting Hill Harbour</t>
  </si>
  <si>
    <t>David Lloyd Raynes Park</t>
  </si>
  <si>
    <t>David Lloyd Sudbury Hill</t>
  </si>
  <si>
    <t>Les Trois Sports</t>
  </si>
  <si>
    <t>LTS</t>
  </si>
  <si>
    <t>DL-CHC</t>
  </si>
  <si>
    <t>DL-B</t>
  </si>
  <si>
    <t>DL-E</t>
  </si>
  <si>
    <t>DL-FIN</t>
  </si>
  <si>
    <t>DL-FUL</t>
  </si>
  <si>
    <t>DL-H</t>
  </si>
  <si>
    <t>DL-NHH</t>
  </si>
  <si>
    <t>DL-RP</t>
  </si>
  <si>
    <t>DL-SH</t>
  </si>
  <si>
    <t>DL-W</t>
  </si>
  <si>
    <t xml:space="preserve">douai </t>
  </si>
  <si>
    <t xml:space="preserve">esc d3 triathlon </t>
  </si>
  <si>
    <t xml:space="preserve">bike and run london </t>
  </si>
  <si>
    <t xml:space="preserve">london fire brigade </t>
  </si>
  <si>
    <t xml:space="preserve">theartoftri </t>
  </si>
  <si>
    <t xml:space="preserve">thetrilife.com </t>
  </si>
  <si>
    <t xml:space="preserve">hillingdon swimming club </t>
  </si>
  <si>
    <t xml:space="preserve">hillingdon a.c. </t>
  </si>
  <si>
    <t xml:space="preserve">stones outdoor fitness </t>
  </si>
  <si>
    <t xml:space="preserve">the bubble family </t>
  </si>
  <si>
    <t xml:space="preserve">defra ac </t>
  </si>
  <si>
    <t>MARIE HELLY</t>
  </si>
  <si>
    <t xml:space="preserve">willesden c.c. </t>
  </si>
  <si>
    <t xml:space="preserve">Hillingdon Triathletes </t>
  </si>
  <si>
    <t xml:space="preserve">Jetstream tri club </t>
  </si>
  <si>
    <t>League Clubs Participation</t>
  </si>
  <si>
    <t>Christian Rijs</t>
  </si>
  <si>
    <t>Rachel Pye</t>
  </si>
  <si>
    <t>Male / Female</t>
  </si>
  <si>
    <t>F Vet</t>
  </si>
  <si>
    <t>F SuperVet</t>
  </si>
  <si>
    <t>M Vet</t>
  </si>
  <si>
    <t>M SuperVet</t>
  </si>
  <si>
    <t>dup</t>
  </si>
  <si>
    <t>F open</t>
  </si>
  <si>
    <t>M Open</t>
  </si>
  <si>
    <t>Charles Hammon</t>
  </si>
  <si>
    <t>Deon Coetzee</t>
  </si>
  <si>
    <t>Roland Rutt</t>
  </si>
  <si>
    <t>Pedro Vila de Mucha</t>
  </si>
  <si>
    <t>Matthew Hobbs</t>
  </si>
  <si>
    <t>Chris Owens</t>
  </si>
  <si>
    <t>Tom Higgins</t>
  </si>
  <si>
    <t>Ian Carveth</t>
  </si>
  <si>
    <t>Christina Jenkins</t>
  </si>
  <si>
    <t>Tim Thomas</t>
  </si>
  <si>
    <t>Nicola Wood</t>
  </si>
  <si>
    <t>Jonathan Moseling</t>
  </si>
  <si>
    <t>Anthony Broomfield</t>
  </si>
  <si>
    <t>Vet</t>
  </si>
  <si>
    <t>Junior</t>
  </si>
  <si>
    <t>Jonathan Hotchkiss</t>
  </si>
  <si>
    <t>Tim Lewis</t>
  </si>
  <si>
    <t>Paul Burton</t>
  </si>
  <si>
    <t>Kevin Dean</t>
  </si>
  <si>
    <t>Vicky Gill</t>
  </si>
  <si>
    <t>Mark Offord</t>
  </si>
  <si>
    <t>Jonathan Watts</t>
  </si>
  <si>
    <t>Robert Coxhead</t>
  </si>
  <si>
    <t>Sandra Blenkinsop</t>
  </si>
  <si>
    <t>Richard Heap</t>
  </si>
  <si>
    <t>James Donaldson</t>
  </si>
  <si>
    <t>James Russell</t>
  </si>
  <si>
    <t>Robert Knell</t>
  </si>
  <si>
    <t>Helen Smith</t>
  </si>
  <si>
    <t>Andi Britt</t>
  </si>
  <si>
    <t>Murray Lambell</t>
  </si>
  <si>
    <t>Tim Goss</t>
  </si>
  <si>
    <t>Hannah Kitchen</t>
  </si>
  <si>
    <t>Steven Foster</t>
  </si>
  <si>
    <t>Enfys Jones</t>
  </si>
  <si>
    <t>Fiona Love</t>
  </si>
  <si>
    <t>Michael Robinson</t>
  </si>
  <si>
    <t>Andrew Besant</t>
  </si>
  <si>
    <t>Rhian Evans</t>
  </si>
  <si>
    <t>Ted Fraser</t>
  </si>
  <si>
    <t>Lucie Custance</t>
  </si>
  <si>
    <t>Ian Kitchen</t>
  </si>
  <si>
    <t>Martine Lai</t>
  </si>
  <si>
    <t>Paul Roe</t>
  </si>
  <si>
    <t>Norman Driskell</t>
  </si>
  <si>
    <t>Paul Mansell</t>
  </si>
  <si>
    <t>Richard Thorpe</t>
  </si>
  <si>
    <t>Peter Cowley</t>
  </si>
  <si>
    <t>Neil Bruce</t>
  </si>
  <si>
    <t>Andrew Creed</t>
  </si>
  <si>
    <t>Brian Hizzett</t>
  </si>
  <si>
    <t>Stephen Hallam</t>
  </si>
  <si>
    <t>Carl Fisher</t>
  </si>
  <si>
    <t>Christine Glew</t>
  </si>
  <si>
    <t>John Shone</t>
  </si>
  <si>
    <t>Michael Fletcher</t>
  </si>
  <si>
    <t>Jon Ruddock</t>
  </si>
  <si>
    <t>Stephen Ellis</t>
  </si>
  <si>
    <t>Bob Logan</t>
  </si>
  <si>
    <t>Miguel Vieira</t>
  </si>
  <si>
    <t>Ian Potter</t>
  </si>
  <si>
    <t>David Holmes</t>
  </si>
  <si>
    <t>Jill Goss</t>
  </si>
  <si>
    <t>Ken Harpur-Lewis</t>
  </si>
  <si>
    <t>Andrew Cole</t>
  </si>
  <si>
    <t>Neil Bagley</t>
  </si>
  <si>
    <t>Emma Jane Harkins</t>
  </si>
  <si>
    <t>Chloe Tyrrell</t>
  </si>
  <si>
    <t>Tony Mccarthy</t>
  </si>
  <si>
    <t>Caroline Ferrari</t>
  </si>
  <si>
    <t>Luke Willbourn</t>
  </si>
  <si>
    <t>Richard Dryden</t>
  </si>
  <si>
    <t>John Bell</t>
  </si>
  <si>
    <t>Open Men</t>
  </si>
  <si>
    <t>Open Female</t>
  </si>
  <si>
    <t>Female Veteran</t>
  </si>
  <si>
    <t>Female Super Veteran</t>
  </si>
  <si>
    <t>Male Super Veteran</t>
  </si>
  <si>
    <t>Male Veteran</t>
  </si>
  <si>
    <t>Overall Pos</t>
  </si>
  <si>
    <t>Swim Pos</t>
  </si>
  <si>
    <t xml:space="preserve"> Run Pos</t>
  </si>
  <si>
    <t>Penalty</t>
  </si>
  <si>
    <t xml:space="preserve"> Bonus</t>
  </si>
  <si>
    <t>Overall</t>
  </si>
  <si>
    <t>7Oaks Tri Club</t>
  </si>
  <si>
    <t>Bodyworks XTC</t>
  </si>
  <si>
    <t>Crystal Palace Tri</t>
  </si>
  <si>
    <t>JON HORSMAN</t>
  </si>
  <si>
    <t>NICK BAXTER</t>
  </si>
  <si>
    <t>Windrush Tri Club</t>
  </si>
  <si>
    <t>PAUL BROCKWAY</t>
  </si>
  <si>
    <t>JOHN GRIFFIN</t>
  </si>
  <si>
    <t>MARC HENRION</t>
  </si>
  <si>
    <t>IAN TAYLOR</t>
  </si>
  <si>
    <t>DAVID SHAPTON</t>
  </si>
  <si>
    <t>JOHN SCOTT</t>
  </si>
  <si>
    <t>FRANK FONTON</t>
  </si>
  <si>
    <t>London Fields</t>
  </si>
  <si>
    <t>wimbledon windmilers</t>
  </si>
  <si>
    <t>Benfleet RC</t>
  </si>
  <si>
    <t>Blackheath &amp; Bromley Harriers</t>
  </si>
  <si>
    <t>MADELAINE LEE-SMITH</t>
  </si>
  <si>
    <t>ANDREW MEAD</t>
  </si>
  <si>
    <t>JUHO LAHDENPERA</t>
  </si>
  <si>
    <t>FRANCIS BINNS</t>
  </si>
  <si>
    <t>ANDREW DUNDERDALE</t>
  </si>
  <si>
    <t>HARVEY HUGHES</t>
  </si>
  <si>
    <t>MARK KELL</t>
  </si>
  <si>
    <t>OLIVIA HETREED</t>
  </si>
  <si>
    <t>RAVI RAI</t>
  </si>
  <si>
    <t>PHILIP HOWARD</t>
  </si>
  <si>
    <t>Blackheath &amp; Bromley</t>
  </si>
  <si>
    <t>ALLAN DENNIS</t>
  </si>
  <si>
    <t>Tri-Lakeland</t>
  </si>
  <si>
    <t>ANNA MCKAY</t>
  </si>
  <si>
    <t>DYLAN HUBBLE</t>
  </si>
  <si>
    <t>TIM CALLAGHAN</t>
  </si>
  <si>
    <t>MARTIN LONG</t>
  </si>
  <si>
    <t>TOBY HUTTON</t>
  </si>
  <si>
    <t>RG Active/ triandrun</t>
  </si>
  <si>
    <t>KEIRNAN MURPHY</t>
  </si>
  <si>
    <t>ED FERGUSON</t>
  </si>
  <si>
    <t>JOHN RUTHERFORD</t>
  </si>
  <si>
    <t>Deal Tri</t>
  </si>
  <si>
    <t>ALASTAIR FRANCIS</t>
  </si>
  <si>
    <t>SAM FRAMMINGHAM</t>
  </si>
  <si>
    <t>JULIEN MAS</t>
  </si>
  <si>
    <t>COLIN KING</t>
  </si>
  <si>
    <t>EAST ESSEX TRI CLUB</t>
  </si>
  <si>
    <t>RYAN ANGLEM</t>
  </si>
  <si>
    <t>SIMON DEVILLE</t>
  </si>
  <si>
    <t>ED CORNWELL</t>
  </si>
  <si>
    <t>PAUL CROUCH</t>
  </si>
  <si>
    <t>GIORGIO LAI</t>
  </si>
  <si>
    <t>JOHN FISHWICK</t>
  </si>
  <si>
    <t>MARK HAYMAN</t>
  </si>
  <si>
    <t>MARIANNE GIBSON</t>
  </si>
  <si>
    <t>ROBERT FORSTER</t>
  </si>
  <si>
    <t>PHILLIP HENWOOD</t>
  </si>
  <si>
    <t>Sheffield Triathlon Club</t>
  </si>
  <si>
    <t>NICK HALL</t>
  </si>
  <si>
    <t>BRUCE TOMKINS</t>
  </si>
  <si>
    <t>ANDREW SHARP</t>
  </si>
  <si>
    <t>CLARE WYNGARD</t>
  </si>
  <si>
    <t>KALPESHKUMAR PATEL</t>
  </si>
  <si>
    <t>SUSIE GRANT</t>
  </si>
  <si>
    <t>KAT THORNE</t>
  </si>
  <si>
    <t>PETER ELSON</t>
  </si>
  <si>
    <t>Blackwater Tri Club</t>
  </si>
  <si>
    <t>JAMES KANE</t>
  </si>
  <si>
    <t>DAVID SAMPSON</t>
  </si>
  <si>
    <t>IAN OWEN</t>
  </si>
  <si>
    <t>ADAM JAROSZ</t>
  </si>
  <si>
    <t>MATTHEW RICHMOND</t>
  </si>
  <si>
    <t>ANTHONY CAREW</t>
  </si>
  <si>
    <t>TONY DONALDSON</t>
  </si>
  <si>
    <t>STUART GOULD</t>
  </si>
  <si>
    <t>TONY MCQUAID</t>
  </si>
  <si>
    <t>LESLEY WILKINSON</t>
  </si>
  <si>
    <t>SIMON JOHNSON</t>
  </si>
  <si>
    <t>GARETH JONES</t>
  </si>
  <si>
    <t>JAMES FROWDE</t>
  </si>
  <si>
    <t>White Oak Tri Club</t>
  </si>
  <si>
    <t>ANDREW DAVIDSON</t>
  </si>
  <si>
    <t>VILMOS ZSOMBORI</t>
  </si>
  <si>
    <t>DANA WHITWORTH</t>
  </si>
  <si>
    <t>CHRIS HARRIS</t>
  </si>
  <si>
    <t>JEREMY SPOONCER</t>
  </si>
  <si>
    <t>RICHARD OLDFIELD</t>
  </si>
  <si>
    <t>MATTHEW PRESTON</t>
  </si>
  <si>
    <t>DANIEL FROSTICK</t>
  </si>
  <si>
    <t>STEVE DECKER</t>
  </si>
  <si>
    <t>COLIN HARRISON</t>
  </si>
  <si>
    <t>NICOLE FALLA</t>
  </si>
  <si>
    <t>SANDRA POTTER</t>
  </si>
  <si>
    <t>ADAM HARMAN</t>
  </si>
  <si>
    <t>GARY HULL</t>
  </si>
  <si>
    <t>RICHARD HOGG</t>
  </si>
  <si>
    <t>KAREN GRIEVES</t>
  </si>
  <si>
    <t>JO TAYLOR</t>
  </si>
  <si>
    <t>ALISTAIR PRIEST</t>
  </si>
  <si>
    <t>PAUL SCOTT</t>
  </si>
  <si>
    <t>PAUL BAINBRIDGE</t>
  </si>
  <si>
    <t>CHARLOTTE FRITH</t>
  </si>
  <si>
    <t>PHIL DE MONTMORENCY</t>
  </si>
  <si>
    <t>PAUL BUTLER</t>
  </si>
  <si>
    <t>LIZ DEY</t>
  </si>
  <si>
    <t>Bishops Stortford TC</t>
  </si>
  <si>
    <t>MIRANDA HUTTON</t>
  </si>
  <si>
    <t>RUSSELL WALLER</t>
  </si>
  <si>
    <t>CHRISTOPHER BELL</t>
  </si>
  <si>
    <t>PETER LANGE</t>
  </si>
  <si>
    <t>LOUISE MONTGOMERY</t>
  </si>
  <si>
    <t>NICOLA UNDERDOWN</t>
  </si>
  <si>
    <t>NICK O'DONNELL</t>
  </si>
  <si>
    <t>HEATHER LIDDIARD</t>
  </si>
  <si>
    <t>JULIAN MORRIS</t>
  </si>
  <si>
    <t>DEBBI SPURGIN</t>
  </si>
  <si>
    <t>HEATHER WATKINSON</t>
  </si>
  <si>
    <t>CAROL SKINNER</t>
  </si>
  <si>
    <t>REKA KINDA</t>
  </si>
  <si>
    <t>PAUL ANNYS</t>
  </si>
  <si>
    <t>STEPHANIE MOREAU</t>
  </si>
  <si>
    <t>ANYTA DUFFIN</t>
  </si>
  <si>
    <t>NINA MUKHERJEE</t>
  </si>
  <si>
    <t>CLAIRE PLATT</t>
  </si>
  <si>
    <t>ELAINE CURTIN</t>
  </si>
  <si>
    <t>SIMON TRUETT</t>
  </si>
  <si>
    <t>STEVE WALKER</t>
  </si>
  <si>
    <t>No.</t>
  </si>
  <si>
    <t>Senior</t>
  </si>
  <si>
    <t>Timothy Male</t>
  </si>
  <si>
    <t>Harry James</t>
  </si>
  <si>
    <t>Clark Schofield</t>
  </si>
  <si>
    <t>David Knight</t>
  </si>
  <si>
    <t>Parys Edwards</t>
  </si>
  <si>
    <t>Suneil Basu</t>
  </si>
  <si>
    <t>David Micklewright</t>
  </si>
  <si>
    <t>Felipe Almeida</t>
  </si>
  <si>
    <t>Steve Hyett</t>
  </si>
  <si>
    <t>QueensTower CC</t>
  </si>
  <si>
    <t>John Davey</t>
  </si>
  <si>
    <t>Stuart Reilly</t>
  </si>
  <si>
    <t>West Drayton Mountain Bike Club</t>
  </si>
  <si>
    <t>ten point</t>
  </si>
  <si>
    <t>Rhodri Gabe</t>
  </si>
  <si>
    <t>tarts - Thames and Risborough Triathletes</t>
  </si>
  <si>
    <t>Mike Morris</t>
  </si>
  <si>
    <t>Ian Brownhill</t>
  </si>
  <si>
    <t>Julian Mcgowan</t>
  </si>
  <si>
    <t>Marcus Vallance</t>
  </si>
  <si>
    <t>Jim O'Donovan</t>
  </si>
  <si>
    <t>Stuart Evans</t>
  </si>
  <si>
    <t>Michael Donovan</t>
  </si>
  <si>
    <t>Quentin Jones</t>
  </si>
  <si>
    <t>Jacob Gloor</t>
  </si>
  <si>
    <t>Matthew Ruck</t>
  </si>
  <si>
    <t>John Laird</t>
  </si>
  <si>
    <t>Holly Grundon</t>
  </si>
  <si>
    <t>Catherine Cooke</t>
  </si>
  <si>
    <t>Russell Hewlett</t>
  </si>
  <si>
    <t>Mark Busbridge</t>
  </si>
  <si>
    <t>Sarah Darch</t>
  </si>
  <si>
    <t>Sebastian Arroyave</t>
  </si>
  <si>
    <t>Kati Pusey</t>
  </si>
  <si>
    <t>Nick Mcnamara</t>
  </si>
  <si>
    <t>Christine Meek</t>
  </si>
  <si>
    <t>Matthew Williams</t>
  </si>
  <si>
    <t>Bob Burton</t>
  </si>
  <si>
    <t>Team Feat</t>
  </si>
  <si>
    <t>Alan Doney</t>
  </si>
  <si>
    <t>Boo Alder</t>
  </si>
  <si>
    <t>Rob Payne</t>
  </si>
  <si>
    <t>Mandy Copas</t>
  </si>
  <si>
    <t>Timothy Byrne</t>
  </si>
  <si>
    <t xml:space="preserve">sevenoaks tri club </t>
  </si>
  <si>
    <t xml:space="preserve">team viper </t>
  </si>
  <si>
    <t xml:space="preserve">triathl'aix </t>
  </si>
  <si>
    <t xml:space="preserve">orpington ojays </t>
  </si>
  <si>
    <t xml:space="preserve">slh tri club </t>
  </si>
  <si>
    <t>PAUL SHIEL</t>
  </si>
  <si>
    <t xml:space="preserve">blackheath harriers </t>
  </si>
  <si>
    <t xml:space="preserve">army tri association </t>
  </si>
  <si>
    <t xml:space="preserve">dartford road runners </t>
  </si>
  <si>
    <t xml:space="preserve">london fields junior tri </t>
  </si>
  <si>
    <t xml:space="preserve">bexley ac </t>
  </si>
  <si>
    <t xml:space="preserve">dartfrord harriers ac </t>
  </si>
  <si>
    <t xml:space="preserve">7oaks triathlon club </t>
  </si>
  <si>
    <t xml:space="preserve">south london harriers </t>
  </si>
  <si>
    <t xml:space="preserve">newmarket cycling &amp; triathlon club </t>
  </si>
  <si>
    <t xml:space="preserve">birmingham running and triathlon (brat) club </t>
  </si>
  <si>
    <t>CHRIS SKINNER</t>
  </si>
  <si>
    <t xml:space="preserve">orpington road runners </t>
  </si>
  <si>
    <t xml:space="preserve">tunbridge wells harriers </t>
  </si>
  <si>
    <t xml:space="preserve">physioactive </t>
  </si>
  <si>
    <t xml:space="preserve">dartford harriers/ddsc </t>
  </si>
  <si>
    <t xml:space="preserve">bexley ac &amp; erith &amp; district </t>
  </si>
  <si>
    <t xml:space="preserve">dartford harriers </t>
  </si>
  <si>
    <t xml:space="preserve">seymour ssc </t>
  </si>
  <si>
    <t>CLAIRE TOMLINSON</t>
  </si>
  <si>
    <t xml:space="preserve">university of greenwich </t>
  </si>
  <si>
    <t xml:space="preserve">farrow tri club </t>
  </si>
  <si>
    <t>Crystal Palace Sprint Triathlon2</t>
  </si>
  <si>
    <t>Fullname</t>
  </si>
  <si>
    <t>Run1Tm</t>
  </si>
  <si>
    <t>T1Tm</t>
  </si>
  <si>
    <t>BikeTm</t>
  </si>
  <si>
    <t>T2Tm</t>
  </si>
  <si>
    <t>Run2Tm</t>
  </si>
  <si>
    <t>TotalTm</t>
  </si>
  <si>
    <t>Richard Phillips</t>
  </si>
  <si>
    <t>Tri Anglia</t>
  </si>
  <si>
    <t>Nick Shasha</t>
  </si>
  <si>
    <t>Torq Fitness</t>
  </si>
  <si>
    <t>Freespeed</t>
  </si>
  <si>
    <t>Optima</t>
  </si>
  <si>
    <t>Hugh Torry</t>
  </si>
  <si>
    <t>London Fields Tri</t>
  </si>
  <si>
    <t>James Hart</t>
  </si>
  <si>
    <t>DB Max Tri</t>
  </si>
  <si>
    <t>Dulwich Paragon CC</t>
  </si>
  <si>
    <t>James Ralph</t>
  </si>
  <si>
    <t>Wimb Windmiler</t>
  </si>
  <si>
    <t>David Meller</t>
  </si>
  <si>
    <t>London Dynamo</t>
  </si>
  <si>
    <t>Rebecca Glover</t>
  </si>
  <si>
    <t>Stuart Hitchcock</t>
  </si>
  <si>
    <t>Mark Brown</t>
  </si>
  <si>
    <t>Alan Lightfoot</t>
  </si>
  <si>
    <t>Steve Smythe</t>
  </si>
  <si>
    <t>Dulwich Runners</t>
  </si>
  <si>
    <t>Jason Gayler</t>
  </si>
  <si>
    <t>Colin Steele</t>
  </si>
  <si>
    <t>Triathlon Europe</t>
  </si>
  <si>
    <t>Roger Reid</t>
  </si>
  <si>
    <t>Nici Cahusac</t>
  </si>
  <si>
    <t>Sarah Allen</t>
  </si>
  <si>
    <t>Stragglers</t>
  </si>
  <si>
    <t>Robert Harrison</t>
  </si>
  <si>
    <t>Susan Fairfax</t>
  </si>
  <si>
    <t>Hans Geberbauer</t>
  </si>
  <si>
    <t>Team Wiggle</t>
  </si>
  <si>
    <t>Jim Kirkland</t>
  </si>
  <si>
    <t>Barnet &amp; District</t>
  </si>
  <si>
    <t>Roslyn Mcginty</t>
  </si>
  <si>
    <t>London Phoenix</t>
  </si>
  <si>
    <t>Gary Blunt</t>
  </si>
  <si>
    <t>Martin Capstick</t>
  </si>
  <si>
    <t>FERC</t>
  </si>
  <si>
    <t>ESM</t>
  </si>
  <si>
    <t>Laura May Williams</t>
  </si>
  <si>
    <t>Saltaire Striders</t>
  </si>
  <si>
    <t>Cliff Potter</t>
  </si>
  <si>
    <t>Claire Morgan</t>
  </si>
  <si>
    <t>Daniel Wolman</t>
  </si>
  <si>
    <t>Female SuperVet</t>
  </si>
  <si>
    <t>Male SuperVet</t>
  </si>
  <si>
    <t>Competitor</t>
  </si>
  <si>
    <t>Jamie Hinton</t>
  </si>
  <si>
    <t>25-29</t>
  </si>
  <si>
    <t>St Pauls Barnes Swimming Club</t>
  </si>
  <si>
    <t>30-34</t>
  </si>
  <si>
    <t>VO2 Performance Bikes/PowerBar</t>
  </si>
  <si>
    <t>Mark Westlake</t>
  </si>
  <si>
    <t>35-39</t>
  </si>
  <si>
    <t>Charlotte Bates</t>
  </si>
  <si>
    <t>20-24</t>
  </si>
  <si>
    <t>Michael Button</t>
  </si>
  <si>
    <t>Ben Butler</t>
  </si>
  <si>
    <t>Alex Rothwell</t>
  </si>
  <si>
    <t>Alan Harris</t>
  </si>
  <si>
    <t>40-44</t>
  </si>
  <si>
    <t>45-49</t>
  </si>
  <si>
    <t>Steven Thomson</t>
  </si>
  <si>
    <t>Matt Wells</t>
  </si>
  <si>
    <t>Anthony Haynes</t>
  </si>
  <si>
    <t>Peter Hawkings</t>
  </si>
  <si>
    <t>Les Stables Speedo Tri Team</t>
  </si>
  <si>
    <t>Andy Auld</t>
  </si>
  <si>
    <t>Team Milton Keynes</t>
  </si>
  <si>
    <t>ONE TRIATHLON RDS</t>
  </si>
  <si>
    <t>Philip Holdcroft</t>
  </si>
  <si>
    <t>RAF Triathlon</t>
  </si>
  <si>
    <t>Nick Coster</t>
  </si>
  <si>
    <t>Sean Flynn</t>
  </si>
  <si>
    <t>Paul Bucknall</t>
  </si>
  <si>
    <t>Dan Williams</t>
  </si>
  <si>
    <t>David Austick</t>
  </si>
  <si>
    <t>Richard Evans</t>
  </si>
  <si>
    <t>Colin Hinsley</t>
  </si>
  <si>
    <t>Tom Langley</t>
  </si>
  <si>
    <t>Ben Osborn</t>
  </si>
  <si>
    <t>Jonathan Horsman</t>
  </si>
  <si>
    <t>Mike Trees</t>
  </si>
  <si>
    <t>50-54</t>
  </si>
  <si>
    <t>2XU</t>
  </si>
  <si>
    <t>David Willis</t>
  </si>
  <si>
    <t>Owen Marks</t>
  </si>
  <si>
    <t>Max Thomas</t>
  </si>
  <si>
    <t>Nottingham University Triathlon Squad (NUTS)</t>
  </si>
  <si>
    <t>Andrew Rendall</t>
  </si>
  <si>
    <t>Durham University Triathlon Club</t>
  </si>
  <si>
    <t>Andrew Snook</t>
  </si>
  <si>
    <t>Kingston Wheelers</t>
  </si>
  <si>
    <t>Alan Wray</t>
  </si>
  <si>
    <t>Harrow AC</t>
  </si>
  <si>
    <t>Barry Oelofsen</t>
  </si>
  <si>
    <t>Jamie Maker</t>
  </si>
  <si>
    <t>James Nellist</t>
  </si>
  <si>
    <t>Debbie Coyle</t>
  </si>
  <si>
    <t>Suzetta Guerrini</t>
  </si>
  <si>
    <t>Helen O'Neile</t>
  </si>
  <si>
    <t>Pavan Rooprai</t>
  </si>
  <si>
    <t>Robert Pike</t>
  </si>
  <si>
    <t>Kathryn Berry</t>
  </si>
  <si>
    <t>Andrew Linney</t>
  </si>
  <si>
    <t>Laura Fidler</t>
  </si>
  <si>
    <t>Premier Tri</t>
  </si>
  <si>
    <t>Daniel Parkman</t>
  </si>
  <si>
    <t>Richard Roebuck</t>
  </si>
  <si>
    <t>Gavin Spurling</t>
  </si>
  <si>
    <t>Mark Edmunds</t>
  </si>
  <si>
    <t>Alessandro Poggi</t>
  </si>
  <si>
    <t>Malcolm Young</t>
  </si>
  <si>
    <t>Nicholas Martin</t>
  </si>
  <si>
    <t>Lee Randle</t>
  </si>
  <si>
    <t>Faye Mcclelland</t>
  </si>
  <si>
    <t>Roger Pratt</t>
  </si>
  <si>
    <t>Simon Burrell</t>
  </si>
  <si>
    <t>Kieran Feetham</t>
  </si>
  <si>
    <t>Freedom Tri</t>
  </si>
  <si>
    <t>Tim Wiles</t>
  </si>
  <si>
    <t>Richard Balfour</t>
  </si>
  <si>
    <t>David Thomas</t>
  </si>
  <si>
    <t>Alexandra Houghton</t>
  </si>
  <si>
    <t>John Knight</t>
  </si>
  <si>
    <t>Russell Van Praagh</t>
  </si>
  <si>
    <t>Ellen Greaves Greaves</t>
  </si>
  <si>
    <t>Lee Davies</t>
  </si>
  <si>
    <t>Alistair Lang</t>
  </si>
  <si>
    <t>Corridori Cycle Sport</t>
  </si>
  <si>
    <t>Ben Taylor</t>
  </si>
  <si>
    <t>Mike Everington</t>
  </si>
  <si>
    <t>Gary Hall</t>
  </si>
  <si>
    <t>Michael Bos</t>
  </si>
  <si>
    <t>Clare Cunningham</t>
  </si>
  <si>
    <t>TheTriLife.com</t>
  </si>
  <si>
    <t>Alex Rowe</t>
  </si>
  <si>
    <t>Paul Martin</t>
  </si>
  <si>
    <t>James Hoadley</t>
  </si>
  <si>
    <t>60-64</t>
  </si>
  <si>
    <t>Peter King</t>
  </si>
  <si>
    <t>Daniel Morton</t>
  </si>
  <si>
    <t>Andrew Horne</t>
  </si>
  <si>
    <t>Steven Pidgeon</t>
  </si>
  <si>
    <t>Laura Addis</t>
  </si>
  <si>
    <t>Chris Frost</t>
  </si>
  <si>
    <t>Severine Lota</t>
  </si>
  <si>
    <t>Sarah Dowling</t>
  </si>
  <si>
    <t>James Winchester</t>
  </si>
  <si>
    <t>Dale Perini</t>
  </si>
  <si>
    <t>Rohan Byles</t>
  </si>
  <si>
    <t>Carla Molinaro</t>
  </si>
  <si>
    <t>Katherine Henderson</t>
  </si>
  <si>
    <t>Eric Anderson</t>
  </si>
  <si>
    <t>Youngs Tri Club</t>
  </si>
  <si>
    <t>Ronan Walsh</t>
  </si>
  <si>
    <t>Mark Westwood</t>
  </si>
  <si>
    <t>Gordon Friend</t>
  </si>
  <si>
    <t>Thomas Webster</t>
  </si>
  <si>
    <t>Jed Farrell</t>
  </si>
  <si>
    <t>Trystan Lakin</t>
  </si>
  <si>
    <t>Claire Bloom</t>
  </si>
  <si>
    <t>Stuart Boyd</t>
  </si>
  <si>
    <t>Paul Reidy</t>
  </si>
  <si>
    <t>Will Rawling</t>
  </si>
  <si>
    <t>Jason Pugh</t>
  </si>
  <si>
    <t>Simon North</t>
  </si>
  <si>
    <t>James Richens</t>
  </si>
  <si>
    <t>Katherine Klaka</t>
  </si>
  <si>
    <t>Neil Burt</t>
  </si>
  <si>
    <t>Darren Coleman</t>
  </si>
  <si>
    <t>Simon Copping</t>
  </si>
  <si>
    <t>Elliot Hendy</t>
  </si>
  <si>
    <t>Hilary Hillhouse</t>
  </si>
  <si>
    <t>Adam Emslie</t>
  </si>
  <si>
    <t>Samantha Mcclary</t>
  </si>
  <si>
    <t>Sam North</t>
  </si>
  <si>
    <t>Angus Lund</t>
  </si>
  <si>
    <t>Alan Brown</t>
  </si>
  <si>
    <t>Stuart Wighton</t>
  </si>
  <si>
    <t>Ben Wakeford</t>
  </si>
  <si>
    <t>Victoria Edmonds</t>
  </si>
  <si>
    <t>Jon Dobbs</t>
  </si>
  <si>
    <t>Daniel Maltby</t>
  </si>
  <si>
    <t>David Lloyd Woking</t>
  </si>
  <si>
    <t>Mark Calway</t>
  </si>
  <si>
    <t>Keith Freegard</t>
  </si>
  <si>
    <t>Emma Young</t>
  </si>
  <si>
    <t>Esther Hamill</t>
  </si>
  <si>
    <t>Richard Snieg</t>
  </si>
  <si>
    <t>Tom Bowker</t>
  </si>
  <si>
    <t>Stuart Heiden</t>
  </si>
  <si>
    <t>Moustafa Fawzy</t>
  </si>
  <si>
    <t>26.2 RRC</t>
  </si>
  <si>
    <t>Chris Foy</t>
  </si>
  <si>
    <t>Matthew Godfrey</t>
  </si>
  <si>
    <t>Nick Lindsay</t>
  </si>
  <si>
    <t>Rebecca Sore</t>
  </si>
  <si>
    <t>Robyn Von Maltzahn</t>
  </si>
  <si>
    <t>Tom Brookes</t>
  </si>
  <si>
    <t>Meti Gashi</t>
  </si>
  <si>
    <t>Peter Barnes</t>
  </si>
  <si>
    <t>Kate Driskell</t>
  </si>
  <si>
    <t>Phil Feldman</t>
  </si>
  <si>
    <t>Paul Byron</t>
  </si>
  <si>
    <t>Andrew Deadman</t>
  </si>
  <si>
    <t>David Kunzmann</t>
  </si>
  <si>
    <t>Connor O'Keeffe</t>
  </si>
  <si>
    <t>Lucy Bush</t>
  </si>
  <si>
    <t>Michael Pain</t>
  </si>
  <si>
    <t>Wadhurst Runners</t>
  </si>
  <si>
    <t>Mark Tant</t>
  </si>
  <si>
    <t>Mark Greenwood</t>
  </si>
  <si>
    <t>Abigail Swales</t>
  </si>
  <si>
    <t>Simone Dailey</t>
  </si>
  <si>
    <t>55-59</t>
  </si>
  <si>
    <t>Matthew Berry</t>
  </si>
  <si>
    <t>Justin Wuite</t>
  </si>
  <si>
    <t>Rob Moorhouse</t>
  </si>
  <si>
    <t>Louise Gelling</t>
  </si>
  <si>
    <t>James Draper</t>
  </si>
  <si>
    <t>Nathan Macrides</t>
  </si>
  <si>
    <t>Paul Gardner</t>
  </si>
  <si>
    <t>Gordon Banks</t>
  </si>
  <si>
    <t>David Humphreys</t>
  </si>
  <si>
    <t>Sixthirty</t>
  </si>
  <si>
    <t>Andrew Mcgarvie</t>
  </si>
  <si>
    <t>Neil Bradshaw</t>
  </si>
  <si>
    <t>John Mcgeehan</t>
  </si>
  <si>
    <t>Ben Chaplin</t>
  </si>
  <si>
    <t>Ben Bush</t>
  </si>
  <si>
    <t>Graham Cunningham</t>
  </si>
  <si>
    <t>Stephen So</t>
  </si>
  <si>
    <t>Simon Bailey</t>
  </si>
  <si>
    <t>Tracey Mills</t>
  </si>
  <si>
    <t>Connor Courtney</t>
  </si>
  <si>
    <t>Mark Von Maltzahn</t>
  </si>
  <si>
    <t>Kristel Pous</t>
  </si>
  <si>
    <t>Matthew Coughlan</t>
  </si>
  <si>
    <t>Ned Wilkinson</t>
  </si>
  <si>
    <t>Stuart Allan</t>
  </si>
  <si>
    <t>Barron Mendelssohn</t>
  </si>
  <si>
    <t>James Furlong</t>
  </si>
  <si>
    <t>Joseph Dorking</t>
  </si>
  <si>
    <t>Michael Elliott</t>
  </si>
  <si>
    <t>Anthony Ratnasothy</t>
  </si>
  <si>
    <t>Richard Warner</t>
  </si>
  <si>
    <t>Julian Ladd</t>
  </si>
  <si>
    <t>Karl Chatterjee</t>
  </si>
  <si>
    <t>John Shuker</t>
  </si>
  <si>
    <t>Emma Keller</t>
  </si>
  <si>
    <t>Bedford Striders</t>
  </si>
  <si>
    <t>Robert Mills</t>
  </si>
  <si>
    <t>Trevor Hartley</t>
  </si>
  <si>
    <t>Juliet Starbuck</t>
  </si>
  <si>
    <t>Steyning AC</t>
  </si>
  <si>
    <t>Leigh Elston</t>
  </si>
  <si>
    <t>Nick Dennes</t>
  </si>
  <si>
    <t>Tim Clements</t>
  </si>
  <si>
    <t>James Burton</t>
  </si>
  <si>
    <t>Minna Hii</t>
  </si>
  <si>
    <t>Patrick Wallis</t>
  </si>
  <si>
    <t>Tom White</t>
  </si>
  <si>
    <t>Aisleen Pugh</t>
  </si>
  <si>
    <t>Tom Henley</t>
  </si>
  <si>
    <t>Tim Murphy</t>
  </si>
  <si>
    <t>Matthew Whitwood</t>
  </si>
  <si>
    <t>Jamie Dale</t>
  </si>
  <si>
    <t>Brett Owen</t>
  </si>
  <si>
    <t>Iain Maclennan</t>
  </si>
  <si>
    <t>David Harney</t>
  </si>
  <si>
    <t>Murray Laister</t>
  </si>
  <si>
    <t>Fiona Inskip</t>
  </si>
  <si>
    <t>Mark Timbs</t>
  </si>
  <si>
    <t>Tim Boyall</t>
  </si>
  <si>
    <t>Marie-Virginie Dispot</t>
  </si>
  <si>
    <t>Fiona Rae</t>
  </si>
  <si>
    <t>Matthew Sissons</t>
  </si>
  <si>
    <t>Team Marmotte</t>
  </si>
  <si>
    <t>Brendan Leddy</t>
  </si>
  <si>
    <t>Ivan Snell</t>
  </si>
  <si>
    <t>Nick Potter</t>
  </si>
  <si>
    <t>Joe Richardson</t>
  </si>
  <si>
    <t>Andrew Beer</t>
  </si>
  <si>
    <t>Susanna Davies</t>
  </si>
  <si>
    <t>Allan Leslie</t>
  </si>
  <si>
    <t>Glen Irwin</t>
  </si>
  <si>
    <t>Hugo Keating</t>
  </si>
  <si>
    <t>Nigel Waller</t>
  </si>
  <si>
    <t>Elmbridge Road Runners</t>
  </si>
  <si>
    <t>Angus O'Callaghan</t>
  </si>
  <si>
    <t>Mark England</t>
  </si>
  <si>
    <t>Edward Hill</t>
  </si>
  <si>
    <t>David Hall</t>
  </si>
  <si>
    <t>Vicky Taylor</t>
  </si>
  <si>
    <t>Christina Nayman-Mills</t>
  </si>
  <si>
    <t>Warren Cunningham</t>
  </si>
  <si>
    <t>Neal Coady</t>
  </si>
  <si>
    <t>Becky Russell</t>
  </si>
  <si>
    <t>Nesta Thomas</t>
  </si>
  <si>
    <t>Victoria Lloyd</t>
  </si>
  <si>
    <t>Stephen Cleary</t>
  </si>
  <si>
    <t>Russell Connor</t>
  </si>
  <si>
    <t>Ashley Bushell</t>
  </si>
  <si>
    <t>Martin Farrell</t>
  </si>
  <si>
    <t>Kerry Darley</t>
  </si>
  <si>
    <t>John Sharpe</t>
  </si>
  <si>
    <t>Damien Rochford</t>
  </si>
  <si>
    <t>Amanda Brownell</t>
  </si>
  <si>
    <t>Claire Moxon</t>
  </si>
  <si>
    <t>Charlotte Sadler</t>
  </si>
  <si>
    <t>Phillip Hastings</t>
  </si>
  <si>
    <t>Christine Lee</t>
  </si>
  <si>
    <t>Hannah Cobb</t>
  </si>
  <si>
    <t>Douglas Chisholm</t>
  </si>
  <si>
    <t>Helen Tracy</t>
  </si>
  <si>
    <t>Tom Stack</t>
  </si>
  <si>
    <t>Shona Hayman</t>
  </si>
  <si>
    <t>Mick Savage</t>
  </si>
  <si>
    <t>Crawley Triathlon Club</t>
  </si>
  <si>
    <t>Emma-Jane Ericson</t>
  </si>
  <si>
    <t>Andrew Harrison</t>
  </si>
  <si>
    <t>Alexander Tate</t>
  </si>
  <si>
    <t>Saoirse Harris</t>
  </si>
  <si>
    <t>Peter Cameron</t>
  </si>
  <si>
    <t>Donna Brewer</t>
  </si>
  <si>
    <t>Mercia Cycling Club</t>
  </si>
  <si>
    <t>Andrew Ingoldby</t>
  </si>
  <si>
    <t>Teri Pengilley</t>
  </si>
  <si>
    <t>Jeff Sibson</t>
  </si>
  <si>
    <t>Bernadette Hourigan</t>
  </si>
  <si>
    <t>Salisbury Tri</t>
  </si>
  <si>
    <t>Elizabeth Rayner</t>
  </si>
  <si>
    <t>Justin Crabtree</t>
  </si>
  <si>
    <t>Ian Crockford</t>
  </si>
  <si>
    <t>Richard Grocott</t>
  </si>
  <si>
    <t>Nicki Wells</t>
  </si>
  <si>
    <t>Melanie Carpenter - Nye</t>
  </si>
  <si>
    <t>Robert Coates</t>
  </si>
  <si>
    <t>Simon Allen</t>
  </si>
  <si>
    <t>Dan Brown</t>
  </si>
  <si>
    <t>Dave Munt</t>
  </si>
  <si>
    <t>Ranelagh Harriers</t>
  </si>
  <si>
    <t>Samantha Maltby</t>
  </si>
  <si>
    <t>Kim Henderson</t>
  </si>
  <si>
    <t>Don Johnston</t>
  </si>
  <si>
    <t>Dean Kelly</t>
  </si>
  <si>
    <t>Nadia Smith</t>
  </si>
  <si>
    <t>Brian Tierney</t>
  </si>
  <si>
    <t>Gina Coulson</t>
  </si>
  <si>
    <t>David Lloyd Cheam</t>
  </si>
  <si>
    <t>Katie Saunders</t>
  </si>
  <si>
    <t>Andrew Mcauliffe</t>
  </si>
  <si>
    <t>Stephanie Stanley</t>
  </si>
  <si>
    <t>Ruth Ann Harpur-Lewis</t>
  </si>
  <si>
    <t>Paul Naudi</t>
  </si>
  <si>
    <t>Anna Richards</t>
  </si>
  <si>
    <t>Vaughan Sharman</t>
  </si>
  <si>
    <t>Lexie Williamson</t>
  </si>
  <si>
    <t>Sarah Lovelock</t>
  </si>
  <si>
    <t>Sybil Davison</t>
  </si>
  <si>
    <t>Stirling Triathlon Club</t>
  </si>
  <si>
    <t>Ramona Caro</t>
  </si>
  <si>
    <t>Jackie Burnett</t>
  </si>
  <si>
    <t>Robert Helszajn</t>
  </si>
  <si>
    <t>John Coldrick</t>
  </si>
  <si>
    <t>Monica Lyons</t>
  </si>
  <si>
    <t>Hampton SC</t>
  </si>
  <si>
    <t>Graham Hayman</t>
  </si>
  <si>
    <t>Diane Bramley</t>
  </si>
  <si>
    <t>Emma Birks</t>
  </si>
  <si>
    <t>Sharon Spink</t>
  </si>
  <si>
    <t>Louise Peers</t>
  </si>
  <si>
    <t>Amy Riddett</t>
  </si>
  <si>
    <t>Sam Macaulay</t>
  </si>
  <si>
    <t>Peter Kelly</t>
  </si>
  <si>
    <t>Essi Viitanen</t>
  </si>
  <si>
    <t>Andrew Hales</t>
  </si>
  <si>
    <t>Sophie Aylett</t>
  </si>
  <si>
    <t>Mark Edwards</t>
  </si>
  <si>
    <t>Graham Williams</t>
  </si>
  <si>
    <t>Neil Pusey</t>
  </si>
  <si>
    <t>Ellie Walton</t>
  </si>
  <si>
    <t>SuperVet</t>
  </si>
  <si>
    <t>Thames Turbo Sprint Triathlon2</t>
  </si>
  <si>
    <t>Ful-On Duathlon2</t>
  </si>
  <si>
    <t>Dragon Slayer Duathlon2</t>
  </si>
  <si>
    <t>Kingfisher Aquathlon2</t>
  </si>
  <si>
    <t>Matt</t>
  </si>
  <si>
    <t>Chapman</t>
  </si>
  <si>
    <t>Olivier</t>
  </si>
  <si>
    <t>Pinchard</t>
  </si>
  <si>
    <t>Andrew</t>
  </si>
  <si>
    <t>Rooke</t>
  </si>
  <si>
    <t>Molloy</t>
  </si>
  <si>
    <t>Nick</t>
  </si>
  <si>
    <t>Malynn</t>
  </si>
  <si>
    <t>Ryan</t>
  </si>
  <si>
    <t>Evans</t>
  </si>
  <si>
    <t>Ben</t>
  </si>
  <si>
    <t>Pearce</t>
  </si>
  <si>
    <t>James</t>
  </si>
  <si>
    <t>Gwyther</t>
  </si>
  <si>
    <t>Stuart</t>
  </si>
  <si>
    <t>Travis</t>
  </si>
  <si>
    <t>Benjamin</t>
  </si>
  <si>
    <t>Osborn</t>
  </si>
  <si>
    <t>angus</t>
  </si>
  <si>
    <t>beaumont</t>
  </si>
  <si>
    <t>Chris</t>
  </si>
  <si>
    <t>Graham</t>
  </si>
  <si>
    <t>Maarten</t>
  </si>
  <si>
    <t>Sollewijn Gelpke</t>
  </si>
  <si>
    <t>Archie</t>
  </si>
  <si>
    <t>Allen-Jones</t>
  </si>
  <si>
    <t>Paul</t>
  </si>
  <si>
    <t>Deen</t>
  </si>
  <si>
    <t>Robert</t>
  </si>
  <si>
    <t>Boulding</t>
  </si>
  <si>
    <t>jonathan</t>
  </si>
  <si>
    <t>horsman</t>
  </si>
  <si>
    <t>Simon</t>
  </si>
  <si>
    <t>Bedford</t>
  </si>
  <si>
    <t>richard</t>
  </si>
  <si>
    <t>hancock</t>
  </si>
  <si>
    <t>Mark</t>
  </si>
  <si>
    <t>Gray</t>
  </si>
  <si>
    <t>David</t>
  </si>
  <si>
    <t>Cottle</t>
  </si>
  <si>
    <t>Attreed</t>
  </si>
  <si>
    <t>Thomas</t>
  </si>
  <si>
    <t>Dillon</t>
  </si>
  <si>
    <t>Roger</t>
  </si>
  <si>
    <t>Pratt</t>
  </si>
  <si>
    <t>Howes</t>
  </si>
  <si>
    <t>Unsworth</t>
  </si>
  <si>
    <t>Graeme</t>
  </si>
  <si>
    <t>Blair</t>
  </si>
  <si>
    <t>Martin</t>
  </si>
  <si>
    <t>Bailey</t>
  </si>
  <si>
    <t>Richard</t>
  </si>
  <si>
    <t>Giles</t>
  </si>
  <si>
    <t>Roland</t>
  </si>
  <si>
    <t>Woerle</t>
  </si>
  <si>
    <t>mark</t>
  </si>
  <si>
    <t>benton</t>
  </si>
  <si>
    <t>Brown</t>
  </si>
  <si>
    <t>Beckie</t>
  </si>
  <si>
    <t>Woodland</t>
  </si>
  <si>
    <t>Jonathan</t>
  </si>
  <si>
    <t>Gardner</t>
  </si>
  <si>
    <t>Burrell</t>
  </si>
  <si>
    <t>conan</t>
  </si>
  <si>
    <t>gibney</t>
  </si>
  <si>
    <t>Thompson</t>
  </si>
  <si>
    <t>ed</t>
  </si>
  <si>
    <t>Hector</t>
  </si>
  <si>
    <t>victor</t>
  </si>
  <si>
    <t>thompson</t>
  </si>
  <si>
    <t>Clark</t>
  </si>
  <si>
    <t>Daniel</t>
  </si>
  <si>
    <t>Harris</t>
  </si>
  <si>
    <t>Christine</t>
  </si>
  <si>
    <t>Lutsch</t>
  </si>
  <si>
    <t>Jason</t>
  </si>
  <si>
    <t>Gayler</t>
  </si>
  <si>
    <t>Knell</t>
  </si>
  <si>
    <t>Luke</t>
  </si>
  <si>
    <t>Carey</t>
  </si>
  <si>
    <t>Harrison</t>
  </si>
  <si>
    <t>Turton</t>
  </si>
  <si>
    <t>Oliver</t>
  </si>
  <si>
    <t>Cardigan</t>
  </si>
  <si>
    <t>Stylianou</t>
  </si>
  <si>
    <t>Tony</t>
  </si>
  <si>
    <t>Ward</t>
  </si>
  <si>
    <t>Michael</t>
  </si>
  <si>
    <t>Walsh</t>
  </si>
  <si>
    <t>Ian</t>
  </si>
  <si>
    <t>Taylor</t>
  </si>
  <si>
    <t>Kevin</t>
  </si>
  <si>
    <t>Freeman</t>
  </si>
  <si>
    <t>Anna</t>
  </si>
  <si>
    <t>Gilmore</t>
  </si>
  <si>
    <t>Peter</t>
  </si>
  <si>
    <t>Maxwell</t>
  </si>
  <si>
    <t>david</t>
  </si>
  <si>
    <t>staton</t>
  </si>
  <si>
    <t>Patrick</t>
  </si>
  <si>
    <t>Bartley</t>
  </si>
  <si>
    <t>Gower</t>
  </si>
  <si>
    <t>Susan</t>
  </si>
  <si>
    <t>Fairfax</t>
  </si>
  <si>
    <t>Owens</t>
  </si>
  <si>
    <t>Anthony</t>
  </si>
  <si>
    <t>Broomfield</t>
  </si>
  <si>
    <t>Wilson</t>
  </si>
  <si>
    <t>Leat</t>
  </si>
  <si>
    <t>jason</t>
  </si>
  <si>
    <t>parrish</t>
  </si>
  <si>
    <t>Smith</t>
  </si>
  <si>
    <t>Mathew</t>
  </si>
  <si>
    <t>Ed</t>
  </si>
  <si>
    <t>Hoadley</t>
  </si>
  <si>
    <t>omar</t>
  </si>
  <si>
    <t>holguin</t>
  </si>
  <si>
    <t>Voy</t>
  </si>
  <si>
    <t>Kozielski</t>
  </si>
  <si>
    <t>Mike</t>
  </si>
  <si>
    <t>Morris</t>
  </si>
  <si>
    <t>sara</t>
  </si>
  <si>
    <t>demonti</t>
  </si>
  <si>
    <t>mike</t>
  </si>
  <si>
    <t>essex</t>
  </si>
  <si>
    <t>Darren</t>
  </si>
  <si>
    <t>Over</t>
  </si>
  <si>
    <t>Alistair</t>
  </si>
  <si>
    <t>Huggett</t>
  </si>
  <si>
    <t>Roe</t>
  </si>
  <si>
    <t>Jane</t>
  </si>
  <si>
    <t>Osborne</t>
  </si>
  <si>
    <t>Richens</t>
  </si>
  <si>
    <t>Katie</t>
  </si>
  <si>
    <t>Crowe</t>
  </si>
  <si>
    <t>Mowbray</t>
  </si>
  <si>
    <t>Robinson</t>
  </si>
  <si>
    <t>Garcia-Brooks</t>
  </si>
  <si>
    <t>Borrego</t>
  </si>
  <si>
    <t>Brenen</t>
  </si>
  <si>
    <t>Thornhill</t>
  </si>
  <si>
    <t>Charlie</t>
  </si>
  <si>
    <t>Openshaw</t>
  </si>
  <si>
    <t>Fernando</t>
  </si>
  <si>
    <t>Holguin</t>
  </si>
  <si>
    <t>francis</t>
  </si>
  <si>
    <t>kung</t>
  </si>
  <si>
    <t>Fredrik</t>
  </si>
  <si>
    <t>Bjurenvall</t>
  </si>
  <si>
    <t>Ana</t>
  </si>
  <si>
    <t>BERENGUEL ANTER</t>
  </si>
  <si>
    <t>paul</t>
  </si>
  <si>
    <t>reidy</t>
  </si>
  <si>
    <t>O Donnell</t>
  </si>
  <si>
    <t>Richie</t>
  </si>
  <si>
    <t>Thorpe</t>
  </si>
  <si>
    <t>Ursula</t>
  </si>
  <si>
    <t>Hankinson</t>
  </si>
  <si>
    <t>Whiteley</t>
  </si>
  <si>
    <t>Webster</t>
  </si>
  <si>
    <t>Lisa</t>
  </si>
  <si>
    <t>Collins</t>
  </si>
  <si>
    <t>Kenneth</t>
  </si>
  <si>
    <t>Jamieson</t>
  </si>
  <si>
    <t>Pulze</t>
  </si>
  <si>
    <t>Brook</t>
  </si>
  <si>
    <t>Hamish</t>
  </si>
  <si>
    <t>Macmillan</t>
  </si>
  <si>
    <t>Auckland</t>
  </si>
  <si>
    <t>Matthews</t>
  </si>
  <si>
    <t>Julian</t>
  </si>
  <si>
    <t>Farmer</t>
  </si>
  <si>
    <t>John</t>
  </si>
  <si>
    <t>Randall</t>
  </si>
  <si>
    <t>bulkley</t>
  </si>
  <si>
    <t>Bakstad</t>
  </si>
  <si>
    <t>Moira</t>
  </si>
  <si>
    <t>Larkin</t>
  </si>
  <si>
    <t>Rhi</t>
  </si>
  <si>
    <t>Leadbeater</t>
  </si>
  <si>
    <t>Susanna</t>
  </si>
  <si>
    <t>Davies</t>
  </si>
  <si>
    <t>stuart</t>
  </si>
  <si>
    <t>webster</t>
  </si>
  <si>
    <t>Brash</t>
  </si>
  <si>
    <t>Ellen</t>
  </si>
  <si>
    <t>O Mahony</t>
  </si>
  <si>
    <t>Francisco</t>
  </si>
  <si>
    <t>Pizarro</t>
  </si>
  <si>
    <t>tamsin</t>
  </si>
  <si>
    <t>booth</t>
  </si>
  <si>
    <t>Nigel</t>
  </si>
  <si>
    <t>Abbott</t>
  </si>
  <si>
    <t>Strugglers</t>
  </si>
  <si>
    <t>Andy</t>
  </si>
  <si>
    <t>Wingate</t>
  </si>
  <si>
    <t>Jennifer</t>
  </si>
  <si>
    <t>Nel</t>
  </si>
  <si>
    <t>Dana</t>
  </si>
  <si>
    <t>Voysey</t>
  </si>
  <si>
    <t>Madeleine</t>
  </si>
  <si>
    <t>Moat</t>
  </si>
  <si>
    <t>Barker</t>
  </si>
  <si>
    <t>Joanna</t>
  </si>
  <si>
    <t>Greenfield</t>
  </si>
  <si>
    <t>Philip</t>
  </si>
  <si>
    <t>Leavy</t>
  </si>
  <si>
    <t>Fiona</t>
  </si>
  <si>
    <t>Rae</t>
  </si>
  <si>
    <t>ian</t>
  </si>
  <si>
    <t>Galbraith</t>
  </si>
  <si>
    <t>Russell</t>
  </si>
  <si>
    <t>Jackson</t>
  </si>
  <si>
    <t>brian</t>
  </si>
  <si>
    <t>farrell</t>
  </si>
  <si>
    <t>Bradley</t>
  </si>
  <si>
    <t>Dovey</t>
  </si>
  <si>
    <t>Marsden</t>
  </si>
  <si>
    <t>Fergus</t>
  </si>
  <si>
    <t>O'Sullivan</t>
  </si>
  <si>
    <t>Laura May</t>
  </si>
  <si>
    <t>Williams</t>
  </si>
  <si>
    <t>Hieatt-Smith</t>
  </si>
  <si>
    <t>Ennever</t>
  </si>
  <si>
    <t>Esther</t>
  </si>
  <si>
    <t>Hamill</t>
  </si>
  <si>
    <t>MacLachlan</t>
  </si>
  <si>
    <t>Allen</t>
  </si>
  <si>
    <t>Adam</t>
  </si>
  <si>
    <t>Wells</t>
  </si>
  <si>
    <t>stefano</t>
  </si>
  <si>
    <t>pardi</t>
  </si>
  <si>
    <t>Emma</t>
  </si>
  <si>
    <t>Snowdon</t>
  </si>
  <si>
    <t>Lucy</t>
  </si>
  <si>
    <t>Freemantle</t>
  </si>
  <si>
    <t>Tom</t>
  </si>
  <si>
    <t>Cartwright</t>
  </si>
  <si>
    <t>Stapleton</t>
  </si>
  <si>
    <t>Nicholas</t>
  </si>
  <si>
    <t>Leigh</t>
  </si>
  <si>
    <t>Chandler</t>
  </si>
  <si>
    <t>del</t>
  </si>
  <si>
    <t>huse</t>
  </si>
  <si>
    <t>Buchanan</t>
  </si>
  <si>
    <t>Jen</t>
  </si>
  <si>
    <t>French</t>
  </si>
  <si>
    <t>Charles</t>
  </si>
  <si>
    <t>Greenwood</t>
  </si>
  <si>
    <t>Hannah</t>
  </si>
  <si>
    <t>Lewis</t>
  </si>
  <si>
    <t>Ruki</t>
  </si>
  <si>
    <t>Sidhwa</t>
  </si>
  <si>
    <t>ken</t>
  </si>
  <si>
    <t>Cliff</t>
  </si>
  <si>
    <t>Potter</t>
  </si>
  <si>
    <t>Liz</t>
  </si>
  <si>
    <t>Wood</t>
  </si>
  <si>
    <t>fraser</t>
  </si>
  <si>
    <t>Mills</t>
  </si>
  <si>
    <t>Robson</t>
  </si>
  <si>
    <t>LAURA</t>
  </si>
  <si>
    <t>LEE</t>
  </si>
  <si>
    <t>Rickman</t>
  </si>
  <si>
    <t>Dwyer</t>
  </si>
  <si>
    <t>MacDonald</t>
  </si>
  <si>
    <t>Roseline</t>
  </si>
  <si>
    <t>Holt</t>
  </si>
  <si>
    <t>Claire</t>
  </si>
  <si>
    <t>Morgan</t>
  </si>
  <si>
    <t>Torry</t>
  </si>
  <si>
    <t>Moseling</t>
  </si>
  <si>
    <t>Theresa</t>
  </si>
  <si>
    <t>Charlotte</t>
  </si>
  <si>
    <t>Tiplady</t>
  </si>
  <si>
    <t>Malcolm</t>
  </si>
  <si>
    <t>Paterson</t>
  </si>
  <si>
    <t>Johns</t>
  </si>
  <si>
    <t>Rebecca</t>
  </si>
  <si>
    <t>Frost</t>
  </si>
  <si>
    <t>Sherman</t>
  </si>
  <si>
    <t>Age category</t>
  </si>
  <si>
    <t>Team name</t>
  </si>
  <si>
    <t>Overall position</t>
  </si>
  <si>
    <t>Vets</t>
  </si>
  <si>
    <t>Blackwater Triathlon Club</t>
  </si>
  <si>
    <t>Andrew Rooke</t>
  </si>
  <si>
    <t>Matt Molloy</t>
  </si>
  <si>
    <t>Ryan Evans</t>
  </si>
  <si>
    <t>James Gwyther</t>
  </si>
  <si>
    <t>Stuart Travis</t>
  </si>
  <si>
    <t>Benjamin Osborn</t>
  </si>
  <si>
    <t>angus beaumont</t>
  </si>
  <si>
    <t>Archie Allen-Jones</t>
  </si>
  <si>
    <t>jonathan horsman</t>
  </si>
  <si>
    <t>Simon Bedford</t>
  </si>
  <si>
    <t>richard hancock</t>
  </si>
  <si>
    <t>Mark Gray</t>
  </si>
  <si>
    <t>David Cottle</t>
  </si>
  <si>
    <t>Robert Attreed</t>
  </si>
  <si>
    <t>Stuart Dillon</t>
  </si>
  <si>
    <t>Ryan Howes</t>
  </si>
  <si>
    <t>Graeme Blair</t>
  </si>
  <si>
    <t>Martin Senior</t>
  </si>
  <si>
    <t>Andrew Bailey</t>
  </si>
  <si>
    <t>Richard Giles</t>
  </si>
  <si>
    <t>Roland Woerle</t>
  </si>
  <si>
    <t>mark benton</t>
  </si>
  <si>
    <t>Jonathan Gardner</t>
  </si>
  <si>
    <t>conan gibney</t>
  </si>
  <si>
    <t>Simon Thompson</t>
  </si>
  <si>
    <t>ed Hector</t>
  </si>
  <si>
    <t>victor thompson</t>
  </si>
  <si>
    <t>Paul Clark</t>
  </si>
  <si>
    <t>Daniel Harris</t>
  </si>
  <si>
    <t>Luke Carey</t>
  </si>
  <si>
    <t>Richard Harrison</t>
  </si>
  <si>
    <t>Simon Turton</t>
  </si>
  <si>
    <t>Oliver Cardigan</t>
  </si>
  <si>
    <t>Andrew Stylianou</t>
  </si>
  <si>
    <t>Tony Ward</t>
  </si>
  <si>
    <t>Michael Walsh</t>
  </si>
  <si>
    <t>Kevin Freeman</t>
  </si>
  <si>
    <t>Anna Gilmore</t>
  </si>
  <si>
    <t>Peter Maxwell</t>
  </si>
  <si>
    <t>david staton</t>
  </si>
  <si>
    <t>Patrick Gray</t>
  </si>
  <si>
    <t>Richard Bartley</t>
  </si>
  <si>
    <t>Mark Gower</t>
  </si>
  <si>
    <t>Matt Wilson</t>
  </si>
  <si>
    <t>Martin Leat</t>
  </si>
  <si>
    <t>jason parrish</t>
  </si>
  <si>
    <t>Matt Smith</t>
  </si>
  <si>
    <t>Mathew Ward</t>
  </si>
  <si>
    <t>Ed Hoadley</t>
  </si>
  <si>
    <t>omar holguin</t>
  </si>
  <si>
    <t>Voy Kozielski</t>
  </si>
  <si>
    <t>sara demonti</t>
  </si>
  <si>
    <t>mike essex</t>
  </si>
  <si>
    <t>Darren Over</t>
  </si>
  <si>
    <t>Alistair Huggett</t>
  </si>
  <si>
    <t>Jane Osborne</t>
  </si>
  <si>
    <t>Katie Crowe</t>
  </si>
  <si>
    <t>Matt Mowbray</t>
  </si>
  <si>
    <t>James Robinson</t>
  </si>
  <si>
    <t>Robert Garcia-Brooks</t>
  </si>
  <si>
    <t>Daniel Borrego</t>
  </si>
  <si>
    <t>Andrew Brenen</t>
  </si>
  <si>
    <t>Paul Thornhill</t>
  </si>
  <si>
    <t>Charlie Openshaw</t>
  </si>
  <si>
    <t>francis kung</t>
  </si>
  <si>
    <t>Fredrik Bjurenvall</t>
  </si>
  <si>
    <t>Ana BERENGUEL ANTER</t>
  </si>
  <si>
    <t>paul reidy</t>
  </si>
  <si>
    <t>Paul O Donnell</t>
  </si>
  <si>
    <t>Richie Thorpe</t>
  </si>
  <si>
    <t>Ursula Hankinson</t>
  </si>
  <si>
    <t>Paul Whiteley</t>
  </si>
  <si>
    <t>Paul Thompson</t>
  </si>
  <si>
    <t>Lisa Collins</t>
  </si>
  <si>
    <t>Kenneth Jamieson</t>
  </si>
  <si>
    <t>Paul Pulze</t>
  </si>
  <si>
    <t>David Brook</t>
  </si>
  <si>
    <t>Hamish Macmillan</t>
  </si>
  <si>
    <t>Stuart Auckland</t>
  </si>
  <si>
    <t>David Matthews</t>
  </si>
  <si>
    <t>Julian Farmer</t>
  </si>
  <si>
    <t>John Randall</t>
  </si>
  <si>
    <t>richard bulkley</t>
  </si>
  <si>
    <t>Paul Bakstad</t>
  </si>
  <si>
    <t>Moira Larkin</t>
  </si>
  <si>
    <t>Rhi Leadbeater</t>
  </si>
  <si>
    <t>stuart webster</t>
  </si>
  <si>
    <t>Ben Brash</t>
  </si>
  <si>
    <t>Ellen O Mahony</t>
  </si>
  <si>
    <t>Francisco Pizarro</t>
  </si>
  <si>
    <t>tamsin booth</t>
  </si>
  <si>
    <t>Nigel Abbott</t>
  </si>
  <si>
    <t>Andy Wingate</t>
  </si>
  <si>
    <t>Jennifer Nel</t>
  </si>
  <si>
    <t>Dana Voysey</t>
  </si>
  <si>
    <t>Madeleine Moat</t>
  </si>
  <si>
    <t>Simon Robinson</t>
  </si>
  <si>
    <t>Thomas Barker</t>
  </si>
  <si>
    <t>Joanna Greenfield</t>
  </si>
  <si>
    <t>Philip Leavy</t>
  </si>
  <si>
    <t>ian Galbraith</t>
  </si>
  <si>
    <t>Russell Jackson</t>
  </si>
  <si>
    <t>brian farrell</t>
  </si>
  <si>
    <t>Bradley Dovey</t>
  </si>
  <si>
    <t>Paul Marsden</t>
  </si>
  <si>
    <t>Fergus O'Sullivan</t>
  </si>
  <si>
    <t>Ben Hieatt-Smith</t>
  </si>
  <si>
    <t>Alistair Ennever</t>
  </si>
  <si>
    <t>Andrew MacLachlan</t>
  </si>
  <si>
    <t>Martin Allen</t>
  </si>
  <si>
    <t>Adam Wells</t>
  </si>
  <si>
    <t>stefano pardi</t>
  </si>
  <si>
    <t>Emma Snowdon</t>
  </si>
  <si>
    <t>Lucy Freemantle</t>
  </si>
  <si>
    <t>Tom Cartwright</t>
  </si>
  <si>
    <t>Lucy Stapleton</t>
  </si>
  <si>
    <t>Nicholas Leigh</t>
  </si>
  <si>
    <t>Andrew Chandler</t>
  </si>
  <si>
    <t>del huse</t>
  </si>
  <si>
    <t>Jen French</t>
  </si>
  <si>
    <t>Charles Greenwood</t>
  </si>
  <si>
    <t>Hannah Lewis</t>
  </si>
  <si>
    <t>Ruki Sidhwa</t>
  </si>
  <si>
    <t>ken Davies</t>
  </si>
  <si>
    <t>Liz Wood</t>
  </si>
  <si>
    <t>david fraser</t>
  </si>
  <si>
    <t>Paul Mills</t>
  </si>
  <si>
    <t>Michael Robson</t>
  </si>
  <si>
    <t>LAURA LEE</t>
  </si>
  <si>
    <t>Thomas Rickman</t>
  </si>
  <si>
    <t>Jane Dwyer</t>
  </si>
  <si>
    <t>Emma MacDonald</t>
  </si>
  <si>
    <t>Roseline Holt</t>
  </si>
  <si>
    <t>Jennifer Torry</t>
  </si>
  <si>
    <t>Theresa Abbott</t>
  </si>
  <si>
    <t>Charlotte Tiplady</t>
  </si>
  <si>
    <t>Malcolm Paterson</t>
  </si>
  <si>
    <t>Hannah Johns</t>
  </si>
  <si>
    <t>Rebecca Frost</t>
  </si>
  <si>
    <t>Daniel Sherman</t>
  </si>
  <si>
    <t>Luke Penny</t>
  </si>
  <si>
    <t>Peter Dyer</t>
  </si>
  <si>
    <t>Keith Burrows</t>
  </si>
  <si>
    <t>Rob Boulding</t>
  </si>
  <si>
    <t>Richard Matthews</t>
  </si>
  <si>
    <t>Alex Elferink</t>
  </si>
  <si>
    <t>Simon Tulloch</t>
  </si>
  <si>
    <t>Jonathan Bishop</t>
  </si>
  <si>
    <t>Andrew Cummings</t>
  </si>
  <si>
    <t>Jonathan Hammond</t>
  </si>
  <si>
    <t>Tony Poole</t>
  </si>
  <si>
    <t>Thomas Picking</t>
  </si>
  <si>
    <t>Chris Rowland</t>
  </si>
  <si>
    <t>Richard Wilkes</t>
  </si>
  <si>
    <t>Ollie Excell</t>
  </si>
  <si>
    <t>Rob Gratze</t>
  </si>
  <si>
    <t>Jason Medcalf</t>
  </si>
  <si>
    <t>Richard Dudman</t>
  </si>
  <si>
    <t>Phil Harvey</t>
  </si>
  <si>
    <t>Andy Dawbarn</t>
  </si>
  <si>
    <t>Toby Rome</t>
  </si>
  <si>
    <t>Gary Inglis</t>
  </si>
  <si>
    <t>Anna McNestry</t>
  </si>
  <si>
    <t>John Heather</t>
  </si>
  <si>
    <t>Ian Bartram</t>
  </si>
  <si>
    <t>David Campbell</t>
  </si>
  <si>
    <t>Shahab Uddin</t>
  </si>
  <si>
    <t>Bernie Wolff</t>
  </si>
  <si>
    <t>Chris Milne</t>
  </si>
  <si>
    <t>Kate Lahart</t>
  </si>
  <si>
    <t>Darren Holloway</t>
  </si>
  <si>
    <t>Kerry Foley</t>
  </si>
  <si>
    <t>Lukas Kafonek</t>
  </si>
  <si>
    <t>James Woolley</t>
  </si>
  <si>
    <t>Richard Lee</t>
  </si>
  <si>
    <t>Patrick Farren</t>
  </si>
  <si>
    <t>Hannah Traer-Clark</t>
  </si>
  <si>
    <t>Tamsin Booth</t>
  </si>
  <si>
    <t>Luke Penney</t>
  </si>
  <si>
    <t>male</t>
  </si>
  <si>
    <t>Graham Bell</t>
  </si>
  <si>
    <t>Ben Osborne</t>
  </si>
  <si>
    <t>Greg Lewis</t>
  </si>
  <si>
    <t>Eoin O Connell</t>
  </si>
  <si>
    <t>Rob Parry</t>
  </si>
  <si>
    <t>Samuel Burch</t>
  </si>
  <si>
    <t>Oliver De Montfort</t>
  </si>
  <si>
    <t>female</t>
  </si>
  <si>
    <t>Justin O'Leary</t>
  </si>
  <si>
    <t>Gavin Murrison</t>
  </si>
  <si>
    <t>Adrian Durran</t>
  </si>
  <si>
    <t>Patrick Furlong</t>
  </si>
  <si>
    <t>Kris Saeby</t>
  </si>
  <si>
    <t>Robert Gratze</t>
  </si>
  <si>
    <t>Duncan Sanders</t>
  </si>
  <si>
    <t>Suzanne Swaine</t>
  </si>
  <si>
    <t>Stewart Penney</t>
  </si>
  <si>
    <t>Philip Feldman</t>
  </si>
  <si>
    <t>Alec Eves</t>
  </si>
  <si>
    <t>Matthew King</t>
  </si>
  <si>
    <t>Tim Ayres</t>
  </si>
  <si>
    <t>Joanna Beak</t>
  </si>
  <si>
    <t>Jamie Kerr</t>
  </si>
  <si>
    <t>Alex Keay</t>
  </si>
  <si>
    <t>Michael Ward</t>
  </si>
  <si>
    <t>Ben Urquhart</t>
  </si>
  <si>
    <t>Thomas O'Donoghue</t>
  </si>
  <si>
    <t>Ross Wadey</t>
  </si>
  <si>
    <t>Nigel Clemens</t>
  </si>
  <si>
    <t>Ian Eves</t>
  </si>
  <si>
    <t>Cedric Blanc</t>
  </si>
  <si>
    <t>Emily Parry</t>
  </si>
  <si>
    <t>Katie Garrod</t>
  </si>
  <si>
    <t>John Kennedy</t>
  </si>
  <si>
    <t>Claudia Manera</t>
  </si>
  <si>
    <t>Iain Grosvenor</t>
  </si>
  <si>
    <t>Jenny Connor</t>
  </si>
  <si>
    <t>Jeff Grimes</t>
  </si>
  <si>
    <t>Hannah Moraa</t>
  </si>
  <si>
    <t>Mike Hill</t>
  </si>
  <si>
    <t>Shiz Gerami</t>
  </si>
  <si>
    <t>Chris Fitzgerald</t>
  </si>
  <si>
    <t>Gregor Rapprich</t>
  </si>
  <si>
    <t>Kevin Ormerod</t>
  </si>
  <si>
    <t>Chris Ford</t>
  </si>
  <si>
    <t>Tom Littlewood</t>
  </si>
  <si>
    <t>Patrick O'Sullivan</t>
  </si>
  <si>
    <t>Roger Waluube</t>
  </si>
  <si>
    <t>Sonia Marx</t>
  </si>
  <si>
    <t>Cory Cook</t>
  </si>
  <si>
    <t>Sandrine Gonnet</t>
  </si>
  <si>
    <t>Clare Parkholm</t>
  </si>
  <si>
    <t>Anna Bloomer</t>
  </si>
  <si>
    <t>David Crockwell</t>
  </si>
  <si>
    <t>Laura Gush</t>
  </si>
  <si>
    <t>Michelle Carroll</t>
  </si>
  <si>
    <t>Ann Shellard</t>
  </si>
  <si>
    <t>Hugh French</t>
  </si>
  <si>
    <t>Kinga Zakrzewska</t>
  </si>
  <si>
    <t>James Urquhart</t>
  </si>
  <si>
    <t>Christopher Holland</t>
  </si>
  <si>
    <t>Karen Ayers</t>
  </si>
  <si>
    <t>Audrey Livingston</t>
  </si>
  <si>
    <t>Clyde Cossey</t>
  </si>
  <si>
    <t>Sharon Davies</t>
  </si>
  <si>
    <t>Paul Hennessy</t>
  </si>
  <si>
    <t>Andrea Muller</t>
  </si>
  <si>
    <t>Wesley Nolan</t>
  </si>
  <si>
    <t>Neil Frame</t>
  </si>
  <si>
    <t>Alexandra Hunter-Dunn</t>
  </si>
  <si>
    <t>Sue Rowlands</t>
  </si>
  <si>
    <t>Suzanne Odell</t>
  </si>
  <si>
    <t>Nicolette Cossey</t>
  </si>
  <si>
    <t>Charlotte Odell</t>
  </si>
  <si>
    <t>Ella Fields</t>
  </si>
  <si>
    <t>Allan Kuhar</t>
  </si>
  <si>
    <t>Danielle Wright</t>
  </si>
  <si>
    <t>David Wood</t>
  </si>
  <si>
    <t>Angus beaumont</t>
  </si>
  <si>
    <t>M</t>
  </si>
  <si>
    <t>Sevenoaks Tri Club</t>
  </si>
  <si>
    <t>ROBERT BAKER</t>
  </si>
  <si>
    <t>GREENWICH TRITONS</t>
  </si>
  <si>
    <t>ROWAN O'DRISCOLL</t>
  </si>
  <si>
    <t>SERPENTINE RC</t>
  </si>
  <si>
    <t>F</t>
  </si>
  <si>
    <t>LUIS RENDON-AGUILAR</t>
  </si>
  <si>
    <t>TRI LONDON</t>
  </si>
  <si>
    <t>TOM PAILING</t>
  </si>
  <si>
    <t>Other</t>
  </si>
  <si>
    <t>RICHARD CURLING</t>
  </si>
  <si>
    <t>IAN GEORGE</t>
  </si>
  <si>
    <t>HENRY HOWE</t>
  </si>
  <si>
    <t>MATHIEU DAVY</t>
  </si>
  <si>
    <t>D3 TRIATHLON</t>
  </si>
  <si>
    <t>JOE GODDARD</t>
  </si>
  <si>
    <t>SUSE FAIRFAX</t>
  </si>
  <si>
    <t>MARK CHOPRA</t>
  </si>
  <si>
    <t>FREDERIQUE SUMPTION</t>
  </si>
  <si>
    <t>ALAN CLARK</t>
  </si>
  <si>
    <t>CRAIG ORMISTON</t>
  </si>
  <si>
    <t>VO2 MAXIMUM RACING TEAM</t>
  </si>
  <si>
    <t>TIM WORT</t>
  </si>
  <si>
    <t>ALEXANDER KALLASCH</t>
  </si>
  <si>
    <t>JAMES GOYMOUR</t>
  </si>
  <si>
    <t>ALEX DAVISON</t>
  </si>
  <si>
    <t>CAMBRIDGE TRIATHLON CLUB</t>
  </si>
  <si>
    <t>KATHERINE CASHELL</t>
  </si>
  <si>
    <t>JOHN PARKES</t>
  </si>
  <si>
    <t>WILLIAM IRESON</t>
  </si>
  <si>
    <t>ANDREW HOYLE</t>
  </si>
  <si>
    <t>TOBY SULLIVAN</t>
  </si>
  <si>
    <t>STEFANO PICKER</t>
  </si>
  <si>
    <t>MARK CONWAY</t>
  </si>
  <si>
    <t>DANIEL METCALFE</t>
  </si>
  <si>
    <t>NIGEL MASDING</t>
  </si>
  <si>
    <t>7oaks tri club</t>
  </si>
  <si>
    <t>RICHARD GRIFFIN</t>
  </si>
  <si>
    <t>Blackheath &amp; Bromley Harriers TC</t>
  </si>
  <si>
    <t>FREDRIK BRORSON</t>
  </si>
  <si>
    <t>ANDREA ALLOCCO</t>
  </si>
  <si>
    <t>BRUNO CALZETTA LARRIEU</t>
  </si>
  <si>
    <t>MARK BRISTOW</t>
  </si>
  <si>
    <t>GREG WILLIAMS</t>
  </si>
  <si>
    <t>RACHAEL BELL</t>
  </si>
  <si>
    <t>GARY WARD</t>
  </si>
  <si>
    <t>LEROY GARDNER</t>
  </si>
  <si>
    <t>MARK LALLY</t>
  </si>
  <si>
    <t>ALISTAIR BOOTON</t>
  </si>
  <si>
    <t>JAMIE BELL</t>
  </si>
  <si>
    <t>ANDREW MILLER</t>
  </si>
  <si>
    <t>RAY BRUNSBERG</t>
  </si>
  <si>
    <t>ANDREW KINGSTON</t>
  </si>
  <si>
    <t>LONDON FIELDS TRIATHLON CLUB</t>
  </si>
  <si>
    <t>CHRISTOPHER TAYLOR</t>
  </si>
  <si>
    <t>DAVID PUTTERGILL</t>
  </si>
  <si>
    <t>GARY LANGRIDGE-BROWN</t>
  </si>
  <si>
    <t>SAM LIDGLEY</t>
  </si>
  <si>
    <t>MATTHEW LAWRENCE</t>
  </si>
  <si>
    <t>MARK CAWOOD</t>
  </si>
  <si>
    <t>NEIL CLELLAND</t>
  </si>
  <si>
    <t>WIM GEBERBAUER</t>
  </si>
  <si>
    <t>Bob HEDDERMAN</t>
  </si>
  <si>
    <t>Met Police Triathlon Club</t>
  </si>
  <si>
    <t>THAMES TURBO</t>
  </si>
  <si>
    <t>RUSSEL HAYDEN</t>
  </si>
  <si>
    <t>DAVID HALLIWELL</t>
  </si>
  <si>
    <t>STRATFORD AC</t>
  </si>
  <si>
    <t>D DREW</t>
  </si>
  <si>
    <t>NICHOLAS ROBERTS</t>
  </si>
  <si>
    <t>GARETH GRIFFIN</t>
  </si>
  <si>
    <t>MATTHEW MONTGOMERY</t>
  </si>
  <si>
    <t>DORKING &amp; MOLE VALLEY AC</t>
  </si>
  <si>
    <t>SCOTT MULLINS</t>
  </si>
  <si>
    <t>MARTIN MILLS</t>
  </si>
  <si>
    <t>ROSS GENTRY</t>
  </si>
  <si>
    <t>STEPHEN GREEN</t>
  </si>
  <si>
    <t>ZENA SHEAN</t>
  </si>
  <si>
    <t>GARY SHAW</t>
  </si>
  <si>
    <t>ADRIAN RUSSELL</t>
  </si>
  <si>
    <t>TOM ROFF</t>
  </si>
  <si>
    <t>PETER HARLEY</t>
  </si>
  <si>
    <t>NIGEL COSTIFF</t>
  </si>
  <si>
    <t>ANDREW FLETCHER</t>
  </si>
  <si>
    <t>DAVID KRIGE</t>
  </si>
  <si>
    <t>OXFORD TRI</t>
  </si>
  <si>
    <t>THOMAS NICHOLSON</t>
  </si>
  <si>
    <t>MATT BERRY</t>
  </si>
  <si>
    <t>ROBERTO PINEIRO-VARELA</t>
  </si>
  <si>
    <t>DAVID STOCKWELL</t>
  </si>
  <si>
    <t>PARAIC LENIHAN</t>
  </si>
  <si>
    <t>MATTHEW PINNER</t>
  </si>
  <si>
    <t>GEOFF BURGESS</t>
  </si>
  <si>
    <t>PHIL TODD</t>
  </si>
  <si>
    <t>ROMAN GRIGORJEV</t>
  </si>
  <si>
    <t>DAVID LINDLEY</t>
  </si>
  <si>
    <t>DEREK GREEN</t>
  </si>
  <si>
    <t>BECKY GEORGE</t>
  </si>
  <si>
    <t>EXETER TRIATHLON CLUB</t>
  </si>
  <si>
    <t>TEREZA FRANCOVA</t>
  </si>
  <si>
    <t>NEIL GREENWOOD</t>
  </si>
  <si>
    <t>BERT VANMUYSEN</t>
  </si>
  <si>
    <t>TREVOR CHILTON</t>
  </si>
  <si>
    <t>NATHANIEL HOYLE</t>
  </si>
  <si>
    <t>TIM JACKSON</t>
  </si>
  <si>
    <t>LUKE WATERFIELD</t>
  </si>
  <si>
    <t>MARTIN RAFFERTY</t>
  </si>
  <si>
    <t>PETER RILEY</t>
  </si>
  <si>
    <t>JOHN BARLOW</t>
  </si>
  <si>
    <t>JANSON LOTERY</t>
  </si>
  <si>
    <t>JACK BORRETT</t>
  </si>
  <si>
    <t>PETER WALKER</t>
  </si>
  <si>
    <t>JAMES GREENE</t>
  </si>
  <si>
    <t>COLUM SHARKEY</t>
  </si>
  <si>
    <t>JACOB SALT-BERRYMEN</t>
  </si>
  <si>
    <t>WIM HAAK</t>
  </si>
  <si>
    <t>NEIL REES</t>
  </si>
  <si>
    <t>MARK LOCKE</t>
  </si>
  <si>
    <t>SHAUN PIDCOCK</t>
  </si>
  <si>
    <t>DAVID DONNE</t>
  </si>
  <si>
    <t>EMILY MEREDITH</t>
  </si>
  <si>
    <t>VINCE STARR</t>
  </si>
  <si>
    <t>MICHELLE DONNELLY</t>
  </si>
  <si>
    <t>JON STARR</t>
  </si>
  <si>
    <t>NATHANIEL LUNN</t>
  </si>
  <si>
    <t>ROWAN BOMPHRAY</t>
  </si>
  <si>
    <t>MATTHEW TERDRE</t>
  </si>
  <si>
    <t>CHANESE GRIFFIN</t>
  </si>
  <si>
    <t>NICHOLAS SISSON</t>
  </si>
  <si>
    <t>MATTHEW COX</t>
  </si>
  <si>
    <t>DEBBIE CLARKE</t>
  </si>
  <si>
    <t>LYNNE WRIGHT</t>
  </si>
  <si>
    <t>DAN MACLEOD</t>
  </si>
  <si>
    <t>SUE COOPER</t>
  </si>
  <si>
    <t>MARK MCMILLAN</t>
  </si>
  <si>
    <t>BART KAMYA</t>
  </si>
  <si>
    <t>KENZO FRY</t>
  </si>
  <si>
    <t>JAMES MUMFORD</t>
  </si>
  <si>
    <t>NICK MILLS</t>
  </si>
  <si>
    <t>DAVID KELLIE</t>
  </si>
  <si>
    <t>TIMOTHY HOFFMANN</t>
  </si>
  <si>
    <t>MICHAEL ROSE</t>
  </si>
  <si>
    <t>PENNY AITCHISON</t>
  </si>
  <si>
    <t>SARAH REYNOLDS</t>
  </si>
  <si>
    <t>EDWARD LOCKHART</t>
  </si>
  <si>
    <t>PHILIP BLENNERHASSETT</t>
  </si>
  <si>
    <t>NATALIE GLOVER</t>
  </si>
  <si>
    <t>NIGEL PRESCOTT</t>
  </si>
  <si>
    <t>Adwick TC</t>
  </si>
  <si>
    <t>NAOMI DUNNE</t>
  </si>
  <si>
    <t>HELENA ROSS</t>
  </si>
  <si>
    <t>PEPPI-MARIE HOLDER</t>
  </si>
  <si>
    <t>ELIZABETH CROWTHER</t>
  </si>
  <si>
    <t>OLLIE HAUNCH</t>
  </si>
  <si>
    <t>JULIA HUNTER</t>
  </si>
  <si>
    <t>TERRY TEALE</t>
  </si>
  <si>
    <t>RICHARD YOUELL</t>
  </si>
  <si>
    <t>KAREN COLE</t>
  </si>
  <si>
    <t>MATTHEW TYLER-SMITH</t>
  </si>
  <si>
    <t>White Oak Triathlon Club</t>
  </si>
  <si>
    <t>GEORGE AKERMAN</t>
  </si>
  <si>
    <t>OMAR CORONA BARRERA</t>
  </si>
  <si>
    <t>SIMON WILLIAMS</t>
  </si>
  <si>
    <t>MAXWELL DIXON</t>
  </si>
  <si>
    <t>PIOTR HADOWSKI</t>
  </si>
  <si>
    <t>MICHAEL MOELLER</t>
  </si>
  <si>
    <t>JOANNA WALLIS</t>
  </si>
  <si>
    <t>PAUL EDMUNDS</t>
  </si>
  <si>
    <t>STEWART CHAPMAN</t>
  </si>
  <si>
    <t>GABRIELA MANAVELLA</t>
  </si>
  <si>
    <t>SALLY HORSINGTON</t>
  </si>
  <si>
    <t>LUCY PICKERING</t>
  </si>
  <si>
    <t>ROSS THOMSON</t>
  </si>
  <si>
    <t>NATHAN PHILPOTT</t>
  </si>
  <si>
    <t>BEN BROOK</t>
  </si>
  <si>
    <t>JENNIFER ESSER</t>
  </si>
  <si>
    <t>MARK NIGHTINGALE</t>
  </si>
  <si>
    <t>JEREMY WALLEY</t>
  </si>
  <si>
    <t>RACHEL HALLIWELL</t>
  </si>
  <si>
    <t>PAUL SHEEHAN</t>
  </si>
  <si>
    <t>KATY MCGUINNESS</t>
  </si>
  <si>
    <t>CHRISTOPHER DUMAS</t>
  </si>
  <si>
    <t>REBECCA JONES</t>
  </si>
  <si>
    <t>ALEXANDER REINDORP</t>
  </si>
  <si>
    <t>ANDREW MATHER</t>
  </si>
  <si>
    <t>LUCY HURN</t>
  </si>
  <si>
    <t>SARAH BURNS</t>
  </si>
  <si>
    <t>KEVIN ROBSON</t>
  </si>
  <si>
    <t>JOHANNA MORLEY</t>
  </si>
  <si>
    <t>TONY MACPHERSON</t>
  </si>
  <si>
    <t>WILL MUNDOW</t>
  </si>
  <si>
    <t>VAUGHAN KINGSTON</t>
  </si>
  <si>
    <t>ROBERT WEBB</t>
  </si>
  <si>
    <t>TIM PEARSON</t>
  </si>
  <si>
    <t>KIRSTEN LEWIS</t>
  </si>
  <si>
    <t>ROBERT OTLEY</t>
  </si>
  <si>
    <t>CHRISTOPHER PARSONS</t>
  </si>
  <si>
    <t>HOLLY UNDERWOOD</t>
  </si>
  <si>
    <t>CLAIRE SUMMERS</t>
  </si>
  <si>
    <t>XI ZOU</t>
  </si>
  <si>
    <t>ROBIN BRUCE</t>
  </si>
  <si>
    <t>MATT HANSON</t>
  </si>
  <si>
    <t>THOMAS LUCCOCK</t>
  </si>
  <si>
    <t>HAYLEY DOWN</t>
  </si>
  <si>
    <t>MARK MOSIMANN</t>
  </si>
  <si>
    <t>JOHN PAUL JONES</t>
  </si>
  <si>
    <t>TOM FENDER</t>
  </si>
  <si>
    <t>STEFAN SANSON</t>
  </si>
  <si>
    <t>STEVE YOUNG</t>
  </si>
  <si>
    <t>JANE FORD</t>
  </si>
  <si>
    <t>MARTIN DEWHURST</t>
  </si>
  <si>
    <t>DANIEL HUMBLE</t>
  </si>
  <si>
    <t>BADDAR SAFEER</t>
  </si>
  <si>
    <t>CLAIRE STAGG</t>
  </si>
  <si>
    <t>JOHN GIEDZIUN</t>
  </si>
  <si>
    <t>SEAMUS MURPHY</t>
  </si>
  <si>
    <t>BOUCHAIB RHERRI</t>
  </si>
  <si>
    <t>PATRICK VOSS</t>
  </si>
  <si>
    <t>OLIVER POUND</t>
  </si>
  <si>
    <t>DAVID HARBAGE</t>
  </si>
  <si>
    <t>STUART BROOKS LAWRIE</t>
  </si>
  <si>
    <t>SYLVIA PRICE</t>
  </si>
  <si>
    <t>DAVID GOSLING</t>
  </si>
  <si>
    <t>VANESSA ORMISTON</t>
  </si>
  <si>
    <t>STEPHEN FULLER</t>
  </si>
  <si>
    <t>JOHN KELLY</t>
  </si>
  <si>
    <t>LIZZY BANWELL</t>
  </si>
  <si>
    <t>JENNY LENG</t>
  </si>
  <si>
    <t>MIKE BARTON</t>
  </si>
  <si>
    <t>DANNY GREEN</t>
  </si>
  <si>
    <t>CLAIRE BECK</t>
  </si>
  <si>
    <t>HANNAH FOWLES</t>
  </si>
  <si>
    <t>PAUL DENNIS</t>
  </si>
  <si>
    <t>LAURA DENHAM-JONES</t>
  </si>
  <si>
    <t>GARY FREEMAN</t>
  </si>
  <si>
    <t>MARK HOWARTH</t>
  </si>
  <si>
    <t>TOMMY CRUDGINGTON</t>
  </si>
  <si>
    <t>TONY COLLINSON</t>
  </si>
  <si>
    <t>JEREMY LAWSON</t>
  </si>
  <si>
    <t>TYNE TRI</t>
  </si>
  <si>
    <t>CHRIS RASTEIRO</t>
  </si>
  <si>
    <t>VICKI FONG</t>
  </si>
  <si>
    <t>FAYE COWEN</t>
  </si>
  <si>
    <t>CATHERINE PINCHEN</t>
  </si>
  <si>
    <t>MICHAEL ALLEN</t>
  </si>
  <si>
    <t>AIDAN SLOWIE</t>
  </si>
  <si>
    <t>LISA RUTHERFORD</t>
  </si>
  <si>
    <t>ADELE MAITLAND</t>
  </si>
  <si>
    <t>RACHEL HOYLE</t>
  </si>
  <si>
    <t>KATE ANDREWS</t>
  </si>
  <si>
    <t>ANNE LOSFELD</t>
  </si>
  <si>
    <t>ROBERT CIVIL</t>
  </si>
  <si>
    <t>CHELSEA ROCHE</t>
  </si>
  <si>
    <t>ALEXANDRA CONSTANTI</t>
  </si>
  <si>
    <t>DANIEL TOWNSEND</t>
  </si>
  <si>
    <t>SARAH BIRKS</t>
  </si>
  <si>
    <t>GEOFFREY GOODE</t>
  </si>
  <si>
    <t>ANDREW SANDERS</t>
  </si>
  <si>
    <t>TIM WRIGHT</t>
  </si>
  <si>
    <t>DENNIS MCDONAGH</t>
  </si>
  <si>
    <t>MARCELLINE KUONEN</t>
  </si>
  <si>
    <t>ANGELA FARMER</t>
  </si>
  <si>
    <t>JONATHAN CHADWICK</t>
  </si>
  <si>
    <t>DONNE NEL</t>
  </si>
  <si>
    <t>ANNA REID</t>
  </si>
  <si>
    <t>ROSE GARBER</t>
  </si>
  <si>
    <t>SARAH DERNIS</t>
  </si>
  <si>
    <t>SARAH DEENY</t>
  </si>
  <si>
    <t>MARK PEARSON</t>
  </si>
  <si>
    <t>EMMA MAGER</t>
  </si>
  <si>
    <t>LAURA SHAW</t>
  </si>
  <si>
    <t>LOUISE-KATHRYN PRICE</t>
  </si>
  <si>
    <t>DEBORAH CLARK</t>
  </si>
  <si>
    <t>ANNE-MARIE DOYLE</t>
  </si>
  <si>
    <t>CAROLINE MORTEN</t>
  </si>
  <si>
    <t>GRANT BOHM</t>
  </si>
  <si>
    <t>GRAHAM WILLIAMS</t>
  </si>
  <si>
    <t>FAY SUTTON</t>
  </si>
  <si>
    <t>IAN BRADBURY</t>
  </si>
  <si>
    <t>ALEX CLABBURN</t>
  </si>
  <si>
    <t>GEMMA FITZJOHN-SYKES</t>
  </si>
  <si>
    <t>ELISABETH BUCKNALL</t>
  </si>
  <si>
    <t>CHARLOTTE SUTTON</t>
  </si>
  <si>
    <t>SARA DOWLING</t>
  </si>
  <si>
    <t>ANGELA HOWARTH</t>
  </si>
  <si>
    <t>MARK MORRIS</t>
  </si>
  <si>
    <t>DAVID LAU</t>
  </si>
  <si>
    <t>DOMINIC SULLIVAN</t>
  </si>
  <si>
    <t>MARINA PELUFFO</t>
  </si>
  <si>
    <t>ROBERT BURBIDGE</t>
  </si>
  <si>
    <t>ANWAR EL BIZANTI</t>
  </si>
  <si>
    <t>JONATHAN BRENT</t>
  </si>
  <si>
    <t>RACHAEL PRESTON</t>
  </si>
  <si>
    <t>ELISABETH LINDLEY</t>
  </si>
  <si>
    <t>STEPHANIE ELLIOTT</t>
  </si>
  <si>
    <t>MICHAEL ROONEY</t>
  </si>
  <si>
    <t>JONATHON BUSH</t>
  </si>
  <si>
    <t>JULIAN SPENCER-WOOD</t>
  </si>
  <si>
    <t>ROSIE GEYMAN</t>
  </si>
  <si>
    <t>JACQUELINE MORCOMBE</t>
  </si>
  <si>
    <t>FELICITY CROFT</t>
  </si>
  <si>
    <t>NIGEL HOOD</t>
  </si>
  <si>
    <t>MARTIN HANCOCK</t>
  </si>
  <si>
    <t>SAM LAZELL</t>
  </si>
  <si>
    <t>ALICE WALTERS</t>
  </si>
  <si>
    <t>WAYNE MOORE</t>
  </si>
  <si>
    <t>LUCY SALTER</t>
  </si>
  <si>
    <t>RACHEL COLLIS</t>
  </si>
  <si>
    <t>LES MOORE</t>
  </si>
  <si>
    <t>City of Chester Triathlon Club</t>
  </si>
  <si>
    <t>JACOB WHITTINGHAM</t>
  </si>
  <si>
    <t>DANNY CHAN</t>
  </si>
  <si>
    <t>GREGORY MARCHAT</t>
  </si>
  <si>
    <t>SHU LYN NG</t>
  </si>
  <si>
    <t>SARAH KEIGHTLEY</t>
  </si>
  <si>
    <t>CELINE HADDAD</t>
  </si>
  <si>
    <t>PADDI MCKONE</t>
  </si>
  <si>
    <t>JANE BOORMAN</t>
  </si>
  <si>
    <t>RAE NAUDI</t>
  </si>
  <si>
    <t>CJ GORDON</t>
  </si>
  <si>
    <t>AOIFE SYNNOTT</t>
  </si>
  <si>
    <t>SUE LEAROYD</t>
  </si>
  <si>
    <t>TRACY BLISS</t>
  </si>
  <si>
    <t>SUSAN NICOLAI</t>
  </si>
  <si>
    <t>KELLY ROBERTSHAW</t>
  </si>
  <si>
    <t>MARTA ILJADICA</t>
  </si>
  <si>
    <t>JENNY HARLEY</t>
  </si>
  <si>
    <t>RACHEL THOMAS</t>
  </si>
  <si>
    <t>NICKY ROJAS</t>
  </si>
  <si>
    <t>CAROL WALLER</t>
  </si>
  <si>
    <t>HELEN BLACKIE</t>
  </si>
  <si>
    <t>CATHERINE DUNNINGHAM</t>
  </si>
  <si>
    <t>LOUISE DAWSON</t>
  </si>
  <si>
    <t>PAUL BOOTON</t>
  </si>
  <si>
    <t>DAN SCOTT</t>
  </si>
  <si>
    <t>DAVID WALTERS</t>
  </si>
  <si>
    <t>LIZ KREB</t>
  </si>
  <si>
    <t>LAUREN UNDERWOOD</t>
  </si>
  <si>
    <t>ALICK SETHI</t>
  </si>
  <si>
    <t>NITA PATEL</t>
  </si>
  <si>
    <t>AMY AERON-THOMAS</t>
  </si>
  <si>
    <t>KATIE BINNING</t>
  </si>
  <si>
    <t>NICOLE FLETCHER</t>
  </si>
  <si>
    <t>MIRANDA COOK</t>
  </si>
  <si>
    <t>JAYNE GORDON</t>
  </si>
  <si>
    <t>ADJOA BOATENG</t>
  </si>
  <si>
    <t>KATIE BUNTING</t>
  </si>
  <si>
    <t>KATE EL BIZANTI</t>
  </si>
  <si>
    <t>KATIE HEMMINGS</t>
  </si>
  <si>
    <t>DOMINIC MANDER</t>
  </si>
  <si>
    <t>WENDY ORR</t>
  </si>
  <si>
    <t>KATHERINE STANYER</t>
  </si>
  <si>
    <t>SYLVINA QUAMINA</t>
  </si>
  <si>
    <t>PHILIP HULL</t>
  </si>
  <si>
    <t>ANNA STREVENS</t>
  </si>
  <si>
    <t>RICHARD MARTIN</t>
  </si>
  <si>
    <t>ALEX LEOW</t>
  </si>
  <si>
    <t>ANDREW MACALPINE</t>
  </si>
  <si>
    <t>REBECCA HUMPHREYS-ELVIS</t>
  </si>
  <si>
    <t>JULIE MELET</t>
  </si>
  <si>
    <t>SHARON CLARK</t>
  </si>
  <si>
    <t>SARAH WATERFALL</t>
  </si>
  <si>
    <t>DENISE HIRST</t>
  </si>
  <si>
    <t>CAROLINE GORMLEY</t>
  </si>
  <si>
    <t>ELLIE PETCH</t>
  </si>
  <si>
    <t>JENNIE DROHAN</t>
  </si>
  <si>
    <t>LISA MARSHALL</t>
  </si>
  <si>
    <t>LISA JACKSON</t>
  </si>
  <si>
    <t>GRAHAM COOK</t>
  </si>
  <si>
    <t>AARON HIRST</t>
  </si>
  <si>
    <t>MADELINE YOUNG</t>
  </si>
  <si>
    <t>CHESLEIGH HIRST</t>
  </si>
  <si>
    <t>DANIEL DEVITT</t>
  </si>
  <si>
    <t>London Fields Aquathlon</t>
  </si>
  <si>
    <t>David Staton</t>
  </si>
  <si>
    <t>Mark Benton</t>
  </si>
  <si>
    <t>Hillingdon Sprint Triathlon3</t>
  </si>
  <si>
    <t>London Fields5</t>
  </si>
  <si>
    <t>Jekyll &amp; Hyde Park Duathlon7</t>
  </si>
  <si>
    <t>Best 4 results Overall</t>
  </si>
  <si>
    <t>Overall League</t>
  </si>
  <si>
    <t>Swim Open</t>
  </si>
  <si>
    <t>Gary Laybourne</t>
  </si>
  <si>
    <t>Jon Horsman</t>
  </si>
  <si>
    <t>Tim Bishop</t>
  </si>
  <si>
    <t>Thomas Korff</t>
  </si>
  <si>
    <t>Bruce Harington</t>
  </si>
  <si>
    <t>Smon Claridge</t>
  </si>
  <si>
    <t>Queens Tower CC</t>
  </si>
  <si>
    <t>Armanni Antoine-Chagar</t>
  </si>
  <si>
    <t>Martin Gibson</t>
  </si>
  <si>
    <t>Mick Prowting</t>
  </si>
  <si>
    <t>Hemel Hempstead CC</t>
  </si>
  <si>
    <t>Jamie Stentaford</t>
  </si>
  <si>
    <t>Stuart Amblin</t>
  </si>
  <si>
    <t>Chris Pinnell</t>
  </si>
  <si>
    <t>Eran Agate</t>
  </si>
  <si>
    <t>Beverley Childs</t>
  </si>
  <si>
    <t>Xavier Faux</t>
  </si>
  <si>
    <t>Chiltern Triathletes</t>
  </si>
  <si>
    <t>Dan Noraika</t>
  </si>
  <si>
    <t>Samuel Leonard</t>
  </si>
  <si>
    <t>Richard Burgess</t>
  </si>
  <si>
    <t>Shaun Round</t>
  </si>
  <si>
    <t>Martin Bowd</t>
  </si>
  <si>
    <t>Winchester &amp; District AC Triathletes</t>
  </si>
  <si>
    <t>Martin Mckee</t>
  </si>
  <si>
    <t>Sarah Percival</t>
  </si>
  <si>
    <t>Colin Mcardle</t>
  </si>
  <si>
    <t>Richard Bridger</t>
  </si>
  <si>
    <t>Alexandra Hewett</t>
  </si>
  <si>
    <t>Reuben Beggs</t>
  </si>
  <si>
    <t>Paul Hartigan</t>
  </si>
  <si>
    <t>Gary Craig</t>
  </si>
  <si>
    <t>Andy Edis</t>
  </si>
  <si>
    <t>Mike Powell</t>
  </si>
  <si>
    <t>David Cook</t>
  </si>
  <si>
    <t>Marc Hibbins</t>
  </si>
  <si>
    <t>Ben Collins</t>
  </si>
  <si>
    <t>Adam Preece</t>
  </si>
  <si>
    <t>Lynda Chase</t>
  </si>
  <si>
    <t>Jo Lewis</t>
  </si>
  <si>
    <t>Damian Franklin</t>
  </si>
  <si>
    <t>Siddharth Sudunagunta</t>
  </si>
  <si>
    <t>Kasia Gilewicz</t>
  </si>
  <si>
    <t>Kate Webster</t>
  </si>
  <si>
    <t>Simon Bird</t>
  </si>
  <si>
    <t>Jose Julian Lopez</t>
  </si>
  <si>
    <t>Daniel Christensen</t>
  </si>
  <si>
    <t>Anna Coppel</t>
  </si>
  <si>
    <t>Karla Shield</t>
  </si>
  <si>
    <t>Richard Johnson</t>
  </si>
  <si>
    <t>Amy Claridge</t>
  </si>
  <si>
    <t>Barry Neville</t>
  </si>
  <si>
    <t>Rachel Lowery</t>
  </si>
  <si>
    <t>Dominic Crawford</t>
  </si>
  <si>
    <t>Robert Whitmarsh</t>
  </si>
  <si>
    <t>Sarah Deeny</t>
  </si>
  <si>
    <t>Joshua Mannerheim</t>
  </si>
  <si>
    <t>Sally Vigurs</t>
  </si>
  <si>
    <t>Stuart Wrigglesworth</t>
  </si>
  <si>
    <t>Roy Cowley</t>
  </si>
  <si>
    <t>Katie Emery</t>
  </si>
  <si>
    <t>Chalfont Tri Club</t>
  </si>
  <si>
    <t>Joanne Cheung</t>
  </si>
  <si>
    <t>Tom Howells</t>
  </si>
  <si>
    <t>Cedric Le Rouzo</t>
  </si>
  <si>
    <t>Score Check</t>
  </si>
  <si>
    <t>Position</t>
  </si>
  <si>
    <t>Bib #</t>
  </si>
  <si>
    <t>Athlete Name</t>
  </si>
  <si>
    <t>DANNY RUSSELL</t>
  </si>
  <si>
    <t>SAMUEL DELL</t>
  </si>
  <si>
    <t>ROBERT OSBORNE</t>
  </si>
  <si>
    <t>PATRICK HARFIELD</t>
  </si>
  <si>
    <t>Portsmouth Triathletes</t>
  </si>
  <si>
    <t>ANDREW BELL</t>
  </si>
  <si>
    <t>ST ALBANS STRIDERS</t>
  </si>
  <si>
    <t>RICHARD STABLER</t>
  </si>
  <si>
    <t>PETER CAMPBELL</t>
  </si>
  <si>
    <t>BRIAN LONGMAN</t>
  </si>
  <si>
    <t>TRI SPORT EPPING</t>
  </si>
  <si>
    <t>ROBERT WILBRAHAM</t>
  </si>
  <si>
    <t>ELLEN GREAVES</t>
  </si>
  <si>
    <t>ANTHONY FLICK</t>
  </si>
  <si>
    <t>MATT CHARLTON</t>
  </si>
  <si>
    <t>RILEY CRAIG</t>
  </si>
  <si>
    <t>ASL Triathlon Club</t>
  </si>
  <si>
    <t>ANDREW REEVES</t>
  </si>
  <si>
    <t>JESSICA PEALING</t>
  </si>
  <si>
    <t>KATE MALCOLM</t>
  </si>
  <si>
    <t>BEN COOK</t>
  </si>
  <si>
    <t>MARK HUGHES</t>
  </si>
  <si>
    <t>SIMON BRADER</t>
  </si>
  <si>
    <t>JUSTIN COSTLEY</t>
  </si>
  <si>
    <t>Hackney Aquatics Club</t>
  </si>
  <si>
    <t>DAN BASSFORD</t>
  </si>
  <si>
    <t>VICTORIA WILTSHIRE</t>
  </si>
  <si>
    <t>RUTH SPIVEY</t>
  </si>
  <si>
    <t>CHRISTINE COSTIFF</t>
  </si>
  <si>
    <t>DAVID WHITE</t>
  </si>
  <si>
    <t>NATALIE LONGMAN</t>
  </si>
  <si>
    <t>KARL HAMILTON</t>
  </si>
  <si>
    <t>SERPENTINE</t>
  </si>
  <si>
    <t>RACHEL NEWSTEAD</t>
  </si>
  <si>
    <t>JAMES ACHESON</t>
  </si>
  <si>
    <t>MADDIE GLEAVE</t>
  </si>
  <si>
    <t>ASHLEY ROBERTS</t>
  </si>
  <si>
    <t>VITA LERCHE</t>
  </si>
  <si>
    <t>ADAM FEATHER</t>
  </si>
  <si>
    <t>Too Fat to walkTriClub</t>
  </si>
  <si>
    <t>TRACY LAND</t>
  </si>
  <si>
    <t>MATTHEW BARHAM</t>
  </si>
  <si>
    <t>Havering Dolphins</t>
  </si>
  <si>
    <t>KATH BRASIER</t>
  </si>
  <si>
    <t>JOANNE LIDDLE</t>
  </si>
  <si>
    <t>BAILEY MARC</t>
  </si>
  <si>
    <t>NA</t>
  </si>
  <si>
    <t>KATE GUSCOTT</t>
  </si>
  <si>
    <t>Nat Sharman</t>
  </si>
  <si>
    <t>ANNA BLYTHE</t>
  </si>
  <si>
    <t>EMILY ROWELL</t>
  </si>
  <si>
    <t>ALISON TRAUTTMANSDORFF</t>
  </si>
  <si>
    <t>Trisport Epping</t>
  </si>
  <si>
    <t>JEREMY GILL</t>
  </si>
  <si>
    <t>JOSHUA ARNONE</t>
  </si>
  <si>
    <t>BRIAN CRAIG</t>
  </si>
  <si>
    <t>WILLIAM GREEN</t>
  </si>
  <si>
    <t>none</t>
  </si>
  <si>
    <t>LAURA BOYD</t>
  </si>
  <si>
    <t>LISA DONALDSON</t>
  </si>
  <si>
    <t>ANDY COULTON</t>
  </si>
  <si>
    <t>NICOLA WARD</t>
  </si>
  <si>
    <t>HENRY DIMBLEBY</t>
  </si>
  <si>
    <t>ANNA SHAWCROFT</t>
  </si>
  <si>
    <t>DAVID NICHOLSON</t>
  </si>
  <si>
    <t>RENÃˆ FOURIE</t>
  </si>
  <si>
    <t>MARY KATHERINE O'GRADY</t>
  </si>
  <si>
    <t>KATY-LOUISE WHELAN</t>
  </si>
  <si>
    <t>MEGAN BASSFORD</t>
  </si>
  <si>
    <t>LYNDON CLEGG</t>
  </si>
  <si>
    <t>DON WELSH</t>
  </si>
  <si>
    <t>SIMON COCKBILL</t>
  </si>
  <si>
    <t>JAS BOLLA</t>
  </si>
  <si>
    <t>Anne Mennear</t>
  </si>
  <si>
    <t>ANDREW BARHAM</t>
  </si>
  <si>
    <t>STEPHEN GLASPER</t>
  </si>
  <si>
    <t>TERESA GRIFFITH</t>
  </si>
  <si>
    <t>VIV KEOHANE</t>
  </si>
  <si>
    <t>KERRY COLLINS</t>
  </si>
  <si>
    <t>CLARE DOWNING</t>
  </si>
  <si>
    <t>JILL WHERRY</t>
  </si>
  <si>
    <t>JANE NEWMAN</t>
  </si>
  <si>
    <t>TIM HOFFMAN</t>
  </si>
  <si>
    <t>LAURA BARHAM</t>
  </si>
  <si>
    <t>KIRAN UL-HAQ</t>
  </si>
  <si>
    <t>DANNY GRAY</t>
  </si>
  <si>
    <t>VICTORIA GREEN</t>
  </si>
  <si>
    <t>Class</t>
  </si>
  <si>
    <t>TShirt</t>
  </si>
  <si>
    <t>Andy Greenleaf</t>
  </si>
  <si>
    <t>Andrew Mercer</t>
  </si>
  <si>
    <t>Chris Carter [lost chip]</t>
  </si>
  <si>
    <t>Rory Maguire</t>
  </si>
  <si>
    <t>Philip Eaves</t>
  </si>
  <si>
    <t>Pat Wright</t>
  </si>
  <si>
    <t>Tadworth AC</t>
  </si>
  <si>
    <t>James Ogilvie</t>
  </si>
  <si>
    <t>Rob Blair</t>
  </si>
  <si>
    <t>Christopher Poole</t>
  </si>
  <si>
    <t>Tom Topham</t>
  </si>
  <si>
    <t>Brunel Triathlon</t>
  </si>
  <si>
    <t>Rob Knell</t>
  </si>
  <si>
    <t>Jose Luis Avendano Lara</t>
  </si>
  <si>
    <t>Dean Ricketts</t>
  </si>
  <si>
    <t>London Fire Brigade</t>
  </si>
  <si>
    <t>Dulwich runners</t>
  </si>
  <si>
    <t>Tom Diethe</t>
  </si>
  <si>
    <t>Eton Tri Club</t>
  </si>
  <si>
    <t>Peter Cottington</t>
  </si>
  <si>
    <t>George Palmer</t>
  </si>
  <si>
    <t>Sarah Pemberton</t>
  </si>
  <si>
    <t>Edward Mockett</t>
  </si>
  <si>
    <t>Team LVI</t>
  </si>
  <si>
    <t>Gavin Holzman</t>
  </si>
  <si>
    <t>Nick Burkitt</t>
  </si>
  <si>
    <t>James Scallan</t>
  </si>
  <si>
    <t>Richard Weltz</t>
  </si>
  <si>
    <t>Nick Anderson</t>
  </si>
  <si>
    <t>Rupert Biggin</t>
  </si>
  <si>
    <t>Andy Andreou</t>
  </si>
  <si>
    <t>David P Evans</t>
  </si>
  <si>
    <t>Owen Blandy</t>
  </si>
  <si>
    <t>Haydn Whitmore</t>
  </si>
  <si>
    <t>Ryan Georgiades</t>
  </si>
  <si>
    <t>Hillingdon Tri</t>
  </si>
  <si>
    <t>Gavin Betteridge</t>
  </si>
  <si>
    <t>Stephen Mccartney</t>
  </si>
  <si>
    <t>Alex Hayman</t>
  </si>
  <si>
    <t>Ed Higgins</t>
  </si>
  <si>
    <t>Simon Waller</t>
  </si>
  <si>
    <t>Dudley Nevill-Spencer</t>
  </si>
  <si>
    <t>Phil Renna</t>
  </si>
  <si>
    <t>Neil Parker</t>
  </si>
  <si>
    <t>CBC Cycling Club</t>
  </si>
  <si>
    <t>Chris Wiltshire</t>
  </si>
  <si>
    <t>Daniel Childs</t>
  </si>
  <si>
    <t>Carlo Buckley</t>
  </si>
  <si>
    <t>Howard Buckley</t>
  </si>
  <si>
    <t>Adam Fisher</t>
  </si>
  <si>
    <t>Gail Wilkinson</t>
  </si>
  <si>
    <t>Sam Morton</t>
  </si>
  <si>
    <t>David Prieto-Merino</t>
  </si>
  <si>
    <t>London School H &amp; TM</t>
  </si>
  <si>
    <t>James Rickard</t>
  </si>
  <si>
    <t>Ramon Salter</t>
  </si>
  <si>
    <t>Elizabeth Stavreski</t>
  </si>
  <si>
    <t>Matt Richards</t>
  </si>
  <si>
    <t>Scott Georgiades</t>
  </si>
  <si>
    <t>South London H</t>
  </si>
  <si>
    <t>Michael Holden</t>
  </si>
  <si>
    <t>Ugo Messina</t>
  </si>
  <si>
    <t>Alan Fackerell</t>
  </si>
  <si>
    <t>Leslie Ian</t>
  </si>
  <si>
    <t>Simon Woddy</t>
  </si>
  <si>
    <t>Aimee Di Marco</t>
  </si>
  <si>
    <t>Werner Kerschl</t>
  </si>
  <si>
    <t>Robert Buckler</t>
  </si>
  <si>
    <t>Keith Myers</t>
  </si>
  <si>
    <t>Claire Wilshaw</t>
  </si>
  <si>
    <t>Simon Pilkington</t>
  </si>
  <si>
    <t>Alex Vallmajor</t>
  </si>
  <si>
    <t>May Auster</t>
  </si>
  <si>
    <t>Cooper Helen</t>
  </si>
  <si>
    <t>Daniel Blagdon</t>
  </si>
  <si>
    <t>Simon Brennan</t>
  </si>
  <si>
    <t>Chris Pook</t>
  </si>
  <si>
    <t>Nadeem Malik</t>
  </si>
  <si>
    <t>Marko Soda</t>
  </si>
  <si>
    <t>Matthew Ball</t>
  </si>
  <si>
    <t>Jonathan Ball</t>
  </si>
  <si>
    <t>Sarah Eaves</t>
  </si>
  <si>
    <t>Daniel Powell</t>
  </si>
  <si>
    <t>Laure Andrieux</t>
  </si>
  <si>
    <t>Nic Wilkinson</t>
  </si>
  <si>
    <t>Juan Casas</t>
  </si>
  <si>
    <t>Joshua Stehr</t>
  </si>
  <si>
    <t>Sian Thomas</t>
  </si>
  <si>
    <t>Jodi Kerschl</t>
  </si>
  <si>
    <t>Simon Turnbull</t>
  </si>
  <si>
    <t>Anita Scott</t>
  </si>
  <si>
    <t>Ken Kajoranta</t>
  </si>
  <si>
    <t>Helen Winsor</t>
  </si>
  <si>
    <t>Dawn Limbert</t>
  </si>
  <si>
    <t>William Press</t>
  </si>
  <si>
    <t>Tim Clayton</t>
  </si>
  <si>
    <t>Will Turner</t>
  </si>
  <si>
    <t>Valdimir Almoualem De Souza</t>
  </si>
  <si>
    <t>Amelia Churnside</t>
  </si>
  <si>
    <t>Jill Osleger</t>
  </si>
  <si>
    <t>Philippa Smith</t>
  </si>
  <si>
    <t>Katarzyna Gilewicz</t>
  </si>
  <si>
    <t>Luiz Da Franca Pugliesi Neto</t>
  </si>
  <si>
    <t>James Dawes</t>
  </si>
  <si>
    <t>Camilla Sheldon</t>
  </si>
  <si>
    <t>Ibrahim Mohammed</t>
  </si>
  <si>
    <t>Natasha Cook</t>
  </si>
  <si>
    <t>Sheila Horsman</t>
  </si>
  <si>
    <t>David Edwards</t>
  </si>
  <si>
    <t>Douglas Keen</t>
  </si>
  <si>
    <t>Stephanie Brooksbank</t>
  </si>
  <si>
    <t>Amy Holzberger</t>
  </si>
  <si>
    <t>Kerry Moores</t>
  </si>
  <si>
    <t>Emily Mclean-Inglis</t>
  </si>
  <si>
    <t>Rhys Williams</t>
  </si>
  <si>
    <t>Sarah Kuhl</t>
  </si>
  <si>
    <t>Debbie Lawlor</t>
  </si>
  <si>
    <t>Michael Craig</t>
  </si>
  <si>
    <t>Eva Staunton</t>
  </si>
  <si>
    <t>Andy Smith</t>
  </si>
  <si>
    <t>Royal Navy</t>
  </si>
  <si>
    <t>Peter Buckney</t>
  </si>
  <si>
    <t>Neil Pearce</t>
  </si>
  <si>
    <t>M/F</t>
  </si>
  <si>
    <t>score</t>
  </si>
  <si>
    <t>Overall Mob</t>
  </si>
  <si>
    <t>Paul Bolton</t>
  </si>
  <si>
    <t>Tom Burkinshaw</t>
  </si>
  <si>
    <t>Philip Borrett</t>
  </si>
  <si>
    <t>Nuun-YB-London</t>
  </si>
  <si>
    <t>Timthy Smith</t>
  </si>
  <si>
    <t>Robert Osborne</t>
  </si>
  <si>
    <t>Scott Millar</t>
  </si>
  <si>
    <t>Gareth Jooste</t>
  </si>
  <si>
    <t>Vincent Christan</t>
  </si>
  <si>
    <t>Marcel Garrad</t>
  </si>
  <si>
    <t>Pierre Larsson</t>
  </si>
  <si>
    <t>Sam Luton</t>
  </si>
  <si>
    <t>David Evans</t>
  </si>
  <si>
    <t>Gregg Bridger</t>
  </si>
  <si>
    <t>Grant Georgiades</t>
  </si>
  <si>
    <t>Mike Prior</t>
  </si>
  <si>
    <t>Rufus Weston</t>
  </si>
  <si>
    <t>Rosh Karunaratne</t>
  </si>
  <si>
    <t>Ben Hearne</t>
  </si>
  <si>
    <t>Chris Morris</t>
  </si>
  <si>
    <t>Ellen Greaves</t>
  </si>
  <si>
    <t>Tom Picking</t>
  </si>
  <si>
    <t>Rob Hollis</t>
  </si>
  <si>
    <t>Tom Treanor</t>
  </si>
  <si>
    <t>Mark Williams</t>
  </si>
  <si>
    <t>Charlotte Smith</t>
  </si>
  <si>
    <t>Scott Beveridge</t>
  </si>
  <si>
    <t>Time-to-Tri.com</t>
  </si>
  <si>
    <t>Black Line London</t>
  </si>
  <si>
    <t>Lymington Triathlon Club</t>
  </si>
  <si>
    <t>Thames Turbo Speedo</t>
  </si>
  <si>
    <t>Newcastle Uni Tri Club</t>
  </si>
  <si>
    <t>Les Stables ZEROD Race Team</t>
  </si>
  <si>
    <t>Team Nagi</t>
  </si>
  <si>
    <t>Lanark Multisport</t>
  </si>
  <si>
    <t>Ampthill &amp; Fliwick Flyers</t>
  </si>
  <si>
    <t>Brighton Phoenix Tri</t>
  </si>
  <si>
    <t>PremierTri</t>
  </si>
  <si>
    <t>B2P Tri Club</t>
  </si>
  <si>
    <t>Tri-Anglia Triathlon Club</t>
  </si>
  <si>
    <t>Windbrush Triathlon Club</t>
  </si>
  <si>
    <t>Bedfordshire Road Cycling Club</t>
  </si>
  <si>
    <t>Cambridge Triathlon Club</t>
  </si>
  <si>
    <t>Southampton University Triathalon</t>
  </si>
  <si>
    <t>Dorking Swimming Club</t>
  </si>
  <si>
    <t>Hampton Pool</t>
  </si>
  <si>
    <t>Millfield School</t>
  </si>
  <si>
    <t>Woodford Green Athletics Club</t>
  </si>
  <si>
    <t>T2 Coaching</t>
  </si>
  <si>
    <t>Phoenix Triathlon Club</t>
  </si>
  <si>
    <t>Tri2O</t>
  </si>
  <si>
    <t>Jo's Tri Team</t>
  </si>
  <si>
    <t>Tino Rangatiratanga Triathlon</t>
  </si>
  <si>
    <t>Westcroft Triathlon Club</t>
  </si>
  <si>
    <t>Biggleswade Bootcamp</t>
  </si>
  <si>
    <t>Biffins Bridge</t>
  </si>
  <si>
    <t>BBTC</t>
  </si>
  <si>
    <t>Essex Boot Camp</t>
  </si>
  <si>
    <t>Youth</t>
  </si>
  <si>
    <t>Hugh Mackenzie</t>
  </si>
  <si>
    <t>Alex Milne</t>
  </si>
  <si>
    <t>John Paulson</t>
  </si>
  <si>
    <t>Richard Straughan</t>
  </si>
  <si>
    <t>Jon Alexander</t>
  </si>
  <si>
    <t>Omar Loss</t>
  </si>
  <si>
    <t>Rowan O'Driscoll</t>
  </si>
  <si>
    <t>Timothy Smith</t>
  </si>
  <si>
    <t>Conor Richardson</t>
  </si>
  <si>
    <t>Jamie Scott</t>
  </si>
  <si>
    <t>Guy Holbrow</t>
  </si>
  <si>
    <t>Philip Renna</t>
  </si>
  <si>
    <t>Alex Phillips</t>
  </si>
  <si>
    <t>Thomas Smith</t>
  </si>
  <si>
    <t>Stephen Morales</t>
  </si>
  <si>
    <t>Darren Bosher</t>
  </si>
  <si>
    <t>Alex Chapman</t>
  </si>
  <si>
    <t>Greg Krawczyk</t>
  </si>
  <si>
    <t>Will Spalton</t>
  </si>
  <si>
    <t>William Sweet</t>
  </si>
  <si>
    <t>Iain Martin</t>
  </si>
  <si>
    <t>Simon Wilson</t>
  </si>
  <si>
    <t>Kristian Willcox</t>
  </si>
  <si>
    <t>Mtthew Foord</t>
  </si>
  <si>
    <t>Alex Norman</t>
  </si>
  <si>
    <t>Russell De Beer</t>
  </si>
  <si>
    <t>Anna Murawska</t>
  </si>
  <si>
    <t>Ingrid Robinson</t>
  </si>
  <si>
    <t>Karl Atley</t>
  </si>
  <si>
    <t>Andrew Mcrobbie</t>
  </si>
  <si>
    <t>Simon Shaw</t>
  </si>
  <si>
    <t>Gus Moratorio</t>
  </si>
  <si>
    <t>Lauren Whitmore</t>
  </si>
  <si>
    <t>Peter Bonner</t>
  </si>
  <si>
    <t>Oli Daffarn</t>
  </si>
  <si>
    <t>Andrew Tappin</t>
  </si>
  <si>
    <t>Andrew Ormesehr</t>
  </si>
  <si>
    <t>George Clancy</t>
  </si>
  <si>
    <t>Dan Bassford</t>
  </si>
  <si>
    <t>Dwynwen Lewis</t>
  </si>
  <si>
    <t>Steve Le Page</t>
  </si>
  <si>
    <t>Jonathan Baker</t>
  </si>
  <si>
    <t>Edward Moffett</t>
  </si>
  <si>
    <t>James Hopkins</t>
  </si>
  <si>
    <t>Gareth Hughes</t>
  </si>
  <si>
    <t>Richard Hancock</t>
  </si>
  <si>
    <t>Jake Hollins</t>
  </si>
  <si>
    <t>Robert Casebourne</t>
  </si>
  <si>
    <t>Peter Randolph</t>
  </si>
  <si>
    <t>James Holton</t>
  </si>
  <si>
    <t>Ben Parfitt</t>
  </si>
  <si>
    <t>Nick Steevens</t>
  </si>
  <si>
    <t>Edward Neaves</t>
  </si>
  <si>
    <t>Julian Garcia</t>
  </si>
  <si>
    <t>Stephen Wills</t>
  </si>
  <si>
    <t>Adam Acland</t>
  </si>
  <si>
    <t>Caitlin Brown</t>
  </si>
  <si>
    <t>Steve Lambert</t>
  </si>
  <si>
    <t>Martin Smith</t>
  </si>
  <si>
    <t>Richard Hall</t>
  </si>
  <si>
    <t>Elizabet Stojanoska</t>
  </si>
  <si>
    <t>Jonathan Aitken</t>
  </si>
  <si>
    <t>Taylor Nunn</t>
  </si>
  <si>
    <t>Ivan Leverett</t>
  </si>
  <si>
    <t>Matt Jones</t>
  </si>
  <si>
    <t>Paul Cuff</t>
  </si>
  <si>
    <t>Gary Brine</t>
  </si>
  <si>
    <t>Yuval Gome</t>
  </si>
  <si>
    <t>Harriet Hughes</t>
  </si>
  <si>
    <t>George Banks</t>
  </si>
  <si>
    <t>James Brown</t>
  </si>
  <si>
    <t>Jamie King</t>
  </si>
  <si>
    <t>Andrew Fay</t>
  </si>
  <si>
    <t>Simon Brimacombe</t>
  </si>
  <si>
    <t>Adrian Harmer</t>
  </si>
  <si>
    <t>Sebastian Massei</t>
  </si>
  <si>
    <t>Stuart Barnes</t>
  </si>
  <si>
    <t>Lucy Sterne</t>
  </si>
  <si>
    <t>Nick Paisley</t>
  </si>
  <si>
    <t>Patrick Chilton</t>
  </si>
  <si>
    <t>Andre Whyte</t>
  </si>
  <si>
    <t>Neil Macgregor</t>
  </si>
  <si>
    <t>Matthew Mcmillan</t>
  </si>
  <si>
    <t>Chris Sawyer</t>
  </si>
  <si>
    <t>Neil Woodman</t>
  </si>
  <si>
    <t>Sue Kumleben</t>
  </si>
  <si>
    <t>Chris Lamb</t>
  </si>
  <si>
    <t>Jo Dean</t>
  </si>
  <si>
    <t>Suzanne Nottage</t>
  </si>
  <si>
    <t>Alex Dick</t>
  </si>
  <si>
    <t>Amy Fletcher</t>
  </si>
  <si>
    <t>Andrew Scott</t>
  </si>
  <si>
    <t>Greg Sendell</t>
  </si>
  <si>
    <t>Thomas Jackson</t>
  </si>
  <si>
    <t>John Rose</t>
  </si>
  <si>
    <t>Alice Pelton</t>
  </si>
  <si>
    <t>Martin Jackson</t>
  </si>
  <si>
    <t>Tom Skelley</t>
  </si>
  <si>
    <t>Conor Moran</t>
  </si>
  <si>
    <t>Kathy Klaka</t>
  </si>
  <si>
    <t>Steve Hartridge</t>
  </si>
  <si>
    <t>Kathryn Shutt</t>
  </si>
  <si>
    <t>Simon Bliss</t>
  </si>
  <si>
    <t>Vaughan Howells</t>
  </si>
  <si>
    <t>David Williamson</t>
  </si>
  <si>
    <t>Steve Burden</t>
  </si>
  <si>
    <t>John Greene</t>
  </si>
  <si>
    <t>Michael Everington</t>
  </si>
  <si>
    <t>David Wright</t>
  </si>
  <si>
    <t>Patrick Gibson</t>
  </si>
  <si>
    <t>George Calvert</t>
  </si>
  <si>
    <t>Paul Norman</t>
  </si>
  <si>
    <t>Simon Bennett</t>
  </si>
  <si>
    <t>Dan Searle</t>
  </si>
  <si>
    <t>Ben Eynon</t>
  </si>
  <si>
    <t>Lucy Winter</t>
  </si>
  <si>
    <t>Sion Gibby</t>
  </si>
  <si>
    <t>Dave Hopkin</t>
  </si>
  <si>
    <t>Oli Jones</t>
  </si>
  <si>
    <t>Louise Foster</t>
  </si>
  <si>
    <t>Charlotte Houston</t>
  </si>
  <si>
    <t>Stephen Axbey</t>
  </si>
  <si>
    <t>Kate Atley</t>
  </si>
  <si>
    <t>Salvatore Chiocca</t>
  </si>
  <si>
    <t>Bryan Tavares</t>
  </si>
  <si>
    <t>Thomas Gibson</t>
  </si>
  <si>
    <t>Chris Havers</t>
  </si>
  <si>
    <t>Belinda Armstrong</t>
  </si>
  <si>
    <t>Steve Davey</t>
  </si>
  <si>
    <t>Mark Peasey</t>
  </si>
  <si>
    <t>Andrew Davitt</t>
  </si>
  <si>
    <t>Marianne Gibson</t>
  </si>
  <si>
    <t>Andy Matfield</t>
  </si>
  <si>
    <t>Ian Davies</t>
  </si>
  <si>
    <t>Janet Carter</t>
  </si>
  <si>
    <t>Marc Bailey</t>
  </si>
  <si>
    <t>Peter Morcombe</t>
  </si>
  <si>
    <t>Rich Curtis</t>
  </si>
  <si>
    <t>Mark Eaton</t>
  </si>
  <si>
    <t>David Prat</t>
  </si>
  <si>
    <t>Paul Seyfried</t>
  </si>
  <si>
    <t>David Coleman</t>
  </si>
  <si>
    <t>Helen Greene</t>
  </si>
  <si>
    <t>Norris Hope-Ross</t>
  </si>
  <si>
    <t>Michael Crowley</t>
  </si>
  <si>
    <t>Tim Brook</t>
  </si>
  <si>
    <t>Cyril Dosmond</t>
  </si>
  <si>
    <t>Emma Bailey</t>
  </si>
  <si>
    <t>Matthew Bryan</t>
  </si>
  <si>
    <t>Rachel Maclean</t>
  </si>
  <si>
    <t>Kirsten White</t>
  </si>
  <si>
    <t>Kian Caulwell</t>
  </si>
  <si>
    <t>Nick Cox</t>
  </si>
  <si>
    <t>Langa Ncayiyana</t>
  </si>
  <si>
    <t>Nick Manley</t>
  </si>
  <si>
    <t>Sarah Feetham</t>
  </si>
  <si>
    <t>Paddy Sweetnam</t>
  </si>
  <si>
    <t>Patrick Briscoe</t>
  </si>
  <si>
    <t>Ruben Perez</t>
  </si>
  <si>
    <t>Fed Gibson</t>
  </si>
  <si>
    <t>Trevor Mingail</t>
  </si>
  <si>
    <t>Alex Kaluza</t>
  </si>
  <si>
    <t>Abigail Frame</t>
  </si>
  <si>
    <t>Darren Preston</t>
  </si>
  <si>
    <t>Helen Hughes</t>
  </si>
  <si>
    <t>Penny Rundle</t>
  </si>
  <si>
    <t>Clive Reeves</t>
  </si>
  <si>
    <t>Chris Carter</t>
  </si>
  <si>
    <t>Loucas Louca</t>
  </si>
  <si>
    <t>Joanna Sadiq</t>
  </si>
  <si>
    <t>Alexander Long</t>
  </si>
  <si>
    <t>Rene Fourie</t>
  </si>
  <si>
    <t>Rowland Cheall</t>
  </si>
  <si>
    <t>Marise Heydenrych</t>
  </si>
  <si>
    <t>Gary Collings</t>
  </si>
  <si>
    <t>Helen Murphy</t>
  </si>
  <si>
    <t>Tim Highmoor</t>
  </si>
  <si>
    <t>James Streetley</t>
  </si>
  <si>
    <t>Neil Potter</t>
  </si>
  <si>
    <t>Madeleine Frame</t>
  </si>
  <si>
    <t>Sophie Mansfield</t>
  </si>
  <si>
    <t>Ashleigh Cheall</t>
  </si>
  <si>
    <t>Rosie Blair</t>
  </si>
  <si>
    <t>Nigel Fisher</t>
  </si>
  <si>
    <t>Verity Westgate</t>
  </si>
  <si>
    <t>Sereena Davey</t>
  </si>
  <si>
    <t>Mary Hyde</t>
  </si>
  <si>
    <t>Ulrich Brand</t>
  </si>
  <si>
    <t>Otto Benz</t>
  </si>
  <si>
    <t>Megan Bassford</t>
  </si>
  <si>
    <t>Chrissie Betts</t>
  </si>
  <si>
    <t>Mariel Ramos</t>
  </si>
  <si>
    <t>Adrian Ross</t>
  </si>
  <si>
    <t>Harriet Carter</t>
  </si>
  <si>
    <t>Michael Carr</t>
  </si>
  <si>
    <t>Lauren Fletcher</t>
  </si>
  <si>
    <t>Nicola Jordan</t>
  </si>
  <si>
    <t>Donald Johnston</t>
  </si>
  <si>
    <t>Katy Neaves</t>
  </si>
  <si>
    <t>Philip Cullum</t>
  </si>
  <si>
    <t>Stephen Elliott</t>
  </si>
  <si>
    <t>Len Sutherland</t>
  </si>
  <si>
    <t>Andy Lock</t>
  </si>
  <si>
    <t>Jo Ball</t>
  </si>
  <si>
    <t>OPEN</t>
  </si>
  <si>
    <t>VET</t>
  </si>
  <si>
    <t>Redhill CC</t>
  </si>
  <si>
    <t>Thomas Crouch</t>
  </si>
  <si>
    <t>Tom Robertson</t>
  </si>
  <si>
    <t>Karl Free</t>
  </si>
  <si>
    <t>Andy Hudson</t>
  </si>
  <si>
    <t>steve tidball</t>
  </si>
  <si>
    <t>Anthony Meager</t>
  </si>
  <si>
    <t>Nick Tidball</t>
  </si>
  <si>
    <t>howard dawson</t>
  </si>
  <si>
    <t>Jon Heaney</t>
  </si>
  <si>
    <t>guy holbrow</t>
  </si>
  <si>
    <t>Andrew Finn</t>
  </si>
  <si>
    <t>Graham Purdy</t>
  </si>
  <si>
    <t>William McAvock</t>
  </si>
  <si>
    <t>Freddie Leatham</t>
  </si>
  <si>
    <t>Stephen Hill</t>
  </si>
  <si>
    <t>peter Cottington</t>
  </si>
  <si>
    <t>Brett Greenwood</t>
  </si>
  <si>
    <t>James Baggott</t>
  </si>
  <si>
    <t>Martin Karner</t>
  </si>
  <si>
    <t>Guy Middleton</t>
  </si>
  <si>
    <t>Enrique Pinel</t>
  </si>
  <si>
    <t>david Staton</t>
  </si>
  <si>
    <t>dwynwen Lewis</t>
  </si>
  <si>
    <t>Darren Ford</t>
  </si>
  <si>
    <t>Will Gould</t>
  </si>
  <si>
    <t>Mark Horne</t>
  </si>
  <si>
    <t>Simon Connolly</t>
  </si>
  <si>
    <t>Richard Cotton</t>
  </si>
  <si>
    <t>Joel Lancaster</t>
  </si>
  <si>
    <t>Jack Miles</t>
  </si>
  <si>
    <t>Victor Thompson</t>
  </si>
  <si>
    <t>Andrew McRobbie</t>
  </si>
  <si>
    <t>Des Denning</t>
  </si>
  <si>
    <t>Libby Free</t>
  </si>
  <si>
    <t>Mickael Metayer</t>
  </si>
  <si>
    <t>Ross Gentry</t>
  </si>
  <si>
    <t>Sean Johnstone</t>
  </si>
  <si>
    <t>Matthew Pickett</t>
  </si>
  <si>
    <t>Daniel Steele</t>
  </si>
  <si>
    <t>Paul Mwanda</t>
  </si>
  <si>
    <t>Matthew Davies</t>
  </si>
  <si>
    <t>Steven Artist</t>
  </si>
  <si>
    <t>Christophe des Vallieres</t>
  </si>
  <si>
    <t>Harry McDermott</t>
  </si>
  <si>
    <t>Mark Raynsford</t>
  </si>
  <si>
    <t>Mark Cawood</t>
  </si>
  <si>
    <t>Kevin Baldwin</t>
  </si>
  <si>
    <t>Alexander Little</t>
  </si>
  <si>
    <t>Andrew Phipps-Jones</t>
  </si>
  <si>
    <t>William Kear</t>
  </si>
  <si>
    <t>Fearghal Swords</t>
  </si>
  <si>
    <t>JASON HORNE</t>
  </si>
  <si>
    <t>Stuart Taylor</t>
  </si>
  <si>
    <t>Hannah Troop</t>
  </si>
  <si>
    <t>Nicholas Thomas</t>
  </si>
  <si>
    <t>Dominic Lynch</t>
  </si>
  <si>
    <t>vicki abberton</t>
  </si>
  <si>
    <t>Nic Lowry</t>
  </si>
  <si>
    <t>David Smith</t>
  </si>
  <si>
    <t>Kiel Porter</t>
  </si>
  <si>
    <t>john tzanetis</t>
  </si>
  <si>
    <t>Brian Turner</t>
  </si>
  <si>
    <t>Alicia Bamford</t>
  </si>
  <si>
    <t>david taylor</t>
  </si>
  <si>
    <t>Ian Clack</t>
  </si>
  <si>
    <t>David Pearce</t>
  </si>
  <si>
    <t>Mark Norris</t>
  </si>
  <si>
    <t>Elizabeth O'Connor</t>
  </si>
  <si>
    <t>Julian Meldrum</t>
  </si>
  <si>
    <t>James Wilkinson</t>
  </si>
  <si>
    <t>Karen Miller</t>
  </si>
  <si>
    <t>Sarah Odell</t>
  </si>
  <si>
    <t>Oliver Duncan-King</t>
  </si>
  <si>
    <t>RUBEN PEREZ</t>
  </si>
  <si>
    <t>Debbie Clarke</t>
  </si>
  <si>
    <t>Edward Head</t>
  </si>
  <si>
    <t>jim whitworth</t>
  </si>
  <si>
    <t>James Bowkett</t>
  </si>
  <si>
    <t>Howard Midwood</t>
  </si>
  <si>
    <t>Paul Dawes</t>
  </si>
  <si>
    <t>Louisa Vere</t>
  </si>
  <si>
    <t>Richard Aplin</t>
  </si>
  <si>
    <t>Christopher Carter</t>
  </si>
  <si>
    <t>Mark Sempers</t>
  </si>
  <si>
    <t>Andrew Goldsmith</t>
  </si>
  <si>
    <t>Bruce Tomkins</t>
  </si>
  <si>
    <t>Grant Mauldon</t>
  </si>
  <si>
    <t>Ben Lopez</t>
  </si>
  <si>
    <t>Ryan Pannell</t>
  </si>
  <si>
    <t>ingrid robinson</t>
  </si>
  <si>
    <t>Andy Skipton-Carter</t>
  </si>
  <si>
    <t>Matthew Hickman</t>
  </si>
  <si>
    <t>Jamie Croucher</t>
  </si>
  <si>
    <t>Natalie Glover</t>
  </si>
  <si>
    <t>Peter Trotman</t>
  </si>
  <si>
    <t>Mary Bell</t>
  </si>
  <si>
    <t>Nicola Ward</t>
  </si>
  <si>
    <t>Mark Beels</t>
  </si>
  <si>
    <t>Craig Pulleyn</t>
  </si>
  <si>
    <t>Darren Webb</t>
  </si>
  <si>
    <t>simon bliss</t>
  </si>
  <si>
    <t>John Lawrie</t>
  </si>
  <si>
    <t>David Colenso</t>
  </si>
  <si>
    <t>Tanya Barnard</t>
  </si>
  <si>
    <t>Ernie Lerpiniere</t>
  </si>
  <si>
    <t>Ian Hall</t>
  </si>
  <si>
    <t>IAN SMITH</t>
  </si>
  <si>
    <t>Katrina Head</t>
  </si>
  <si>
    <t>Timothy Nevill</t>
  </si>
  <si>
    <t>Rachel Turk</t>
  </si>
  <si>
    <t>Diane Suter</t>
  </si>
  <si>
    <t>Louise Alan-Smith</t>
  </si>
  <si>
    <t>Andrew Krisson</t>
  </si>
  <si>
    <t>Jack Hawthorn</t>
  </si>
  <si>
    <t>Emma Bonham</t>
  </si>
  <si>
    <t>Aaron de Souza</t>
  </si>
  <si>
    <t>Daniel Gordon</t>
  </si>
  <si>
    <t>laura lee</t>
  </si>
  <si>
    <t>Adrian Gahan</t>
  </si>
  <si>
    <t>Martin Jubb</t>
  </si>
  <si>
    <t>Chelsy Dudman</t>
  </si>
  <si>
    <t>ken davies</t>
  </si>
  <si>
    <t>Peter Gilbert</t>
  </si>
  <si>
    <t>matthew williams</t>
  </si>
  <si>
    <t>Romain KAPFER</t>
  </si>
  <si>
    <t>Xi Zou</t>
  </si>
  <si>
    <t>Peter Drummond</t>
  </si>
  <si>
    <t>Selena Hedley Lewis</t>
  </si>
  <si>
    <t>sean collison</t>
  </si>
  <si>
    <t>John Mason</t>
  </si>
  <si>
    <t>Maria Gould</t>
  </si>
  <si>
    <t>Dominic Birchall</t>
  </si>
  <si>
    <t>Peter Holt</t>
  </si>
  <si>
    <t>Yvonne O'Reilly</t>
  </si>
  <si>
    <t>Sophia Holder</t>
  </si>
  <si>
    <t>Jodie Raynsford</t>
  </si>
  <si>
    <t>Alfred Hill</t>
  </si>
  <si>
    <t>Andrew Gray</t>
  </si>
  <si>
    <t>Lorna MacPhail</t>
  </si>
  <si>
    <t>Ryan Gordon</t>
  </si>
  <si>
    <t>Michelle Sparks</t>
  </si>
  <si>
    <t>Lisa Bryant</t>
  </si>
  <si>
    <t>Ian Hawthorn</t>
  </si>
  <si>
    <t xml:space="preserve">Jon Worcester </t>
  </si>
  <si>
    <t>Stephen Early</t>
  </si>
  <si>
    <t>Martin Shore</t>
  </si>
  <si>
    <t>James Whetman</t>
  </si>
  <si>
    <t>Sam Woods</t>
  </si>
  <si>
    <t>Alex Juggins</t>
  </si>
  <si>
    <t>Graham Kennedy</t>
  </si>
  <si>
    <t>Craig Halsey</t>
  </si>
  <si>
    <t>Eoin O'Connell</t>
  </si>
  <si>
    <t>Natalie Seymour</t>
  </si>
  <si>
    <t>Gary Peters</t>
  </si>
  <si>
    <t>Dan Marshman</t>
  </si>
  <si>
    <t>Kristoffer Saeby</t>
  </si>
  <si>
    <t>Chris Mason</t>
  </si>
  <si>
    <t>Gavin Cunningham</t>
  </si>
  <si>
    <t>Chris Miles</t>
  </si>
  <si>
    <t>Tri-Anglia</t>
  </si>
  <si>
    <t>Catherine Linney</t>
  </si>
  <si>
    <t>7oaks Tri</t>
  </si>
  <si>
    <t>Melanie Brookes</t>
  </si>
  <si>
    <t>Kawai Chung</t>
  </si>
  <si>
    <t>Nicolas Bonnefon</t>
  </si>
  <si>
    <t>Fabien Rosso</t>
  </si>
  <si>
    <t>Brian Morris</t>
  </si>
  <si>
    <t>Alec Dyer</t>
  </si>
  <si>
    <t>James Callard</t>
  </si>
  <si>
    <t>Naomi Gayler</t>
  </si>
  <si>
    <t>Jeremy Milne</t>
  </si>
  <si>
    <t>Dolf du Toit</t>
  </si>
  <si>
    <t>Nicole Southon</t>
  </si>
  <si>
    <t>Philip Blennerhasse</t>
  </si>
  <si>
    <t>Melanie Avery</t>
  </si>
  <si>
    <t>Noel Murphy</t>
  </si>
  <si>
    <t>Mariusz Ciosek</t>
  </si>
  <si>
    <t>Janet Livesey</t>
  </si>
  <si>
    <t>Ellen Hemsworth</t>
  </si>
  <si>
    <t>Worcester Triathlon Club</t>
  </si>
  <si>
    <t>Mark Andrew Thompson</t>
  </si>
  <si>
    <t>Jacques Beaupierre</t>
  </si>
  <si>
    <t>Richard Stanhope</t>
  </si>
  <si>
    <t>Niamh Morrin</t>
  </si>
  <si>
    <t>Northants Tri Club</t>
  </si>
  <si>
    <t>128 Richie Thorpe Thames</t>
  </si>
  <si>
    <t>119 John Taylor Thames</t>
  </si>
  <si>
    <t>Kapil Johri</t>
  </si>
  <si>
    <t>Dean Thurlow</t>
  </si>
  <si>
    <t>James Corrigan</t>
  </si>
  <si>
    <t>Robert Calverley</t>
  </si>
  <si>
    <t>Christophe Banos</t>
  </si>
  <si>
    <t>Kim Rowe</t>
  </si>
  <si>
    <t>Rebecca Windemer</t>
  </si>
  <si>
    <t>Teresa Arevalo</t>
  </si>
  <si>
    <t>Robert Hollis</t>
  </si>
  <si>
    <t>Nigel Ashton</t>
  </si>
  <si>
    <t>Tracy Land</t>
  </si>
  <si>
    <t>Karl Grainger</t>
  </si>
  <si>
    <t>Spencer Knaggs</t>
  </si>
  <si>
    <t>Matilda Brooke</t>
  </si>
  <si>
    <t>Daryn Rapson</t>
  </si>
  <si>
    <t>Arnaud Payement</t>
  </si>
  <si>
    <t>Jose Julian Lopez Henao</t>
  </si>
  <si>
    <t>Scott Aitken</t>
  </si>
  <si>
    <t>Robert Healey</t>
  </si>
  <si>
    <t>Rachel Vignoli</t>
  </si>
  <si>
    <t>Rachael Dodd</t>
  </si>
  <si>
    <t>Graeme Austen</t>
  </si>
  <si>
    <t>Edward Corrigan</t>
  </si>
  <si>
    <t>Harvey Hughes</t>
  </si>
  <si>
    <t>Thomas Mulloy</t>
  </si>
  <si>
    <t>Lloyd Haines</t>
  </si>
  <si>
    <t>Kirsten Smith</t>
  </si>
  <si>
    <t>Nicolas Boucher</t>
  </si>
  <si>
    <t>Robert Millett</t>
  </si>
  <si>
    <t>Lea Gossart</t>
  </si>
  <si>
    <t>Mat Fahey</t>
  </si>
  <si>
    <t>Douglas Dodman</t>
  </si>
  <si>
    <t>Douglas Reed</t>
  </si>
  <si>
    <t>Susan Seale</t>
  </si>
  <si>
    <t>Anna Blythe</t>
  </si>
  <si>
    <t>Trevor Rubly</t>
  </si>
  <si>
    <t>Sarah Asker</t>
  </si>
  <si>
    <t>Layla Davidson</t>
  </si>
  <si>
    <t>Douglas Johnson</t>
  </si>
  <si>
    <t>Ron Stanley</t>
  </si>
  <si>
    <t>Sam Keay</t>
  </si>
  <si>
    <t>Sarah McCole</t>
  </si>
  <si>
    <t>Sally Rowe</t>
  </si>
  <si>
    <t>Steve Elson</t>
  </si>
  <si>
    <t>Natalia Andreyeva</t>
  </si>
  <si>
    <t>Bruce Johnson</t>
  </si>
  <si>
    <t>Kerry Lloyd</t>
  </si>
  <si>
    <t>Philippa Kitchen</t>
  </si>
  <si>
    <t>Clara Pearce</t>
  </si>
  <si>
    <t>Sam Peel</t>
  </si>
  <si>
    <t>Jacinta McCarthy</t>
  </si>
  <si>
    <t>Linda Clemens</t>
  </si>
  <si>
    <t>Penny Moss</t>
  </si>
  <si>
    <t>Clement Mary</t>
  </si>
  <si>
    <t>Elizabeth Wagstaff</t>
  </si>
  <si>
    <t>Natasha Wendt</t>
  </si>
  <si>
    <t>Mary Estall</t>
  </si>
  <si>
    <t>Steven Wall</t>
  </si>
  <si>
    <t>Kate Firmston</t>
  </si>
  <si>
    <t>Triathlon London League 2013 - League Rankings</t>
  </si>
  <si>
    <t>Triathlon London League 2013 - Mob Match Rankings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</si>
</sst>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:ss;@"/>
    <numFmt numFmtId="165" formatCode="_-* #,##0_-;\-* #,##0_-;_-* &quot;-&quot;??_-;_-@_-"/>
    <numFmt numFmtId="166" formatCode="0.000"/>
    <numFmt numFmtId="167" formatCode="0.0000"/>
    <numFmt numFmtId="168" formatCode="h:mm:ss.000"/>
  </numFmts>
  <fonts count="46" x14ac:knownFonts="1">
    <font>
      <sz val="10"/>
      <name val="Arial"/>
    </font>
    <font>
      <sz val="10"/>
      <name val="Arial"/>
    </font>
    <font>
      <u/>
      <sz val="10"/>
      <color indexed="12"/>
      <name val="Verdan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</font>
    <font>
      <sz val="9"/>
      <color indexed="40"/>
      <name val="Arial"/>
    </font>
    <font>
      <sz val="10"/>
      <name val="Arial"/>
    </font>
    <font>
      <sz val="8"/>
      <name val="Verdana"/>
    </font>
    <font>
      <sz val="10"/>
      <name val="Arial"/>
      <family val="2"/>
    </font>
    <font>
      <u/>
      <sz val="10"/>
      <color theme="10"/>
      <name val="Arial"/>
    </font>
    <font>
      <sz val="10"/>
      <color theme="0"/>
      <name val="Arial"/>
      <family val="2"/>
    </font>
    <font>
      <sz val="10"/>
      <color indexed="8"/>
      <name val="Arial"/>
    </font>
    <font>
      <b/>
      <sz val="11"/>
      <color theme="0"/>
      <name val="Calibri"/>
      <family val="2"/>
    </font>
    <font>
      <b/>
      <sz val="10"/>
      <name val="Palatino Linotype"/>
      <family val="1"/>
    </font>
    <font>
      <sz val="10"/>
      <name val="Palatino Linotype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indexed="51"/>
      <name val="Calibri"/>
      <family val="2"/>
      <scheme val="minor"/>
    </font>
    <font>
      <sz val="10"/>
      <color indexed="4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0"/>
      <color indexed="10"/>
      <name val="Calibri"/>
      <family val="2"/>
      <scheme val="minor"/>
    </font>
    <font>
      <sz val="18"/>
      <name val="Cambria"/>
      <family val="1"/>
      <scheme val="maj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70C0"/>
        <bgColor indexed="0"/>
      </patternFill>
    </fill>
    <fill>
      <patternFill patternType="solid">
        <fgColor rgb="FFFFFF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1" fillId="24" borderId="10" applyAlignment="0">
      <alignment horizontal="center" vertical="center" wrapText="1"/>
    </xf>
    <xf numFmtId="0" fontId="25" fillId="0" borderId="0" applyNumberFormat="0" applyFill="0" applyBorder="0" applyAlignment="0" applyProtection="0"/>
    <xf numFmtId="0" fontId="27" fillId="0" borderId="0"/>
  </cellStyleXfs>
  <cellXfs count="164">
    <xf numFmtId="0" fontId="0" fillId="0" borderId="0" xfId="0"/>
    <xf numFmtId="0" fontId="22" fillId="0" borderId="12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2" xfId="0" applyFill="1" applyBorder="1"/>
    <xf numFmtId="0" fontId="24" fillId="0" borderId="12" xfId="0" applyFont="1" applyFill="1" applyBorder="1" applyAlignment="1">
      <alignment horizontal="center"/>
    </xf>
    <xf numFmtId="0" fontId="25" fillId="0" borderId="12" xfId="43" applyFill="1" applyBorder="1" applyAlignment="1">
      <alignment vertical="center" wrapText="1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20" fillId="26" borderId="12" xfId="0" applyFont="1" applyFill="1" applyBorder="1" applyAlignment="1"/>
    <xf numFmtId="0" fontId="20" fillId="26" borderId="12" xfId="0" applyFont="1" applyFill="1" applyBorder="1" applyAlignment="1">
      <alignment horizontal="center"/>
    </xf>
    <xf numFmtId="0" fontId="29" fillId="0" borderId="15" xfId="0" applyNumberFormat="1" applyFont="1" applyBorder="1" applyAlignment="1">
      <alignment horizontal="left"/>
    </xf>
    <xf numFmtId="0" fontId="30" fillId="0" borderId="0" xfId="0" applyNumberFormat="1" applyFont="1" applyFill="1" applyBorder="1" applyAlignment="1">
      <alignment horizontal="center" vertical="center"/>
    </xf>
    <xf numFmtId="21" fontId="0" fillId="0" borderId="0" xfId="0" applyNumberFormat="1"/>
    <xf numFmtId="0" fontId="28" fillId="27" borderId="12" xfId="44" applyFont="1" applyFill="1" applyBorder="1" applyAlignment="1">
      <alignment horizontal="center" vertical="center" wrapText="1"/>
    </xf>
    <xf numFmtId="0" fontId="31" fillId="0" borderId="0" xfId="0" applyFont="1"/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27" borderId="11" xfId="44" applyFont="1" applyFill="1" applyBorder="1" applyAlignment="1">
      <alignment horizontal="center" vertical="center" wrapText="1"/>
    </xf>
    <xf numFmtId="0" fontId="31" fillId="27" borderId="10" xfId="44" applyFont="1" applyFill="1" applyBorder="1" applyAlignment="1">
      <alignment horizontal="center" vertical="center" wrapText="1"/>
    </xf>
    <xf numFmtId="0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1" fillId="30" borderId="12" xfId="0" applyFont="1" applyFill="1" applyBorder="1" applyAlignment="1">
      <alignment horizontal="left" vertical="center"/>
    </xf>
    <xf numFmtId="0" fontId="31" fillId="30" borderId="1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1" fillId="0" borderId="0" xfId="0" applyFont="1" applyAlignment="1">
      <alignment horizontal="center"/>
    </xf>
    <xf numFmtId="0" fontId="34" fillId="27" borderId="12" xfId="44" applyFont="1" applyFill="1" applyBorder="1" applyAlignment="1">
      <alignment horizontal="center" vertical="center" wrapText="1"/>
    </xf>
    <xf numFmtId="0" fontId="31" fillId="0" borderId="15" xfId="0" applyNumberFormat="1" applyFont="1" applyBorder="1" applyAlignment="1">
      <alignment horizontal="left" vertical="center"/>
    </xf>
    <xf numFmtId="0" fontId="31" fillId="0" borderId="0" xfId="0" applyFont="1" applyAlignment="1">
      <alignment horizontal="center" vertical="center" wrapText="1"/>
    </xf>
    <xf numFmtId="21" fontId="31" fillId="0" borderId="0" xfId="0" applyNumberFormat="1" applyFont="1" applyAlignment="1">
      <alignment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/>
    </xf>
    <xf numFmtId="0" fontId="31" fillId="0" borderId="18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19" xfId="0" applyFont="1" applyBorder="1" applyAlignment="1">
      <alignment horizontal="left"/>
    </xf>
    <xf numFmtId="0" fontId="31" fillId="0" borderId="24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25" borderId="28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25" borderId="29" xfId="0" applyFont="1" applyFill="1" applyBorder="1" applyAlignment="1">
      <alignment horizontal="center"/>
    </xf>
    <xf numFmtId="0" fontId="36" fillId="24" borderId="10" xfId="0" applyFont="1" applyFill="1" applyBorder="1" applyAlignment="1">
      <alignment horizontal="center" vertical="center" wrapText="1"/>
    </xf>
    <xf numFmtId="0" fontId="36" fillId="24" borderId="0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/>
    </xf>
    <xf numFmtId="165" fontId="31" fillId="0" borderId="0" xfId="0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 vertical="center"/>
    </xf>
    <xf numFmtId="0" fontId="31" fillId="0" borderId="0" xfId="0" applyNumberFormat="1" applyFont="1" applyBorder="1" applyAlignment="1">
      <alignment horizontal="left" vertical="center"/>
    </xf>
    <xf numFmtId="0" fontId="31" fillId="0" borderId="0" xfId="0" applyFont="1" applyBorder="1"/>
    <xf numFmtId="0" fontId="31" fillId="27" borderId="14" xfId="44" applyFont="1" applyFill="1" applyBorder="1" applyAlignment="1">
      <alignment horizontal="center" vertical="center" wrapText="1"/>
    </xf>
    <xf numFmtId="0" fontId="31" fillId="27" borderId="14" xfId="44" applyFont="1" applyFill="1" applyBorder="1" applyAlignment="1">
      <alignment vertical="center" wrapText="1"/>
    </xf>
    <xf numFmtId="166" fontId="31" fillId="0" borderId="0" xfId="0" applyNumberFormat="1" applyFont="1" applyBorder="1" applyAlignment="1">
      <alignment horizontal="center" vertical="center"/>
    </xf>
    <xf numFmtId="0" fontId="34" fillId="27" borderId="12" xfId="44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left"/>
    </xf>
    <xf numFmtId="0" fontId="31" fillId="0" borderId="12" xfId="0" applyNumberFormat="1" applyFont="1" applyBorder="1" applyAlignment="1">
      <alignment horizontal="left" vertical="center"/>
    </xf>
    <xf numFmtId="0" fontId="33" fillId="28" borderId="12" xfId="0" applyFont="1" applyFill="1" applyBorder="1" applyAlignment="1">
      <alignment vertical="center" wrapText="1"/>
    </xf>
    <xf numFmtId="0" fontId="31" fillId="0" borderId="12" xfId="0" applyFont="1" applyBorder="1" applyAlignment="1">
      <alignment vertical="center"/>
    </xf>
    <xf numFmtId="0" fontId="31" fillId="0" borderId="12" xfId="0" applyFont="1" applyBorder="1" applyAlignment="1">
      <alignment horizontal="center"/>
    </xf>
    <xf numFmtId="0" fontId="31" fillId="0" borderId="12" xfId="0" applyNumberFormat="1" applyFont="1" applyBorder="1" applyAlignment="1">
      <alignment horizontal="center" vertical="center"/>
    </xf>
    <xf numFmtId="0" fontId="34" fillId="27" borderId="12" xfId="44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167" fontId="31" fillId="0" borderId="0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horizontal="center" vertical="center" wrapText="1"/>
    </xf>
    <xf numFmtId="0" fontId="31" fillId="0" borderId="40" xfId="0" applyFont="1" applyFill="1" applyBorder="1" applyAlignment="1">
      <alignment vertical="center" wrapText="1"/>
    </xf>
    <xf numFmtId="21" fontId="31" fillId="0" borderId="40" xfId="0" applyNumberFormat="1" applyFont="1" applyFill="1" applyBorder="1" applyAlignment="1">
      <alignment horizontal="right" vertical="center" wrapText="1"/>
    </xf>
    <xf numFmtId="0" fontId="31" fillId="0" borderId="40" xfId="0" applyFont="1" applyFill="1" applyBorder="1" applyAlignment="1">
      <alignment vertical="top" wrapText="1"/>
    </xf>
    <xf numFmtId="0" fontId="32" fillId="27" borderId="41" xfId="44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168" fontId="0" fillId="0" borderId="0" xfId="0" applyNumberFormat="1"/>
    <xf numFmtId="0" fontId="38" fillId="0" borderId="42" xfId="0" applyFont="1" applyBorder="1" applyAlignment="1">
      <alignment horizontal="left"/>
    </xf>
    <xf numFmtId="0" fontId="38" fillId="0" borderId="42" xfId="0" applyFont="1" applyBorder="1"/>
    <xf numFmtId="0" fontId="38" fillId="31" borderId="42" xfId="0" applyFont="1" applyFill="1" applyBorder="1"/>
    <xf numFmtId="0" fontId="38" fillId="31" borderId="42" xfId="0" applyFont="1" applyFill="1" applyBorder="1" applyAlignment="1">
      <alignment horizontal="left"/>
    </xf>
    <xf numFmtId="0" fontId="0" fillId="0" borderId="0" xfId="0" applyFont="1"/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8" borderId="12" xfId="7" applyBorder="1" applyAlignment="1">
      <alignment horizontal="center" vertical="center"/>
    </xf>
    <xf numFmtId="0" fontId="3" fillId="2" borderId="12" xfId="1" applyBorder="1" applyAlignment="1">
      <alignment horizontal="center" vertical="center"/>
    </xf>
    <xf numFmtId="0" fontId="31" fillId="0" borderId="0" xfId="0" applyFont="1" applyAlignment="1">
      <alignment horizontal="left"/>
    </xf>
    <xf numFmtId="0" fontId="34" fillId="27" borderId="12" xfId="44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/>
    </xf>
    <xf numFmtId="0" fontId="35" fillId="24" borderId="25" xfId="0" applyFont="1" applyFill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 wrapText="1"/>
    </xf>
    <xf numFmtId="0" fontId="20" fillId="26" borderId="12" xfId="0" applyFont="1" applyFill="1" applyBorder="1" applyAlignment="1">
      <alignment horizontal="center"/>
    </xf>
    <xf numFmtId="0" fontId="26" fillId="26" borderId="14" xfId="0" applyFont="1" applyFill="1" applyBorder="1" applyAlignment="1">
      <alignment horizontal="center" vertical="center"/>
    </xf>
    <xf numFmtId="0" fontId="26" fillId="26" borderId="13" xfId="0" applyFont="1" applyFill="1" applyBorder="1" applyAlignment="1">
      <alignment horizontal="center" vertical="center"/>
    </xf>
    <xf numFmtId="0" fontId="28" fillId="27" borderId="12" xfId="44" applyFont="1" applyFill="1" applyBorder="1" applyAlignment="1">
      <alignment horizontal="center" vertical="center" wrapText="1"/>
    </xf>
    <xf numFmtId="0" fontId="28" fillId="27" borderId="16" xfId="44" applyFont="1" applyFill="1" applyBorder="1" applyAlignment="1">
      <alignment horizontal="center" vertical="center" wrapText="1"/>
    </xf>
    <xf numFmtId="0" fontId="28" fillId="27" borderId="17" xfId="44" applyFont="1" applyFill="1" applyBorder="1" applyAlignment="1">
      <alignment horizontal="center" vertical="center" wrapText="1"/>
    </xf>
    <xf numFmtId="0" fontId="34" fillId="27" borderId="12" xfId="44" applyFont="1" applyFill="1" applyBorder="1" applyAlignment="1">
      <alignment horizontal="center" vertical="center" wrapText="1"/>
    </xf>
    <xf numFmtId="0" fontId="34" fillId="27" borderId="16" xfId="44" applyFont="1" applyFill="1" applyBorder="1" applyAlignment="1">
      <alignment horizontal="center" vertical="center" wrapText="1"/>
    </xf>
    <xf numFmtId="0" fontId="34" fillId="27" borderId="17" xfId="44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4" fillId="12" borderId="12" xfId="13" applyBorder="1" applyAlignment="1">
      <alignment horizontal="center" vertical="center"/>
    </xf>
    <xf numFmtId="0" fontId="39" fillId="12" borderId="12" xfId="13" applyFont="1" applyBorder="1" applyAlignment="1">
      <alignment horizontal="left" vertical="center"/>
    </xf>
    <xf numFmtId="0" fontId="32" fillId="0" borderId="12" xfId="0" applyFont="1" applyFill="1" applyBorder="1" applyAlignment="1">
      <alignment horizontal="center" vertical="center"/>
    </xf>
    <xf numFmtId="0" fontId="18" fillId="8" borderId="12" xfId="7" applyFont="1" applyBorder="1" applyAlignment="1">
      <alignment horizontal="left" vertical="center"/>
    </xf>
    <xf numFmtId="0" fontId="18" fillId="2" borderId="12" xfId="1" applyFont="1" applyBorder="1" applyAlignment="1">
      <alignment horizontal="left" vertical="center"/>
    </xf>
    <xf numFmtId="0" fontId="40" fillId="27" borderId="12" xfId="44" applyFont="1" applyFill="1" applyBorder="1" applyAlignment="1">
      <alignment horizontal="center" vertical="center" wrapText="1"/>
    </xf>
    <xf numFmtId="0" fontId="40" fillId="27" borderId="16" xfId="44" applyFont="1" applyFill="1" applyBorder="1" applyAlignment="1">
      <alignment horizontal="center" vertical="center"/>
    </xf>
    <xf numFmtId="0" fontId="40" fillId="27" borderId="17" xfId="44" applyFont="1" applyFill="1" applyBorder="1" applyAlignment="1">
      <alignment horizontal="center" vertical="center"/>
    </xf>
    <xf numFmtId="0" fontId="40" fillId="27" borderId="16" xfId="44" applyFont="1" applyFill="1" applyBorder="1" applyAlignment="1">
      <alignment horizontal="center" vertical="center" wrapText="1"/>
    </xf>
    <xf numFmtId="0" fontId="40" fillId="27" borderId="17" xfId="44" applyFont="1" applyFill="1" applyBorder="1" applyAlignment="1">
      <alignment horizontal="center" vertical="center" wrapText="1"/>
    </xf>
    <xf numFmtId="0" fontId="40" fillId="27" borderId="12" xfId="44" applyFont="1" applyFill="1" applyBorder="1" applyAlignment="1">
      <alignment horizontal="center" vertical="center" wrapText="1"/>
    </xf>
    <xf numFmtId="21" fontId="31" fillId="0" borderId="0" xfId="0" applyNumberFormat="1" applyFont="1"/>
    <xf numFmtId="0" fontId="41" fillId="28" borderId="12" xfId="0" applyFont="1" applyFill="1" applyBorder="1" applyAlignment="1">
      <alignment vertical="center" wrapText="1"/>
    </xf>
    <xf numFmtId="0" fontId="42" fillId="16" borderId="8" xfId="0" applyNumberFormat="1" applyFont="1" applyFill="1" applyBorder="1" applyAlignment="1" applyProtection="1">
      <alignment horizontal="left" vertical="top" wrapText="1"/>
    </xf>
    <xf numFmtId="0" fontId="42" fillId="16" borderId="8" xfId="0" applyNumberFormat="1" applyFont="1" applyFill="1" applyBorder="1" applyAlignment="1" applyProtection="1">
      <alignment horizontal="center" vertical="top" wrapText="1"/>
    </xf>
    <xf numFmtId="0" fontId="43" fillId="0" borderId="0" xfId="0" applyFont="1"/>
    <xf numFmtId="0" fontId="42" fillId="16" borderId="38" xfId="0" applyNumberFormat="1" applyFont="1" applyFill="1" applyBorder="1" applyAlignment="1" applyProtection="1">
      <alignment horizontal="center" vertical="top" wrapText="1"/>
    </xf>
    <xf numFmtId="0" fontId="32" fillId="0" borderId="0" xfId="0" applyNumberFormat="1" applyFont="1" applyFill="1" applyBorder="1" applyAlignment="1">
      <alignment horizontal="left"/>
    </xf>
    <xf numFmtId="0" fontId="34" fillId="27" borderId="34" xfId="44" applyFont="1" applyFill="1" applyBorder="1" applyAlignment="1">
      <alignment horizontal="center" vertical="center" wrapText="1"/>
    </xf>
    <xf numFmtId="0" fontId="34" fillId="27" borderId="30" xfId="44" applyFont="1" applyFill="1" applyBorder="1" applyAlignment="1">
      <alignment horizontal="center" vertical="center" wrapText="1"/>
    </xf>
    <xf numFmtId="0" fontId="34" fillId="27" borderId="31" xfId="44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 wrapText="1"/>
    </xf>
    <xf numFmtId="164" fontId="31" fillId="0" borderId="0" xfId="0" applyNumberFormat="1" applyFont="1" applyFill="1" applyBorder="1" applyAlignment="1">
      <alignment horizontal="center" vertical="center"/>
    </xf>
    <xf numFmtId="20" fontId="31" fillId="0" borderId="0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left"/>
    </xf>
    <xf numFmtId="0" fontId="34" fillId="27" borderId="35" xfId="44" applyFont="1" applyFill="1" applyBorder="1" applyAlignment="1">
      <alignment horizontal="center" vertical="center" wrapText="1"/>
    </xf>
    <xf numFmtId="0" fontId="34" fillId="27" borderId="19" xfId="44" applyFont="1" applyFill="1" applyBorder="1" applyAlignment="1">
      <alignment horizontal="center" vertical="center" wrapText="1"/>
    </xf>
    <xf numFmtId="0" fontId="34" fillId="27" borderId="32" xfId="44" applyFont="1" applyFill="1" applyBorder="1" applyAlignment="1">
      <alignment horizontal="center" vertical="center" wrapText="1"/>
    </xf>
    <xf numFmtId="0" fontId="31" fillId="0" borderId="36" xfId="0" applyNumberFormat="1" applyFont="1" applyFill="1" applyBorder="1" applyAlignment="1">
      <alignment horizontal="center" vertical="center"/>
    </xf>
    <xf numFmtId="0" fontId="31" fillId="0" borderId="33" xfId="0" applyNumberFormat="1" applyFont="1" applyFill="1" applyBorder="1" applyAlignment="1">
      <alignment horizontal="center" vertical="center"/>
    </xf>
    <xf numFmtId="0" fontId="32" fillId="29" borderId="0" xfId="0" applyNumberFormat="1" applyFont="1" applyFill="1" applyBorder="1" applyAlignment="1">
      <alignment vertical="center" wrapText="1"/>
    </xf>
    <xf numFmtId="0" fontId="31" fillId="29" borderId="0" xfId="0" applyNumberFormat="1" applyFont="1" applyFill="1" applyBorder="1" applyAlignment="1">
      <alignment vertical="center" wrapText="1"/>
    </xf>
    <xf numFmtId="0" fontId="31" fillId="0" borderId="0" xfId="0" applyFont="1" applyFill="1" applyBorder="1"/>
    <xf numFmtId="0" fontId="31" fillId="0" borderId="0" xfId="0" applyFont="1" applyFill="1" applyBorder="1" applyAlignment="1">
      <alignment vertical="center" wrapText="1"/>
    </xf>
    <xf numFmtId="0" fontId="32" fillId="29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 wrapText="1"/>
    </xf>
    <xf numFmtId="0" fontId="34" fillId="27" borderId="37" xfId="44" applyFont="1" applyFill="1" applyBorder="1" applyAlignment="1">
      <alignment horizontal="center" vertical="center" wrapText="1"/>
    </xf>
    <xf numFmtId="0" fontId="31" fillId="0" borderId="15" xfId="0" applyNumberFormat="1" applyFont="1" applyBorder="1" applyAlignment="1">
      <alignment horizontal="left"/>
    </xf>
    <xf numFmtId="0" fontId="35" fillId="24" borderId="22" xfId="0" applyFont="1" applyFill="1" applyBorder="1" applyAlignment="1">
      <alignment horizontal="center" vertical="center" wrapText="1"/>
    </xf>
    <xf numFmtId="0" fontId="32" fillId="0" borderId="43" xfId="0" applyFont="1" applyBorder="1" applyAlignment="1">
      <alignment horizontal="left" vertical="center"/>
    </xf>
    <xf numFmtId="0" fontId="32" fillId="0" borderId="44" xfId="0" applyFont="1" applyFill="1" applyBorder="1" applyAlignment="1">
      <alignment horizontal="center" vertical="center"/>
    </xf>
    <xf numFmtId="0" fontId="32" fillId="0" borderId="45" xfId="0" applyFont="1" applyFill="1" applyBorder="1" applyAlignment="1">
      <alignment horizontal="center" vertical="center"/>
    </xf>
    <xf numFmtId="0" fontId="35" fillId="24" borderId="46" xfId="0" applyFont="1" applyFill="1" applyBorder="1" applyAlignment="1">
      <alignment horizontal="left" vertical="center"/>
    </xf>
    <xf numFmtId="0" fontId="35" fillId="24" borderId="47" xfId="0" applyFont="1" applyFill="1" applyBorder="1" applyAlignment="1">
      <alignment horizontal="center" wrapText="1"/>
    </xf>
    <xf numFmtId="0" fontId="35" fillId="24" borderId="48" xfId="0" applyFont="1" applyFill="1" applyBorder="1" applyAlignment="1">
      <alignment horizontal="center" wrapText="1"/>
    </xf>
    <xf numFmtId="0" fontId="35" fillId="24" borderId="49" xfId="0" applyFont="1" applyFill="1" applyBorder="1" applyAlignment="1">
      <alignment horizontal="center" wrapText="1"/>
    </xf>
    <xf numFmtId="0" fontId="31" fillId="0" borderId="50" xfId="0" applyFont="1" applyBorder="1" applyAlignment="1">
      <alignment horizontal="left" vertical="center"/>
    </xf>
    <xf numFmtId="0" fontId="31" fillId="0" borderId="19" xfId="0" applyFont="1" applyFill="1" applyBorder="1" applyAlignment="1">
      <alignment horizontal="left" vertical="center"/>
    </xf>
    <xf numFmtId="0" fontId="31" fillId="0" borderId="36" xfId="0" applyFont="1" applyBorder="1"/>
    <xf numFmtId="0" fontId="31" fillId="0" borderId="51" xfId="0" applyNumberFormat="1" applyFont="1" applyBorder="1" applyAlignment="1">
      <alignment horizontal="left"/>
    </xf>
    <xf numFmtId="0" fontId="31" fillId="0" borderId="20" xfId="0" applyFont="1" applyFill="1" applyBorder="1" applyAlignment="1">
      <alignment horizontal="left" vertical="center"/>
    </xf>
    <xf numFmtId="0" fontId="31" fillId="0" borderId="52" xfId="0" applyFont="1" applyFill="1" applyBorder="1" applyAlignment="1">
      <alignment horizontal="center" vertical="center"/>
    </xf>
    <xf numFmtId="0" fontId="35" fillId="24" borderId="50" xfId="0" applyFont="1" applyFill="1" applyBorder="1" applyAlignment="1">
      <alignment horizontal="left" vertical="center"/>
    </xf>
    <xf numFmtId="0" fontId="37" fillId="24" borderId="10" xfId="42" applyFont="1" applyBorder="1" applyAlignment="1">
      <alignment horizontal="center" vertical="center" wrapText="1"/>
    </xf>
    <xf numFmtId="0" fontId="31" fillId="0" borderId="53" xfId="0" applyNumberFormat="1" applyFont="1" applyBorder="1" applyAlignment="1">
      <alignment horizontal="left"/>
    </xf>
    <xf numFmtId="0" fontId="31" fillId="0" borderId="21" xfId="0" applyFont="1" applyFill="1" applyBorder="1" applyAlignment="1">
      <alignment horizontal="center"/>
    </xf>
    <xf numFmtId="0" fontId="31" fillId="0" borderId="54" xfId="0" applyFont="1" applyFill="1" applyBorder="1" applyAlignment="1">
      <alignment horizontal="center" vertical="center"/>
    </xf>
    <xf numFmtId="0" fontId="45" fillId="19" borderId="0" xfId="24" applyFont="1" applyAlignment="1">
      <alignment horizontal="center"/>
    </xf>
    <xf numFmtId="0" fontId="32" fillId="32" borderId="55" xfId="0" applyFont="1" applyFill="1" applyBorder="1" applyAlignment="1">
      <alignment horizontal="center" vertical="center"/>
    </xf>
    <xf numFmtId="0" fontId="32" fillId="32" borderId="56" xfId="0" applyFont="1" applyFill="1" applyBorder="1" applyAlignment="1">
      <alignment horizontal="center" vertical="center"/>
    </xf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3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Triathlon" xfId="42"/>
    <cellStyle name="Warning Text" xfId="41" builtinId="11" customBuiltin="1"/>
  </cellStyles>
  <dxfs count="343"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rgb="FFFF99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rgb="FFFF99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rgb="FFFF99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rgb="FFFF99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rgb="FFFF99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ill>
        <patternFill patternType="mediumGray">
          <fgColor indexed="44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rgb="FFFF99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rgb="FFFF99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rgb="FFFF99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rgb="FFFF99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rgb="FFFF99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24994659260841701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rgb="FFFF99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0.0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0.0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0.0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0.0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0.0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0.0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7" formatCode="0.000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0.00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0.00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0.00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0.00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0.00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0.00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0.000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6" formatCode="0.0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FFFFFF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0"/>
          <bgColor rgb="FF0070C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farrelly/Local%20Settings/Temporary%20Internet%20Files/OLK1E3/TTTC_2007Race1_Resultsv2.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by/AppData/Local/Microsoft/Windows/Temporary%20Internet%20Files/Content.Outlook/UA0DNSG2/TriDuSeries2009-Race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BLOOMF~1/LOCALS~1/Temp/TTTC_2009Race4_Results_v1.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loomfield/Local%20Settings/Temporary%20Internet%20Files/Content.IE5/KB6Z0P83/TTTC_2008Race4_Results_Provisional_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Competitors"/>
      <sheetName val="Results"/>
      <sheetName val="Penalties"/>
      <sheetName val="Splits"/>
      <sheetName val="Amalgam"/>
      <sheetName val="Rank_Overall"/>
      <sheetName val="Rank_Custom"/>
      <sheetName val="CalcRank"/>
      <sheetName val="ReportTemplates"/>
    </sheetNames>
    <sheetDataSet>
      <sheetData sheetId="0">
        <row r="28">
          <cell r="E28" t="str">
            <v>2007 Sprint Race 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nts Race 2"/>
      <sheetName val="Results"/>
    </sheetNames>
    <sheetDataSet>
      <sheetData sheetId="0">
        <row r="4">
          <cell r="A4">
            <v>1</v>
          </cell>
          <cell r="B4" t="str">
            <v>Sky / Kevin Draper</v>
          </cell>
          <cell r="C4" t="str">
            <v>Mix</v>
          </cell>
          <cell r="D4" t="str">
            <v>Relay</v>
          </cell>
          <cell r="E4" t="str">
            <v>Triathlon</v>
          </cell>
          <cell r="F4" t="str">
            <v>Hillingdon Triathletes / Jetstream Tri</v>
          </cell>
          <cell r="G4" t="str">
            <v>?</v>
          </cell>
        </row>
        <row r="5">
          <cell r="A5">
            <v>2</v>
          </cell>
        </row>
        <row r="6">
          <cell r="A6">
            <v>3</v>
          </cell>
          <cell r="B6" t="str">
            <v>Matthew Myers</v>
          </cell>
          <cell r="C6" t="str">
            <v>Male</v>
          </cell>
          <cell r="D6" t="str">
            <v>Senior</v>
          </cell>
          <cell r="E6" t="str">
            <v>Triathlon</v>
          </cell>
          <cell r="F6" t="str">
            <v>Optima Racing Team</v>
          </cell>
          <cell r="G6" t="str">
            <v>E134720</v>
          </cell>
        </row>
        <row r="7">
          <cell r="A7">
            <v>4</v>
          </cell>
          <cell r="B7" t="str">
            <v>Pedro Vila De Mucha</v>
          </cell>
          <cell r="C7" t="str">
            <v>Male</v>
          </cell>
          <cell r="D7" t="str">
            <v>Senior</v>
          </cell>
          <cell r="E7" t="str">
            <v>Triathlon</v>
          </cell>
          <cell r="F7" t="str">
            <v>Optima Racing Team</v>
          </cell>
          <cell r="G7" t="str">
            <v>E16112</v>
          </cell>
        </row>
        <row r="8">
          <cell r="A8">
            <v>5</v>
          </cell>
          <cell r="B8" t="str">
            <v>Steven Smith</v>
          </cell>
          <cell r="C8" t="str">
            <v>Male</v>
          </cell>
          <cell r="D8" t="str">
            <v>Senior</v>
          </cell>
          <cell r="E8" t="str">
            <v>Triathlon</v>
          </cell>
          <cell r="F8" t="str">
            <v>Optima Racing Team</v>
          </cell>
          <cell r="G8" t="str">
            <v>E134244</v>
          </cell>
        </row>
        <row r="9">
          <cell r="A9">
            <v>6</v>
          </cell>
          <cell r="B9" t="str">
            <v>Bradley Hales</v>
          </cell>
          <cell r="C9" t="str">
            <v>Male</v>
          </cell>
          <cell r="D9" t="str">
            <v>Senior</v>
          </cell>
          <cell r="E9" t="str">
            <v>Triathlon</v>
          </cell>
          <cell r="F9" t="str">
            <v>Optima Racing Team</v>
          </cell>
          <cell r="G9" t="str">
            <v>E133811</v>
          </cell>
        </row>
        <row r="10">
          <cell r="A10">
            <v>7</v>
          </cell>
          <cell r="B10" t="str">
            <v>Joshua Varney</v>
          </cell>
          <cell r="C10" t="str">
            <v>Male</v>
          </cell>
          <cell r="D10" t="str">
            <v>Senior</v>
          </cell>
          <cell r="E10" t="str">
            <v>Triathlon</v>
          </cell>
          <cell r="F10" t="str">
            <v>Thames Turbo Sigma Sport</v>
          </cell>
          <cell r="G10" t="str">
            <v>BTA 14176</v>
          </cell>
        </row>
        <row r="11">
          <cell r="A11">
            <v>8</v>
          </cell>
          <cell r="B11" t="str">
            <v>Alasdair Fraser</v>
          </cell>
          <cell r="C11" t="str">
            <v>Male</v>
          </cell>
          <cell r="D11" t="str">
            <v>Senior</v>
          </cell>
          <cell r="E11" t="str">
            <v>Triathlon</v>
          </cell>
          <cell r="F11" t="str">
            <v>Clapham Chasers</v>
          </cell>
        </row>
        <row r="12">
          <cell r="A12">
            <v>9</v>
          </cell>
          <cell r="B12" t="str">
            <v>Ian Gordon</v>
          </cell>
          <cell r="C12" t="str">
            <v>Male</v>
          </cell>
          <cell r="D12" t="str">
            <v>Senior</v>
          </cell>
          <cell r="E12" t="str">
            <v>Triathlon</v>
          </cell>
          <cell r="F12" t="str">
            <v>Mornington Chasers</v>
          </cell>
        </row>
        <row r="13">
          <cell r="A13">
            <v>10</v>
          </cell>
          <cell r="B13" t="str">
            <v>Jon Worcester</v>
          </cell>
          <cell r="C13" t="str">
            <v>Male</v>
          </cell>
          <cell r="D13" t="str">
            <v>Senior</v>
          </cell>
          <cell r="E13" t="str">
            <v>Triathlon</v>
          </cell>
          <cell r="F13" t="str">
            <v>Metropolitan Police Triathlon Club</v>
          </cell>
          <cell r="G13" t="str">
            <v>e123320</v>
          </cell>
        </row>
        <row r="14">
          <cell r="A14">
            <v>11</v>
          </cell>
          <cell r="B14" t="str">
            <v>Marc Henrion</v>
          </cell>
          <cell r="C14" t="str">
            <v>Male</v>
          </cell>
          <cell r="D14" t="str">
            <v>Senior</v>
          </cell>
          <cell r="E14" t="str">
            <v>Triathlon</v>
          </cell>
          <cell r="F14" t="str">
            <v>Mornington Chasers</v>
          </cell>
        </row>
        <row r="15">
          <cell r="A15">
            <v>12</v>
          </cell>
          <cell r="B15" t="str">
            <v>Manoj Tank</v>
          </cell>
          <cell r="C15" t="str">
            <v>Male</v>
          </cell>
          <cell r="D15" t="str">
            <v>Senior</v>
          </cell>
          <cell r="E15" t="str">
            <v>Triathlon</v>
          </cell>
        </row>
        <row r="16">
          <cell r="A16">
            <v>13</v>
          </cell>
          <cell r="B16" t="str">
            <v>Julian Bennet</v>
          </cell>
          <cell r="C16" t="str">
            <v>Male</v>
          </cell>
          <cell r="D16" t="str">
            <v>Senior</v>
          </cell>
          <cell r="E16" t="str">
            <v>Triathlon</v>
          </cell>
          <cell r="G16" t="str">
            <v>E134763</v>
          </cell>
        </row>
        <row r="17">
          <cell r="A17">
            <v>14</v>
          </cell>
          <cell r="B17" t="str">
            <v>Oliver Jones</v>
          </cell>
          <cell r="C17" t="str">
            <v>Male</v>
          </cell>
          <cell r="D17" t="str">
            <v>Senior</v>
          </cell>
          <cell r="E17" t="str">
            <v>Triathlon</v>
          </cell>
          <cell r="F17" t="str">
            <v>Hillingdon Triathletes</v>
          </cell>
          <cell r="G17" t="str">
            <v>E132166</v>
          </cell>
        </row>
        <row r="18">
          <cell r="A18">
            <v>15</v>
          </cell>
          <cell r="B18" t="str">
            <v>Matthew Fricker</v>
          </cell>
          <cell r="C18" t="str">
            <v>Male</v>
          </cell>
          <cell r="D18" t="str">
            <v>Senior</v>
          </cell>
          <cell r="E18" t="str">
            <v>Triathlon</v>
          </cell>
          <cell r="F18" t="str">
            <v>Clapham Chasers</v>
          </cell>
        </row>
        <row r="19">
          <cell r="A19">
            <v>16</v>
          </cell>
          <cell r="B19" t="str">
            <v>Lawrence Foreman-Peck</v>
          </cell>
          <cell r="C19" t="str">
            <v>Male</v>
          </cell>
          <cell r="D19" t="str">
            <v>Senior</v>
          </cell>
          <cell r="E19" t="str">
            <v>Triathlon</v>
          </cell>
          <cell r="F19" t="str">
            <v>Metropolitan Police Triathlon Club</v>
          </cell>
          <cell r="G19" t="str">
            <v>E131656</v>
          </cell>
        </row>
        <row r="20">
          <cell r="A20">
            <v>17</v>
          </cell>
          <cell r="B20" t="str">
            <v>Karim Latroche</v>
          </cell>
          <cell r="C20" t="str">
            <v>Male</v>
          </cell>
          <cell r="D20" t="str">
            <v>Senior</v>
          </cell>
          <cell r="E20" t="str">
            <v>Triathlon</v>
          </cell>
        </row>
        <row r="21">
          <cell r="A21">
            <v>18</v>
          </cell>
          <cell r="B21" t="str">
            <v>Nick Clements</v>
          </cell>
          <cell r="C21" t="str">
            <v>Male</v>
          </cell>
          <cell r="D21" t="str">
            <v>Senior</v>
          </cell>
          <cell r="E21" t="str">
            <v>Triathlon</v>
          </cell>
          <cell r="F21" t="str">
            <v>Thames Turbo</v>
          </cell>
          <cell r="G21" t="str">
            <v>E125688</v>
          </cell>
        </row>
        <row r="22">
          <cell r="A22">
            <v>19</v>
          </cell>
          <cell r="B22" t="str">
            <v>Matthew Hammersley</v>
          </cell>
          <cell r="C22" t="str">
            <v>Male</v>
          </cell>
          <cell r="D22" t="str">
            <v>Senior</v>
          </cell>
          <cell r="E22" t="str">
            <v>Triathlon</v>
          </cell>
          <cell r="G22" t="str">
            <v>E122672</v>
          </cell>
        </row>
        <row r="23">
          <cell r="A23">
            <v>20</v>
          </cell>
          <cell r="B23" t="str">
            <v>Bruce Harington</v>
          </cell>
          <cell r="C23" t="str">
            <v>Male</v>
          </cell>
          <cell r="D23" t="str">
            <v>Senior</v>
          </cell>
          <cell r="E23" t="str">
            <v>Triathlon</v>
          </cell>
          <cell r="F23" t="str">
            <v>Ful-on-Tri</v>
          </cell>
        </row>
        <row r="24">
          <cell r="A24">
            <v>21</v>
          </cell>
          <cell r="B24" t="str">
            <v>Matthew Ford</v>
          </cell>
          <cell r="C24" t="str">
            <v>Male</v>
          </cell>
          <cell r="D24" t="str">
            <v>Senior</v>
          </cell>
          <cell r="E24" t="str">
            <v>Triathlon</v>
          </cell>
          <cell r="F24" t="str">
            <v>Ful-on-Tri</v>
          </cell>
          <cell r="G24">
            <v>131391</v>
          </cell>
        </row>
        <row r="25">
          <cell r="A25">
            <v>22</v>
          </cell>
          <cell r="B25" t="str">
            <v>Rhi Leadbeater</v>
          </cell>
          <cell r="C25" t="str">
            <v>Male</v>
          </cell>
          <cell r="D25" t="str">
            <v>Senior</v>
          </cell>
          <cell r="E25" t="str">
            <v>Triathlon</v>
          </cell>
          <cell r="F25" t="str">
            <v>Clapham Chasers</v>
          </cell>
        </row>
        <row r="26">
          <cell r="A26">
            <v>23</v>
          </cell>
          <cell r="B26" t="str">
            <v>John Dennis</v>
          </cell>
          <cell r="C26" t="str">
            <v>Male</v>
          </cell>
          <cell r="D26" t="str">
            <v>Senior</v>
          </cell>
          <cell r="E26" t="str">
            <v>Triathlon</v>
          </cell>
          <cell r="F26" t="str">
            <v>Optima Racing Team</v>
          </cell>
          <cell r="G26" t="str">
            <v>E127079</v>
          </cell>
        </row>
        <row r="27">
          <cell r="A27">
            <v>24</v>
          </cell>
          <cell r="B27" t="str">
            <v>Tim Lewis</v>
          </cell>
          <cell r="C27" t="str">
            <v>Male</v>
          </cell>
          <cell r="D27" t="str">
            <v>Senior</v>
          </cell>
          <cell r="E27" t="str">
            <v>Triathlon</v>
          </cell>
          <cell r="F27" t="str">
            <v>Ful-on-Tri</v>
          </cell>
          <cell r="G27" t="str">
            <v>E129426</v>
          </cell>
        </row>
        <row r="28">
          <cell r="A28">
            <v>25</v>
          </cell>
          <cell r="B28" t="str">
            <v>Matt Chapman</v>
          </cell>
          <cell r="C28" t="str">
            <v>Male</v>
          </cell>
          <cell r="D28" t="str">
            <v>Senior</v>
          </cell>
          <cell r="E28" t="str">
            <v>Triathlon</v>
          </cell>
          <cell r="F28" t="str">
            <v>SLH Tri Club</v>
          </cell>
          <cell r="G28" t="str">
            <v>E132175</v>
          </cell>
        </row>
        <row r="29">
          <cell r="A29">
            <v>26</v>
          </cell>
          <cell r="B29" t="str">
            <v>Emlyn Williams</v>
          </cell>
          <cell r="C29" t="str">
            <v>Male</v>
          </cell>
          <cell r="D29" t="str">
            <v>Senior</v>
          </cell>
          <cell r="E29" t="str">
            <v>Triathlon</v>
          </cell>
          <cell r="F29" t="str">
            <v>Clapham Chasers</v>
          </cell>
          <cell r="G29">
            <v>123456</v>
          </cell>
        </row>
        <row r="30">
          <cell r="A30">
            <v>27</v>
          </cell>
          <cell r="B30" t="str">
            <v>Adam Elderfield</v>
          </cell>
          <cell r="C30" t="str">
            <v>Male</v>
          </cell>
          <cell r="D30" t="str">
            <v>Senior</v>
          </cell>
          <cell r="E30" t="str">
            <v>Triathlon</v>
          </cell>
          <cell r="F30" t="str">
            <v>Hillingdon Triathletes</v>
          </cell>
        </row>
        <row r="31">
          <cell r="A31">
            <v>28</v>
          </cell>
          <cell r="B31" t="str">
            <v>Ben Jervis</v>
          </cell>
          <cell r="C31" t="str">
            <v>Male</v>
          </cell>
          <cell r="D31" t="str">
            <v>Senior</v>
          </cell>
          <cell r="E31" t="str">
            <v>Triathlon</v>
          </cell>
          <cell r="F31" t="str">
            <v>Clapham Chasers</v>
          </cell>
        </row>
        <row r="32">
          <cell r="A32">
            <v>29</v>
          </cell>
          <cell r="B32" t="str">
            <v>Pablo Martinez</v>
          </cell>
          <cell r="C32" t="str">
            <v>Male</v>
          </cell>
          <cell r="D32" t="str">
            <v>Senior</v>
          </cell>
          <cell r="E32" t="str">
            <v>Triathlon</v>
          </cell>
        </row>
        <row r="33">
          <cell r="A33">
            <v>30</v>
          </cell>
          <cell r="B33" t="str">
            <v>Matthew Murphy</v>
          </cell>
          <cell r="C33" t="str">
            <v>Male</v>
          </cell>
          <cell r="D33" t="str">
            <v>Senior</v>
          </cell>
          <cell r="E33" t="str">
            <v>Triathlon</v>
          </cell>
        </row>
        <row r="34">
          <cell r="A34">
            <v>31</v>
          </cell>
          <cell r="B34" t="str">
            <v>Sanjay Taank</v>
          </cell>
          <cell r="C34" t="str">
            <v>Male</v>
          </cell>
          <cell r="D34" t="str">
            <v>Senior</v>
          </cell>
          <cell r="E34" t="str">
            <v>Triathlon</v>
          </cell>
        </row>
        <row r="35">
          <cell r="A35">
            <v>32</v>
          </cell>
          <cell r="B35" t="str">
            <v>Andrew Bloxam</v>
          </cell>
          <cell r="C35" t="str">
            <v>Male</v>
          </cell>
          <cell r="D35" t="str">
            <v>Senior</v>
          </cell>
          <cell r="E35" t="str">
            <v>Triathlon</v>
          </cell>
          <cell r="F35" t="str">
            <v>Serpentine RC</v>
          </cell>
          <cell r="G35" t="str">
            <v>E129432</v>
          </cell>
        </row>
        <row r="36">
          <cell r="A36">
            <v>33</v>
          </cell>
          <cell r="B36" t="str">
            <v>Thomas Miles Cox</v>
          </cell>
          <cell r="C36" t="str">
            <v>Male</v>
          </cell>
          <cell r="D36" t="str">
            <v>Senior</v>
          </cell>
          <cell r="E36" t="str">
            <v>Triathlon</v>
          </cell>
          <cell r="F36" t="str">
            <v>Clapham Chasers</v>
          </cell>
          <cell r="G36" t="str">
            <v>E133559</v>
          </cell>
        </row>
        <row r="37">
          <cell r="A37">
            <v>34</v>
          </cell>
          <cell r="B37" t="str">
            <v>Tom Thompson</v>
          </cell>
          <cell r="C37" t="str">
            <v>Male</v>
          </cell>
          <cell r="D37" t="str">
            <v>Senior</v>
          </cell>
          <cell r="E37" t="str">
            <v>Triathlon</v>
          </cell>
          <cell r="G37" t="str">
            <v>E127012</v>
          </cell>
        </row>
        <row r="38">
          <cell r="A38">
            <v>35</v>
          </cell>
          <cell r="B38" t="str">
            <v>Andrew Traube</v>
          </cell>
          <cell r="C38" t="str">
            <v>Male</v>
          </cell>
          <cell r="D38" t="str">
            <v>Senior</v>
          </cell>
          <cell r="E38" t="str">
            <v>Triathlon</v>
          </cell>
          <cell r="F38" t="str">
            <v>Hillingdon Triathletes</v>
          </cell>
        </row>
        <row r="39">
          <cell r="A39">
            <v>36</v>
          </cell>
          <cell r="B39" t="str">
            <v>Marcus Vallance</v>
          </cell>
          <cell r="C39" t="str">
            <v>Male</v>
          </cell>
          <cell r="D39" t="str">
            <v>Senior</v>
          </cell>
          <cell r="E39" t="str">
            <v>Triathlon</v>
          </cell>
          <cell r="F39" t="str">
            <v>Hillingdon Triathletes</v>
          </cell>
        </row>
        <row r="40">
          <cell r="A40">
            <v>37</v>
          </cell>
          <cell r="B40" t="str">
            <v>Ed Kirk-Wilson</v>
          </cell>
          <cell r="C40" t="str">
            <v>Male</v>
          </cell>
          <cell r="D40" t="str">
            <v>Senior</v>
          </cell>
          <cell r="E40" t="str">
            <v>Triathlon</v>
          </cell>
          <cell r="F40" t="str">
            <v>Clapham Chasers</v>
          </cell>
        </row>
        <row r="41">
          <cell r="A41">
            <v>38</v>
          </cell>
          <cell r="B41" t="str">
            <v>Jaco Geyer</v>
          </cell>
          <cell r="C41" t="str">
            <v>Male</v>
          </cell>
          <cell r="D41" t="str">
            <v>Senior</v>
          </cell>
          <cell r="E41" t="str">
            <v>Triathlon</v>
          </cell>
          <cell r="F41" t="str">
            <v>Ful-on-Tri</v>
          </cell>
          <cell r="G41" t="str">
            <v>E16125</v>
          </cell>
        </row>
        <row r="42">
          <cell r="A42">
            <v>39</v>
          </cell>
          <cell r="B42" t="str">
            <v>Alan Ritchie</v>
          </cell>
          <cell r="C42" t="str">
            <v>Male</v>
          </cell>
          <cell r="D42" t="str">
            <v>Senior</v>
          </cell>
          <cell r="E42" t="str">
            <v>Triathlon</v>
          </cell>
          <cell r="F42" t="str">
            <v>Clapham Chasers</v>
          </cell>
        </row>
        <row r="43">
          <cell r="A43">
            <v>40</v>
          </cell>
          <cell r="B43" t="str">
            <v>Lars Menken</v>
          </cell>
          <cell r="C43" t="str">
            <v>Male</v>
          </cell>
          <cell r="D43" t="str">
            <v>Senior</v>
          </cell>
          <cell r="E43" t="str">
            <v>Triathlon</v>
          </cell>
          <cell r="F43" t="str">
            <v>Serpentine RC</v>
          </cell>
          <cell r="G43" t="str">
            <v>E126358</v>
          </cell>
        </row>
        <row r="44">
          <cell r="A44">
            <v>41</v>
          </cell>
          <cell r="B44" t="str">
            <v>Roland Rutt</v>
          </cell>
          <cell r="C44" t="str">
            <v>Male</v>
          </cell>
          <cell r="D44" t="str">
            <v>Senior</v>
          </cell>
          <cell r="E44" t="str">
            <v>Triathlon</v>
          </cell>
          <cell r="F44" t="str">
            <v>Thames Turbo</v>
          </cell>
          <cell r="G44">
            <v>7694</v>
          </cell>
        </row>
        <row r="45">
          <cell r="A45">
            <v>42</v>
          </cell>
          <cell r="B45" t="str">
            <v>David Knight</v>
          </cell>
          <cell r="C45" t="str">
            <v>Male</v>
          </cell>
          <cell r="D45" t="str">
            <v>Senior</v>
          </cell>
          <cell r="E45" t="str">
            <v>Triathlon</v>
          </cell>
          <cell r="F45" t="str">
            <v>Hillingdon Triathletes</v>
          </cell>
          <cell r="G45" t="str">
            <v>E127413</v>
          </cell>
        </row>
        <row r="46">
          <cell r="A46">
            <v>43</v>
          </cell>
          <cell r="B46" t="str">
            <v>Stuart Archer</v>
          </cell>
          <cell r="C46" t="str">
            <v>Male</v>
          </cell>
          <cell r="D46" t="str">
            <v>Senior</v>
          </cell>
          <cell r="E46" t="str">
            <v>Triathlon</v>
          </cell>
          <cell r="F46" t="str">
            <v>Ful-on-Tri</v>
          </cell>
          <cell r="G46">
            <v>16185</v>
          </cell>
        </row>
        <row r="47">
          <cell r="A47">
            <v>44</v>
          </cell>
          <cell r="B47" t="str">
            <v>Matthew Elliott</v>
          </cell>
          <cell r="C47" t="str">
            <v>Male</v>
          </cell>
          <cell r="D47" t="str">
            <v>Senior</v>
          </cell>
          <cell r="E47" t="str">
            <v>Triathlon</v>
          </cell>
          <cell r="F47" t="str">
            <v>Optima Racing Team</v>
          </cell>
          <cell r="G47">
            <v>14832</v>
          </cell>
        </row>
        <row r="48">
          <cell r="A48">
            <v>45</v>
          </cell>
          <cell r="B48" t="str">
            <v>Daniel Powell</v>
          </cell>
          <cell r="C48" t="str">
            <v>Male</v>
          </cell>
          <cell r="D48" t="str">
            <v>Senior</v>
          </cell>
          <cell r="E48" t="str">
            <v>Triathlon</v>
          </cell>
          <cell r="F48" t="str">
            <v>Clapham Chasers</v>
          </cell>
          <cell r="G48" t="str">
            <v>E134107</v>
          </cell>
        </row>
        <row r="49">
          <cell r="A49">
            <v>46</v>
          </cell>
          <cell r="B49" t="str">
            <v>Angus Beaumont</v>
          </cell>
          <cell r="C49" t="str">
            <v>Male</v>
          </cell>
          <cell r="D49" t="str">
            <v>Senior</v>
          </cell>
          <cell r="E49" t="str">
            <v>Triathlon</v>
          </cell>
          <cell r="F49" t="str">
            <v>Serpentine RC</v>
          </cell>
          <cell r="G49" t="str">
            <v>E126723</v>
          </cell>
        </row>
        <row r="50">
          <cell r="A50">
            <v>47</v>
          </cell>
          <cell r="B50" t="str">
            <v>Andy Brewer</v>
          </cell>
          <cell r="C50" t="str">
            <v>Male</v>
          </cell>
          <cell r="D50" t="str">
            <v>Senior</v>
          </cell>
          <cell r="E50" t="str">
            <v>Triathlon</v>
          </cell>
          <cell r="F50" t="str">
            <v>Ful-on-Tri</v>
          </cell>
          <cell r="G50">
            <v>130632</v>
          </cell>
        </row>
        <row r="51">
          <cell r="A51">
            <v>48</v>
          </cell>
          <cell r="B51" t="str">
            <v>Euan Lees</v>
          </cell>
          <cell r="C51" t="str">
            <v>Male</v>
          </cell>
          <cell r="D51" t="str">
            <v>Senior</v>
          </cell>
          <cell r="E51" t="str">
            <v>Triathlon</v>
          </cell>
          <cell r="F51" t="str">
            <v>Ful-on-Tri</v>
          </cell>
          <cell r="G51" t="str">
            <v>R3999 (Scotland)</v>
          </cell>
        </row>
        <row r="52">
          <cell r="A52">
            <v>49</v>
          </cell>
          <cell r="B52" t="str">
            <v>Roger Fowkes</v>
          </cell>
          <cell r="C52" t="str">
            <v>Male</v>
          </cell>
          <cell r="D52" t="str">
            <v>Senior</v>
          </cell>
          <cell r="E52" t="str">
            <v>Triathlon</v>
          </cell>
          <cell r="F52" t="str">
            <v>Hillingdon Triathletes</v>
          </cell>
        </row>
        <row r="53">
          <cell r="A53">
            <v>50</v>
          </cell>
          <cell r="B53" t="str">
            <v>Thomas Korff</v>
          </cell>
          <cell r="C53" t="str">
            <v>Male</v>
          </cell>
          <cell r="D53" t="str">
            <v>Senior</v>
          </cell>
          <cell r="E53" t="str">
            <v>Triathlon</v>
          </cell>
          <cell r="F53" t="str">
            <v>Hillingdon Triathletes</v>
          </cell>
          <cell r="G53" t="str">
            <v>E128760</v>
          </cell>
        </row>
        <row r="54">
          <cell r="A54">
            <v>51</v>
          </cell>
          <cell r="B54" t="str">
            <v>Stuart Reilly</v>
          </cell>
          <cell r="C54" t="str">
            <v>Male</v>
          </cell>
          <cell r="D54" t="str">
            <v>Senior</v>
          </cell>
          <cell r="E54" t="str">
            <v>Triathlon</v>
          </cell>
          <cell r="F54" t="str">
            <v>Hillingdon Triathletes</v>
          </cell>
          <cell r="G54" t="str">
            <v>E129588</v>
          </cell>
        </row>
        <row r="55">
          <cell r="A55">
            <v>52</v>
          </cell>
          <cell r="B55" t="str">
            <v>Stuart Anderson</v>
          </cell>
          <cell r="C55" t="str">
            <v>Male</v>
          </cell>
          <cell r="D55" t="str">
            <v>Senior</v>
          </cell>
          <cell r="E55" t="str">
            <v>Triathlon</v>
          </cell>
          <cell r="F55" t="str">
            <v>Ful-on-Tri</v>
          </cell>
        </row>
        <row r="56">
          <cell r="A56">
            <v>53</v>
          </cell>
          <cell r="B56" t="str">
            <v>Gavin Pugh</v>
          </cell>
          <cell r="C56" t="str">
            <v>Male</v>
          </cell>
          <cell r="D56" t="str">
            <v>Senior</v>
          </cell>
          <cell r="E56" t="str">
            <v>Triathlon</v>
          </cell>
          <cell r="F56" t="str">
            <v>Mornington Chasers</v>
          </cell>
        </row>
        <row r="57">
          <cell r="A57">
            <v>54</v>
          </cell>
          <cell r="B57" t="str">
            <v>Richard Parker</v>
          </cell>
          <cell r="C57" t="str">
            <v>Male</v>
          </cell>
          <cell r="D57" t="str">
            <v>Senior</v>
          </cell>
          <cell r="E57" t="str">
            <v>Triathlon</v>
          </cell>
          <cell r="F57" t="str">
            <v>Kingfisher Triathletes</v>
          </cell>
          <cell r="G57" t="str">
            <v>E119550</v>
          </cell>
        </row>
        <row r="58">
          <cell r="A58">
            <v>55</v>
          </cell>
          <cell r="B58" t="str">
            <v>Christopher Reichhelm</v>
          </cell>
          <cell r="C58" t="str">
            <v>Male</v>
          </cell>
          <cell r="D58" t="str">
            <v>Senior</v>
          </cell>
          <cell r="E58" t="str">
            <v>Triathlon</v>
          </cell>
          <cell r="F58" t="str">
            <v>Serpentine RC</v>
          </cell>
          <cell r="G58" t="str">
            <v>E133418</v>
          </cell>
        </row>
        <row r="59">
          <cell r="A59">
            <v>56</v>
          </cell>
          <cell r="B59" t="str">
            <v>Phil Ellis</v>
          </cell>
          <cell r="C59" t="str">
            <v>Male</v>
          </cell>
          <cell r="D59" t="str">
            <v>Senior</v>
          </cell>
          <cell r="E59" t="str">
            <v>Triathlon</v>
          </cell>
          <cell r="F59" t="str">
            <v>Hillingdon Triathletes</v>
          </cell>
        </row>
        <row r="60">
          <cell r="A60">
            <v>57</v>
          </cell>
          <cell r="B60" t="str">
            <v>Nicholas Black</v>
          </cell>
          <cell r="C60" t="str">
            <v>Male</v>
          </cell>
          <cell r="D60" t="str">
            <v>Senior</v>
          </cell>
          <cell r="E60" t="str">
            <v>Triathlon</v>
          </cell>
          <cell r="F60" t="str">
            <v>Clapham Chasers</v>
          </cell>
        </row>
        <row r="61">
          <cell r="A61">
            <v>58</v>
          </cell>
          <cell r="B61" t="str">
            <v>Richard Gifford</v>
          </cell>
          <cell r="C61" t="str">
            <v>Male</v>
          </cell>
          <cell r="D61" t="str">
            <v>Senior</v>
          </cell>
          <cell r="E61" t="str">
            <v>Triathlon</v>
          </cell>
        </row>
        <row r="62">
          <cell r="A62">
            <v>59</v>
          </cell>
          <cell r="B62" t="str">
            <v>Nik Haynes</v>
          </cell>
          <cell r="C62" t="str">
            <v>Male</v>
          </cell>
          <cell r="D62" t="str">
            <v>Senior</v>
          </cell>
          <cell r="E62" t="str">
            <v>Triathlon</v>
          </cell>
          <cell r="F62" t="str">
            <v>Ful-on-Tri</v>
          </cell>
        </row>
        <row r="63">
          <cell r="A63">
            <v>60</v>
          </cell>
          <cell r="B63" t="str">
            <v>Mark Curtis</v>
          </cell>
          <cell r="C63" t="str">
            <v>Male</v>
          </cell>
          <cell r="D63" t="str">
            <v>Senior</v>
          </cell>
          <cell r="E63" t="str">
            <v>Triathlon</v>
          </cell>
          <cell r="F63" t="str">
            <v>Ful-on-Tri</v>
          </cell>
          <cell r="G63">
            <v>129806</v>
          </cell>
        </row>
        <row r="64">
          <cell r="A64">
            <v>61</v>
          </cell>
          <cell r="B64" t="str">
            <v>Suneil Basu</v>
          </cell>
          <cell r="C64" t="str">
            <v>Male</v>
          </cell>
          <cell r="D64" t="str">
            <v>Senior</v>
          </cell>
          <cell r="E64" t="str">
            <v>Triathlon</v>
          </cell>
          <cell r="F64" t="str">
            <v>Hillingdon Triathletes</v>
          </cell>
          <cell r="G64">
            <v>127845</v>
          </cell>
        </row>
        <row r="65">
          <cell r="A65">
            <v>62</v>
          </cell>
          <cell r="B65" t="str">
            <v>John Laird</v>
          </cell>
          <cell r="C65" t="str">
            <v>Male</v>
          </cell>
          <cell r="D65" t="str">
            <v>Senior</v>
          </cell>
          <cell r="E65" t="str">
            <v>Triathlon</v>
          </cell>
          <cell r="F65" t="str">
            <v>Hillingdon Triathletes</v>
          </cell>
        </row>
        <row r="66">
          <cell r="A66">
            <v>63</v>
          </cell>
          <cell r="B66" t="str">
            <v>Alex Kew</v>
          </cell>
          <cell r="C66" t="str">
            <v>Male</v>
          </cell>
          <cell r="D66" t="str">
            <v>Senior</v>
          </cell>
          <cell r="E66" t="str">
            <v>Triathlon</v>
          </cell>
          <cell r="F66" t="str">
            <v>Kingfisher Triathletes</v>
          </cell>
        </row>
        <row r="67">
          <cell r="A67">
            <v>64</v>
          </cell>
          <cell r="B67" t="str">
            <v>Dominic Walker</v>
          </cell>
          <cell r="C67" t="str">
            <v>Male</v>
          </cell>
          <cell r="D67" t="str">
            <v>Senior</v>
          </cell>
          <cell r="E67" t="str">
            <v>Triathlon</v>
          </cell>
          <cell r="F67" t="str">
            <v>Clapham Chasers</v>
          </cell>
        </row>
        <row r="68">
          <cell r="A68">
            <v>65</v>
          </cell>
          <cell r="B68" t="str">
            <v>Tim Jones</v>
          </cell>
          <cell r="C68" t="str">
            <v>Male</v>
          </cell>
          <cell r="D68" t="str">
            <v>Senior</v>
          </cell>
          <cell r="E68" t="str">
            <v>Triathlon</v>
          </cell>
        </row>
        <row r="69">
          <cell r="A69">
            <v>66</v>
          </cell>
        </row>
        <row r="70">
          <cell r="A70">
            <v>67</v>
          </cell>
          <cell r="B70" t="str">
            <v>Alex Waterman</v>
          </cell>
          <cell r="C70" t="str">
            <v>Male</v>
          </cell>
          <cell r="D70" t="str">
            <v>Vet</v>
          </cell>
          <cell r="E70" t="str">
            <v>Triathlon</v>
          </cell>
          <cell r="F70" t="str">
            <v>SLH Tri Club</v>
          </cell>
          <cell r="G70" t="str">
            <v>E126750</v>
          </cell>
        </row>
        <row r="71">
          <cell r="A71">
            <v>68</v>
          </cell>
          <cell r="B71" t="str">
            <v>Mike Adams</v>
          </cell>
          <cell r="C71" t="str">
            <v>Male</v>
          </cell>
          <cell r="D71" t="str">
            <v>Vet</v>
          </cell>
          <cell r="E71" t="str">
            <v>Triathlon</v>
          </cell>
          <cell r="F71" t="str">
            <v>Thames Turbo</v>
          </cell>
        </row>
        <row r="72">
          <cell r="A72">
            <v>69</v>
          </cell>
          <cell r="B72" t="str">
            <v>Stephen Jones</v>
          </cell>
          <cell r="C72" t="str">
            <v>Male</v>
          </cell>
          <cell r="D72" t="str">
            <v>Vet</v>
          </cell>
          <cell r="E72" t="str">
            <v>Triathlon</v>
          </cell>
        </row>
        <row r="73">
          <cell r="A73">
            <v>70</v>
          </cell>
          <cell r="B73" t="str">
            <v>Mark Hayman</v>
          </cell>
          <cell r="C73" t="str">
            <v>Male</v>
          </cell>
          <cell r="D73" t="str">
            <v>Vet</v>
          </cell>
          <cell r="E73" t="str">
            <v>Triathlon</v>
          </cell>
          <cell r="F73" t="str">
            <v>Ful-on-Tri</v>
          </cell>
          <cell r="G73" t="str">
            <v>E128200</v>
          </cell>
        </row>
        <row r="74">
          <cell r="A74">
            <v>71</v>
          </cell>
          <cell r="B74" t="str">
            <v>Simon Kenyon</v>
          </cell>
          <cell r="C74" t="str">
            <v>Male</v>
          </cell>
          <cell r="D74" t="str">
            <v>Vet</v>
          </cell>
          <cell r="E74" t="str">
            <v>Triathlon</v>
          </cell>
          <cell r="F74" t="str">
            <v>Ful-on-Tri</v>
          </cell>
          <cell r="G74" t="str">
            <v>E128401</v>
          </cell>
        </row>
        <row r="75">
          <cell r="A75">
            <v>72</v>
          </cell>
          <cell r="B75" t="str">
            <v>Philip Morton</v>
          </cell>
          <cell r="C75" t="str">
            <v>Male</v>
          </cell>
          <cell r="D75" t="str">
            <v>Vet</v>
          </cell>
          <cell r="E75" t="str">
            <v>Triathlon</v>
          </cell>
          <cell r="G75" t="str">
            <v>E131516</v>
          </cell>
        </row>
        <row r="76">
          <cell r="A76">
            <v>73</v>
          </cell>
          <cell r="B76" t="str">
            <v>Tim Bishop</v>
          </cell>
          <cell r="C76" t="str">
            <v>Male</v>
          </cell>
          <cell r="D76" t="str">
            <v>Vet</v>
          </cell>
          <cell r="E76" t="str">
            <v>Triathlon</v>
          </cell>
          <cell r="F76" t="str">
            <v>Optima Racing Team</v>
          </cell>
          <cell r="G76" t="str">
            <v>E125165</v>
          </cell>
        </row>
        <row r="77">
          <cell r="A77">
            <v>74</v>
          </cell>
          <cell r="B77" t="str">
            <v>David Ramsay</v>
          </cell>
          <cell r="C77" t="str">
            <v>Male</v>
          </cell>
          <cell r="D77" t="str">
            <v>Vet</v>
          </cell>
          <cell r="E77" t="str">
            <v>Triathlon</v>
          </cell>
          <cell r="F77" t="str">
            <v>Hillingdon Triathletes</v>
          </cell>
        </row>
        <row r="78">
          <cell r="A78">
            <v>75</v>
          </cell>
          <cell r="B78" t="str">
            <v>Richard Shooter</v>
          </cell>
          <cell r="C78" t="str">
            <v>Male</v>
          </cell>
          <cell r="D78" t="str">
            <v>Vet</v>
          </cell>
          <cell r="E78" t="str">
            <v>Triathlon</v>
          </cell>
        </row>
        <row r="79">
          <cell r="A79">
            <v>76</v>
          </cell>
          <cell r="B79" t="str">
            <v>Brian Hennessey</v>
          </cell>
          <cell r="C79" t="str">
            <v>Male</v>
          </cell>
          <cell r="D79" t="str">
            <v>Vet</v>
          </cell>
          <cell r="E79" t="str">
            <v>Triathlon</v>
          </cell>
          <cell r="F79" t="str">
            <v>SLH Tri Club</v>
          </cell>
          <cell r="G79" t="str">
            <v>E127609</v>
          </cell>
        </row>
        <row r="80">
          <cell r="A80">
            <v>77</v>
          </cell>
          <cell r="B80" t="str">
            <v>Jon Horsman</v>
          </cell>
          <cell r="C80" t="str">
            <v>Male</v>
          </cell>
          <cell r="D80" t="str">
            <v>Vet</v>
          </cell>
          <cell r="E80" t="str">
            <v>Triathlon</v>
          </cell>
          <cell r="F80" t="str">
            <v>Crystal Palace Triathletes</v>
          </cell>
          <cell r="G80">
            <v>4372</v>
          </cell>
        </row>
        <row r="81">
          <cell r="A81">
            <v>78</v>
          </cell>
          <cell r="B81" t="str">
            <v>Phil Roker</v>
          </cell>
          <cell r="C81" t="str">
            <v>Male</v>
          </cell>
          <cell r="D81" t="str">
            <v>Vet</v>
          </cell>
          <cell r="E81" t="str">
            <v>Triathlon</v>
          </cell>
          <cell r="F81" t="str">
            <v>Ful-on-Tri</v>
          </cell>
          <cell r="G81">
            <v>7278</v>
          </cell>
        </row>
        <row r="82">
          <cell r="A82">
            <v>79</v>
          </cell>
          <cell r="B82" t="str">
            <v>Ian Gould</v>
          </cell>
          <cell r="C82" t="str">
            <v>Male</v>
          </cell>
          <cell r="D82" t="str">
            <v>Vet</v>
          </cell>
          <cell r="E82" t="str">
            <v>Triathlon</v>
          </cell>
          <cell r="F82" t="str">
            <v>Hillingdon Triathletes</v>
          </cell>
          <cell r="G82" t="str">
            <v>E131676</v>
          </cell>
        </row>
        <row r="83">
          <cell r="A83">
            <v>80</v>
          </cell>
          <cell r="B83" t="str">
            <v>David Baker</v>
          </cell>
          <cell r="C83" t="str">
            <v>Male</v>
          </cell>
          <cell r="D83" t="str">
            <v>Vet</v>
          </cell>
          <cell r="E83" t="str">
            <v>Triathlon</v>
          </cell>
          <cell r="F83" t="str">
            <v>SLH Tri Club</v>
          </cell>
        </row>
        <row r="84">
          <cell r="A84">
            <v>81</v>
          </cell>
          <cell r="B84" t="str">
            <v>Andrew Edis</v>
          </cell>
          <cell r="C84" t="str">
            <v>Male</v>
          </cell>
          <cell r="D84" t="str">
            <v>Vet</v>
          </cell>
          <cell r="E84" t="str">
            <v>Triathlon</v>
          </cell>
        </row>
        <row r="85">
          <cell r="A85">
            <v>82</v>
          </cell>
          <cell r="B85" t="str">
            <v>Ed Darnell</v>
          </cell>
          <cell r="C85" t="str">
            <v>Male</v>
          </cell>
          <cell r="D85" t="str">
            <v>Vet</v>
          </cell>
          <cell r="E85" t="str">
            <v>Triathlon</v>
          </cell>
          <cell r="F85" t="str">
            <v>Hillingdon Triathletes</v>
          </cell>
        </row>
        <row r="86">
          <cell r="A86">
            <v>83</v>
          </cell>
          <cell r="B86" t="str">
            <v>Stewart Kay</v>
          </cell>
          <cell r="C86" t="str">
            <v>Male</v>
          </cell>
          <cell r="D86" t="str">
            <v>Vet</v>
          </cell>
          <cell r="E86" t="str">
            <v>Triathlon</v>
          </cell>
          <cell r="F86" t="str">
            <v>Hillingdon Triathletes</v>
          </cell>
          <cell r="G86" t="str">
            <v>E128227</v>
          </cell>
        </row>
        <row r="87">
          <cell r="A87">
            <v>84</v>
          </cell>
          <cell r="B87" t="str">
            <v>David Patch</v>
          </cell>
          <cell r="C87" t="str">
            <v>Male</v>
          </cell>
          <cell r="D87" t="str">
            <v>Vet</v>
          </cell>
          <cell r="E87" t="str">
            <v>Triathlon</v>
          </cell>
          <cell r="F87" t="str">
            <v>Bike &amp; Run</v>
          </cell>
          <cell r="G87" t="str">
            <v>E120890</v>
          </cell>
        </row>
        <row r="88">
          <cell r="A88">
            <v>85</v>
          </cell>
          <cell r="B88" t="str">
            <v>Martin Bowd</v>
          </cell>
          <cell r="C88" t="str">
            <v>Male</v>
          </cell>
          <cell r="D88" t="str">
            <v>Vet</v>
          </cell>
          <cell r="E88" t="str">
            <v>Triathlon</v>
          </cell>
          <cell r="F88" t="str">
            <v>Hillingdon Triathletes</v>
          </cell>
          <cell r="G88" t="str">
            <v>E133931</v>
          </cell>
        </row>
        <row r="89">
          <cell r="A89">
            <v>86</v>
          </cell>
          <cell r="B89" t="str">
            <v>Phil Smith</v>
          </cell>
          <cell r="C89" t="str">
            <v>Male</v>
          </cell>
          <cell r="D89" t="str">
            <v>Vet</v>
          </cell>
          <cell r="E89" t="str">
            <v>Triathlon</v>
          </cell>
          <cell r="F89" t="str">
            <v>Hillingdon Triathletes</v>
          </cell>
          <cell r="G89">
            <v>5676</v>
          </cell>
        </row>
        <row r="90">
          <cell r="A90">
            <v>87</v>
          </cell>
          <cell r="B90" t="str">
            <v>Andrew Ormesher</v>
          </cell>
          <cell r="C90" t="str">
            <v>Male</v>
          </cell>
          <cell r="D90" t="str">
            <v>Vet</v>
          </cell>
          <cell r="E90" t="str">
            <v>Triathlon</v>
          </cell>
          <cell r="F90" t="str">
            <v>Clapham Chasers</v>
          </cell>
        </row>
        <row r="91">
          <cell r="A91">
            <v>88</v>
          </cell>
          <cell r="B91" t="str">
            <v>Mark Anderson</v>
          </cell>
          <cell r="C91" t="str">
            <v>Male</v>
          </cell>
          <cell r="D91" t="str">
            <v>Vet</v>
          </cell>
          <cell r="E91" t="str">
            <v>Triathlon</v>
          </cell>
          <cell r="G91" t="str">
            <v>E134371</v>
          </cell>
        </row>
        <row r="92">
          <cell r="A92">
            <v>89</v>
          </cell>
          <cell r="B92" t="str">
            <v>David Goodenough</v>
          </cell>
          <cell r="C92" t="str">
            <v>Male</v>
          </cell>
          <cell r="D92" t="str">
            <v>Vet</v>
          </cell>
          <cell r="E92" t="str">
            <v>Triathlon</v>
          </cell>
          <cell r="F92" t="str">
            <v>Jetstream Tri Club</v>
          </cell>
          <cell r="G92" t="str">
            <v>E127931</v>
          </cell>
        </row>
        <row r="93">
          <cell r="A93">
            <v>90</v>
          </cell>
          <cell r="B93" t="str">
            <v>Keith Rogers</v>
          </cell>
          <cell r="C93" t="str">
            <v>Male</v>
          </cell>
          <cell r="D93" t="str">
            <v>Vet</v>
          </cell>
          <cell r="E93" t="str">
            <v>Triathlon</v>
          </cell>
          <cell r="F93" t="str">
            <v>D3 Triathlon</v>
          </cell>
          <cell r="G93" t="str">
            <v>?</v>
          </cell>
        </row>
        <row r="94">
          <cell r="A94">
            <v>91</v>
          </cell>
          <cell r="B94" t="str">
            <v>Stephen Mcalister</v>
          </cell>
          <cell r="C94" t="str">
            <v>Male</v>
          </cell>
          <cell r="D94" t="str">
            <v>Vet</v>
          </cell>
          <cell r="E94" t="str">
            <v>Triathlon</v>
          </cell>
          <cell r="F94" t="str">
            <v>Hillingdon Triathletes</v>
          </cell>
        </row>
        <row r="95">
          <cell r="A95">
            <v>92</v>
          </cell>
          <cell r="B95" t="str">
            <v>John Paulson</v>
          </cell>
          <cell r="C95" t="str">
            <v>Male</v>
          </cell>
          <cell r="D95" t="str">
            <v>Vet</v>
          </cell>
          <cell r="E95" t="str">
            <v>Triathlon</v>
          </cell>
          <cell r="F95" t="str">
            <v>Optima Racing Team</v>
          </cell>
        </row>
        <row r="96">
          <cell r="A96">
            <v>93</v>
          </cell>
          <cell r="B96" t="str">
            <v>Jacob Gloor</v>
          </cell>
          <cell r="C96" t="str">
            <v>Male</v>
          </cell>
          <cell r="D96" t="str">
            <v>Vet</v>
          </cell>
          <cell r="E96" t="str">
            <v>Triathlon</v>
          </cell>
          <cell r="F96" t="str">
            <v>Hillingdon Triathletes</v>
          </cell>
        </row>
        <row r="97">
          <cell r="A97">
            <v>94</v>
          </cell>
          <cell r="B97" t="str">
            <v>Peter Mc Dermott</v>
          </cell>
          <cell r="C97" t="str">
            <v>Male</v>
          </cell>
          <cell r="D97" t="str">
            <v>Vet</v>
          </cell>
          <cell r="E97" t="str">
            <v>Triathlon</v>
          </cell>
          <cell r="F97" t="str">
            <v>Jetstream Tri Club</v>
          </cell>
        </row>
        <row r="98">
          <cell r="A98">
            <v>95</v>
          </cell>
          <cell r="B98" t="str">
            <v>Neil Frame</v>
          </cell>
          <cell r="C98" t="str">
            <v>Male</v>
          </cell>
          <cell r="D98" t="str">
            <v>Vet</v>
          </cell>
          <cell r="E98" t="str">
            <v>Triathlon</v>
          </cell>
          <cell r="F98" t="str">
            <v>Thames Turbo</v>
          </cell>
          <cell r="G98" t="str">
            <v>E131965</v>
          </cell>
        </row>
        <row r="99">
          <cell r="A99">
            <v>96</v>
          </cell>
          <cell r="B99" t="str">
            <v>James Marler</v>
          </cell>
          <cell r="C99" t="str">
            <v>Male</v>
          </cell>
          <cell r="D99" t="str">
            <v>Vet</v>
          </cell>
          <cell r="E99" t="str">
            <v>Triathlon</v>
          </cell>
          <cell r="F99" t="str">
            <v>Optima Racing Team</v>
          </cell>
          <cell r="G99" t="str">
            <v>E123871</v>
          </cell>
        </row>
        <row r="100">
          <cell r="A100">
            <v>97</v>
          </cell>
          <cell r="B100" t="str">
            <v>Stephen Vey</v>
          </cell>
          <cell r="C100" t="str">
            <v>Male</v>
          </cell>
          <cell r="D100" t="str">
            <v>Vet</v>
          </cell>
          <cell r="E100" t="str">
            <v>Triathlon</v>
          </cell>
          <cell r="F100" t="str">
            <v>Clapham Chasers</v>
          </cell>
          <cell r="G100" t="str">
            <v>E130023</v>
          </cell>
        </row>
        <row r="101">
          <cell r="A101">
            <v>98</v>
          </cell>
          <cell r="B101" t="str">
            <v>Chris Collins</v>
          </cell>
          <cell r="C101" t="str">
            <v>Male</v>
          </cell>
          <cell r="D101" t="str">
            <v>Vet</v>
          </cell>
          <cell r="E101" t="str">
            <v>Triathlon</v>
          </cell>
        </row>
        <row r="102">
          <cell r="A102">
            <v>99</v>
          </cell>
          <cell r="B102" t="str">
            <v>Geoffrey Phillips</v>
          </cell>
          <cell r="C102" t="str">
            <v>Male</v>
          </cell>
          <cell r="D102" t="str">
            <v>Vet</v>
          </cell>
          <cell r="E102" t="str">
            <v>Triathlon</v>
          </cell>
        </row>
        <row r="103">
          <cell r="A103">
            <v>100</v>
          </cell>
          <cell r="B103" t="str">
            <v>Mike Powell</v>
          </cell>
          <cell r="C103" t="str">
            <v>Male</v>
          </cell>
          <cell r="D103" t="str">
            <v>Vet</v>
          </cell>
          <cell r="E103" t="str">
            <v>Triathlon</v>
          </cell>
          <cell r="F103" t="str">
            <v>Ful-on-Tri</v>
          </cell>
        </row>
        <row r="104">
          <cell r="A104">
            <v>101</v>
          </cell>
          <cell r="B104" t="str">
            <v>Gavin Evans</v>
          </cell>
          <cell r="C104" t="str">
            <v>Male</v>
          </cell>
          <cell r="D104" t="str">
            <v>Vet</v>
          </cell>
          <cell r="E104" t="str">
            <v>Triathlon</v>
          </cell>
          <cell r="F104" t="str">
            <v>London Heathside</v>
          </cell>
        </row>
        <row r="105">
          <cell r="A105">
            <v>102</v>
          </cell>
        </row>
        <row r="106">
          <cell r="A106">
            <v>103</v>
          </cell>
        </row>
        <row r="107">
          <cell r="A107">
            <v>104</v>
          </cell>
          <cell r="B107" t="str">
            <v>Kevin Ormerod</v>
          </cell>
          <cell r="C107" t="str">
            <v>Male</v>
          </cell>
          <cell r="D107" t="str">
            <v>SuperVet</v>
          </cell>
          <cell r="E107" t="str">
            <v>Triathlon</v>
          </cell>
          <cell r="F107" t="str">
            <v>Metropolitan Police Triathlon Club</v>
          </cell>
          <cell r="G107">
            <v>10421</v>
          </cell>
        </row>
        <row r="108">
          <cell r="A108">
            <v>105</v>
          </cell>
          <cell r="B108" t="str">
            <v>Simon Claridge</v>
          </cell>
          <cell r="C108" t="str">
            <v>Male</v>
          </cell>
          <cell r="D108" t="str">
            <v>SuperVet</v>
          </cell>
          <cell r="E108" t="str">
            <v>Triathlon</v>
          </cell>
          <cell r="F108" t="str">
            <v>Hillingdon Triathletes</v>
          </cell>
          <cell r="G108" t="str">
            <v>e128340</v>
          </cell>
        </row>
        <row r="109">
          <cell r="A109">
            <v>106</v>
          </cell>
          <cell r="B109" t="str">
            <v>Steve Hyett</v>
          </cell>
          <cell r="C109" t="str">
            <v>Male</v>
          </cell>
          <cell r="D109" t="str">
            <v>SuperVet</v>
          </cell>
          <cell r="E109" t="str">
            <v>Triathlon</v>
          </cell>
          <cell r="F109" t="str">
            <v>Hillingdon Triathletes</v>
          </cell>
          <cell r="G109" t="str">
            <v>E134565</v>
          </cell>
        </row>
        <row r="110">
          <cell r="A110">
            <v>107</v>
          </cell>
          <cell r="B110" t="str">
            <v>Ian Kitchen</v>
          </cell>
          <cell r="C110" t="str">
            <v>Male</v>
          </cell>
          <cell r="D110" t="str">
            <v>SuperVet</v>
          </cell>
          <cell r="E110" t="str">
            <v>Triathlon</v>
          </cell>
          <cell r="F110" t="str">
            <v>Jetstream Tri Club</v>
          </cell>
          <cell r="G110">
            <v>8721</v>
          </cell>
        </row>
        <row r="111">
          <cell r="A111">
            <v>108</v>
          </cell>
          <cell r="B111" t="str">
            <v>Ian Leslie</v>
          </cell>
          <cell r="C111" t="str">
            <v>Male</v>
          </cell>
          <cell r="D111" t="str">
            <v>SuperVet</v>
          </cell>
          <cell r="E111" t="str">
            <v>Triathlon</v>
          </cell>
          <cell r="F111" t="str">
            <v>Hillingdon Triathletes</v>
          </cell>
        </row>
        <row r="112">
          <cell r="A112">
            <v>109</v>
          </cell>
          <cell r="B112" t="str">
            <v>Hamid Rehman</v>
          </cell>
          <cell r="C112" t="str">
            <v>Male</v>
          </cell>
          <cell r="D112" t="str">
            <v>SuperVet</v>
          </cell>
          <cell r="E112" t="str">
            <v>Triathlon</v>
          </cell>
        </row>
        <row r="113">
          <cell r="A113">
            <v>110</v>
          </cell>
          <cell r="B113" t="str">
            <v>Norbert Abenaim</v>
          </cell>
          <cell r="C113" t="str">
            <v>Male</v>
          </cell>
          <cell r="D113" t="str">
            <v>SuperVet</v>
          </cell>
          <cell r="E113" t="str">
            <v>Triathlon</v>
          </cell>
          <cell r="F113" t="str">
            <v>Mornington Chasers</v>
          </cell>
          <cell r="G113">
            <v>39576</v>
          </cell>
        </row>
        <row r="114">
          <cell r="A114">
            <v>111</v>
          </cell>
          <cell r="B114" t="str">
            <v>Martin Long</v>
          </cell>
          <cell r="C114" t="str">
            <v>Male</v>
          </cell>
          <cell r="D114" t="str">
            <v>SuperVet</v>
          </cell>
          <cell r="E114" t="str">
            <v>Triathlon</v>
          </cell>
          <cell r="F114" t="str">
            <v>SLH Tri Club</v>
          </cell>
          <cell r="G114">
            <v>15794</v>
          </cell>
        </row>
        <row r="115">
          <cell r="A115">
            <v>112</v>
          </cell>
          <cell r="B115" t="str">
            <v>Mike Morris</v>
          </cell>
          <cell r="C115" t="str">
            <v>Male</v>
          </cell>
          <cell r="D115" t="str">
            <v>SuperVet</v>
          </cell>
          <cell r="E115" t="str">
            <v>Triathlon</v>
          </cell>
          <cell r="F115" t="str">
            <v>Thames Turbo</v>
          </cell>
          <cell r="G115">
            <v>1335</v>
          </cell>
        </row>
        <row r="116">
          <cell r="A116">
            <v>113</v>
          </cell>
          <cell r="B116" t="str">
            <v>Michael Donovan</v>
          </cell>
          <cell r="C116" t="str">
            <v>Male</v>
          </cell>
          <cell r="D116" t="str">
            <v>SuperVet</v>
          </cell>
          <cell r="E116" t="str">
            <v>Triathlon</v>
          </cell>
          <cell r="G116">
            <v>9476</v>
          </cell>
        </row>
        <row r="117">
          <cell r="A117">
            <v>114</v>
          </cell>
          <cell r="B117" t="str">
            <v>Gary Macdougall</v>
          </cell>
          <cell r="C117" t="str">
            <v>Male</v>
          </cell>
          <cell r="D117" t="str">
            <v>SuperVet</v>
          </cell>
          <cell r="E117" t="str">
            <v>Triathlon</v>
          </cell>
          <cell r="F117" t="str">
            <v>D3 Triathlon</v>
          </cell>
          <cell r="G117">
            <v>123251</v>
          </cell>
        </row>
        <row r="118">
          <cell r="A118">
            <v>115</v>
          </cell>
          <cell r="B118" t="str">
            <v>Roger Darkins</v>
          </cell>
          <cell r="C118" t="str">
            <v>Male</v>
          </cell>
          <cell r="D118" t="str">
            <v>SuperVet</v>
          </cell>
          <cell r="E118" t="str">
            <v>Triathlon</v>
          </cell>
        </row>
        <row r="119">
          <cell r="A119">
            <v>116</v>
          </cell>
          <cell r="B119" t="str">
            <v>Richard Nash</v>
          </cell>
          <cell r="C119" t="str">
            <v>Male</v>
          </cell>
          <cell r="D119" t="str">
            <v>SuperVet</v>
          </cell>
          <cell r="E119" t="str">
            <v>Triathlon</v>
          </cell>
          <cell r="F119" t="str">
            <v>Hillingdon Triathletes</v>
          </cell>
          <cell r="G119" t="str">
            <v>E001294</v>
          </cell>
        </row>
        <row r="120">
          <cell r="A120">
            <v>117</v>
          </cell>
          <cell r="B120" t="str">
            <v>Ned Wilkinson</v>
          </cell>
          <cell r="C120" t="str">
            <v>Male</v>
          </cell>
          <cell r="D120" t="str">
            <v>SuperVet</v>
          </cell>
          <cell r="E120" t="str">
            <v>Triathlon</v>
          </cell>
          <cell r="F120" t="str">
            <v>Hillingdon Triathletes</v>
          </cell>
        </row>
        <row r="121">
          <cell r="A121">
            <v>118</v>
          </cell>
          <cell r="B121" t="str">
            <v>Robert Doyle</v>
          </cell>
          <cell r="C121" t="str">
            <v>Male</v>
          </cell>
          <cell r="D121" t="str">
            <v>SuperVet</v>
          </cell>
          <cell r="E121" t="str">
            <v>Triathlon</v>
          </cell>
          <cell r="F121" t="str">
            <v>Hillingdon Triathletes</v>
          </cell>
          <cell r="G121">
            <v>9101</v>
          </cell>
        </row>
        <row r="122">
          <cell r="A122">
            <v>119</v>
          </cell>
          <cell r="B122" t="str">
            <v>Harvey Hughes</v>
          </cell>
          <cell r="C122" t="str">
            <v>Male</v>
          </cell>
          <cell r="D122" t="str">
            <v>SuperVet</v>
          </cell>
          <cell r="E122" t="str">
            <v>Triathlon</v>
          </cell>
          <cell r="F122" t="str">
            <v>SLH Tri Club</v>
          </cell>
        </row>
        <row r="123">
          <cell r="A123">
            <v>120</v>
          </cell>
        </row>
        <row r="124">
          <cell r="A124">
            <v>121</v>
          </cell>
        </row>
        <row r="125">
          <cell r="A125">
            <v>122</v>
          </cell>
          <cell r="B125" t="str">
            <v>Laura Tym</v>
          </cell>
          <cell r="C125" t="str">
            <v>Female</v>
          </cell>
          <cell r="D125" t="str">
            <v>Senior</v>
          </cell>
          <cell r="E125" t="str">
            <v>Triathlon</v>
          </cell>
        </row>
        <row r="126">
          <cell r="A126">
            <v>123</v>
          </cell>
          <cell r="B126" t="str">
            <v>Holly Grundon</v>
          </cell>
          <cell r="C126" t="str">
            <v>Female</v>
          </cell>
          <cell r="D126" t="str">
            <v>Senior</v>
          </cell>
          <cell r="E126" t="str">
            <v>Triathlon</v>
          </cell>
          <cell r="F126" t="str">
            <v>Hillingdon Triathletes</v>
          </cell>
        </row>
        <row r="127">
          <cell r="A127">
            <v>124</v>
          </cell>
          <cell r="B127" t="str">
            <v>Yolanda Edwards</v>
          </cell>
          <cell r="C127" t="str">
            <v>Female</v>
          </cell>
          <cell r="D127" t="str">
            <v>Senior</v>
          </cell>
          <cell r="E127" t="str">
            <v>Triathlon</v>
          </cell>
        </row>
        <row r="128">
          <cell r="A128">
            <v>125</v>
          </cell>
          <cell r="B128" t="str">
            <v>Rebecca Adams</v>
          </cell>
          <cell r="C128" t="str">
            <v>Female</v>
          </cell>
          <cell r="D128" t="str">
            <v>Senior</v>
          </cell>
          <cell r="E128" t="str">
            <v>Triathlon</v>
          </cell>
          <cell r="F128" t="str">
            <v>Optima Racing Team</v>
          </cell>
          <cell r="G128" t="str">
            <v>E133770</v>
          </cell>
        </row>
        <row r="129">
          <cell r="A129">
            <v>126</v>
          </cell>
          <cell r="B129" t="str">
            <v>Gemma Riddell</v>
          </cell>
          <cell r="C129" t="str">
            <v>Female</v>
          </cell>
          <cell r="D129" t="str">
            <v>Senior</v>
          </cell>
          <cell r="E129" t="str">
            <v>Triathlon</v>
          </cell>
          <cell r="F129" t="str">
            <v>Hillingdon Triathletes</v>
          </cell>
          <cell r="G129" t="str">
            <v>E134120</v>
          </cell>
        </row>
        <row r="130">
          <cell r="A130">
            <v>127</v>
          </cell>
          <cell r="B130" t="str">
            <v>Nicola Boyd</v>
          </cell>
          <cell r="C130" t="str">
            <v>Female</v>
          </cell>
          <cell r="D130" t="str">
            <v>Senior</v>
          </cell>
          <cell r="E130" t="str">
            <v>Triathlon</v>
          </cell>
          <cell r="F130" t="str">
            <v>Optima Racing Team</v>
          </cell>
          <cell r="G130" t="str">
            <v>E132226</v>
          </cell>
        </row>
        <row r="131">
          <cell r="A131">
            <v>128</v>
          </cell>
          <cell r="B131" t="str">
            <v>Sarah Gailey</v>
          </cell>
          <cell r="C131" t="str">
            <v>Female</v>
          </cell>
          <cell r="D131" t="str">
            <v>Senior</v>
          </cell>
          <cell r="E131" t="str">
            <v>Triathlon</v>
          </cell>
          <cell r="F131" t="str">
            <v>Ful-on-Tri</v>
          </cell>
          <cell r="G131" t="str">
            <v>E135181</v>
          </cell>
        </row>
        <row r="132">
          <cell r="A132">
            <v>129</v>
          </cell>
          <cell r="B132" t="str">
            <v>Rachel Pye</v>
          </cell>
          <cell r="C132" t="str">
            <v>Female</v>
          </cell>
          <cell r="D132" t="str">
            <v>Senior</v>
          </cell>
          <cell r="E132" t="str">
            <v>Triathlon</v>
          </cell>
          <cell r="F132" t="str">
            <v>Clapham Chasers</v>
          </cell>
          <cell r="G132" t="str">
            <v>E132518</v>
          </cell>
        </row>
        <row r="133">
          <cell r="A133">
            <v>130</v>
          </cell>
          <cell r="B133" t="str">
            <v>Eleanor Resheph</v>
          </cell>
          <cell r="C133" t="str">
            <v>Female</v>
          </cell>
          <cell r="D133" t="str">
            <v>Senior</v>
          </cell>
          <cell r="E133" t="str">
            <v>Triathlon</v>
          </cell>
          <cell r="F133" t="str">
            <v>Ful-on-Tri</v>
          </cell>
          <cell r="G133" t="str">
            <v>E133721</v>
          </cell>
        </row>
        <row r="134">
          <cell r="A134">
            <v>131</v>
          </cell>
          <cell r="B134" t="str">
            <v>Beckie Woodland</v>
          </cell>
          <cell r="C134" t="str">
            <v>Female</v>
          </cell>
          <cell r="D134" t="str">
            <v>Senior</v>
          </cell>
          <cell r="E134" t="str">
            <v>Triathlon</v>
          </cell>
          <cell r="F134" t="str">
            <v>SLH Tri Club</v>
          </cell>
        </row>
        <row r="135">
          <cell r="A135">
            <v>132</v>
          </cell>
          <cell r="B135" t="str">
            <v>Helen Williams</v>
          </cell>
          <cell r="C135" t="str">
            <v>Female</v>
          </cell>
          <cell r="D135" t="str">
            <v>Senior</v>
          </cell>
          <cell r="E135" t="str">
            <v>Triathlon</v>
          </cell>
          <cell r="F135" t="str">
            <v>Clapham Chasers</v>
          </cell>
          <cell r="G135">
            <v>123456</v>
          </cell>
        </row>
        <row r="136">
          <cell r="A136">
            <v>133</v>
          </cell>
          <cell r="B136" t="str">
            <v>Rachel Cooper</v>
          </cell>
          <cell r="C136" t="str">
            <v>Female</v>
          </cell>
          <cell r="D136" t="str">
            <v>Senior</v>
          </cell>
          <cell r="E136" t="str">
            <v>Triathlon</v>
          </cell>
        </row>
        <row r="137">
          <cell r="A137">
            <v>134</v>
          </cell>
          <cell r="B137" t="str">
            <v>Julie Milroy</v>
          </cell>
          <cell r="C137" t="str">
            <v>Female</v>
          </cell>
          <cell r="D137" t="str">
            <v>Senior</v>
          </cell>
          <cell r="E137" t="str">
            <v>Triathlon</v>
          </cell>
          <cell r="F137" t="str">
            <v>Ful-on-Tri</v>
          </cell>
        </row>
        <row r="138">
          <cell r="A138">
            <v>135</v>
          </cell>
          <cell r="B138" t="str">
            <v>Claire Morris</v>
          </cell>
          <cell r="C138" t="str">
            <v>Female</v>
          </cell>
          <cell r="D138" t="str">
            <v>Senior</v>
          </cell>
          <cell r="E138" t="str">
            <v>Triathlon</v>
          </cell>
          <cell r="F138" t="str">
            <v>Clapham Chasers</v>
          </cell>
        </row>
        <row r="139">
          <cell r="A139">
            <v>136</v>
          </cell>
          <cell r="B139" t="str">
            <v>Adele Schulz</v>
          </cell>
          <cell r="C139" t="str">
            <v>Female</v>
          </cell>
          <cell r="D139" t="str">
            <v>Senior</v>
          </cell>
          <cell r="E139" t="str">
            <v>Triathlon</v>
          </cell>
          <cell r="F139" t="str">
            <v>Ful-on-Tri</v>
          </cell>
          <cell r="G139" t="str">
            <v>E133252</v>
          </cell>
        </row>
        <row r="140">
          <cell r="A140">
            <v>137</v>
          </cell>
          <cell r="B140" t="str">
            <v>Jessica Taylor</v>
          </cell>
          <cell r="C140" t="str">
            <v>Female</v>
          </cell>
          <cell r="D140" t="str">
            <v>Senior</v>
          </cell>
          <cell r="E140" t="str">
            <v>Triathlon</v>
          </cell>
          <cell r="F140" t="str">
            <v>Ful-on-Tri</v>
          </cell>
          <cell r="G140">
            <v>123439</v>
          </cell>
        </row>
        <row r="141">
          <cell r="A141">
            <v>138</v>
          </cell>
          <cell r="B141" t="str">
            <v>Claire Stocks-Wilson</v>
          </cell>
          <cell r="C141" t="str">
            <v>Female</v>
          </cell>
          <cell r="D141" t="str">
            <v>Senior</v>
          </cell>
          <cell r="E141" t="str">
            <v>Triathlon</v>
          </cell>
        </row>
        <row r="142">
          <cell r="A142">
            <v>139</v>
          </cell>
          <cell r="B142" t="str">
            <v>Charlotte Roberge</v>
          </cell>
          <cell r="C142" t="str">
            <v>Female</v>
          </cell>
          <cell r="D142" t="str">
            <v>Senior</v>
          </cell>
          <cell r="E142" t="str">
            <v>Triathlon</v>
          </cell>
          <cell r="F142" t="str">
            <v>Clapham Chasers</v>
          </cell>
          <cell r="G142" t="str">
            <v>E135149</v>
          </cell>
        </row>
        <row r="143">
          <cell r="A143">
            <v>140</v>
          </cell>
          <cell r="B143" t="str">
            <v>Amy Balchin</v>
          </cell>
          <cell r="C143" t="str">
            <v>Female</v>
          </cell>
          <cell r="D143" t="str">
            <v>Senior</v>
          </cell>
          <cell r="E143" t="str">
            <v>Triathlon</v>
          </cell>
          <cell r="F143" t="str">
            <v>Serpentine RC</v>
          </cell>
          <cell r="G143" t="str">
            <v>E134656</v>
          </cell>
        </row>
        <row r="144">
          <cell r="A144">
            <v>141</v>
          </cell>
          <cell r="B144" t="str">
            <v>Holly Barker</v>
          </cell>
          <cell r="C144" t="str">
            <v>Female</v>
          </cell>
          <cell r="D144" t="str">
            <v>Senior</v>
          </cell>
          <cell r="E144" t="str">
            <v>Triathlon</v>
          </cell>
          <cell r="F144" t="str">
            <v>Ful-on-Tri</v>
          </cell>
          <cell r="G144" t="str">
            <v>E134055</v>
          </cell>
        </row>
        <row r="145">
          <cell r="A145">
            <v>142</v>
          </cell>
          <cell r="B145" t="str">
            <v>Raffaella Valentino</v>
          </cell>
          <cell r="C145" t="str">
            <v>Female</v>
          </cell>
          <cell r="D145" t="str">
            <v>Senior</v>
          </cell>
          <cell r="E145" t="str">
            <v>Triathlon</v>
          </cell>
          <cell r="F145" t="str">
            <v>Ful-on-Tri</v>
          </cell>
        </row>
        <row r="146">
          <cell r="A146">
            <v>143</v>
          </cell>
          <cell r="B146" t="str">
            <v>Karen Axelsdottir</v>
          </cell>
          <cell r="C146" t="str">
            <v>Female</v>
          </cell>
          <cell r="D146" t="str">
            <v>Senior</v>
          </cell>
          <cell r="E146" t="str">
            <v>Triathlon</v>
          </cell>
          <cell r="F146" t="str">
            <v>Optima Racing Team</v>
          </cell>
          <cell r="G146">
            <v>126962</v>
          </cell>
        </row>
        <row r="147">
          <cell r="A147">
            <v>144</v>
          </cell>
          <cell r="B147" t="str">
            <v>Lucy Ashdown-Parkes</v>
          </cell>
          <cell r="C147" t="str">
            <v>Female</v>
          </cell>
          <cell r="D147" t="str">
            <v>Senior</v>
          </cell>
          <cell r="E147" t="str">
            <v>Triathlon</v>
          </cell>
          <cell r="F147" t="str">
            <v>SLH Tri Club</v>
          </cell>
        </row>
        <row r="148">
          <cell r="A148">
            <v>145</v>
          </cell>
          <cell r="B148" t="str">
            <v>Laura Fulton</v>
          </cell>
          <cell r="C148" t="str">
            <v>Female</v>
          </cell>
          <cell r="D148" t="str">
            <v>Senior</v>
          </cell>
          <cell r="E148" t="str">
            <v>Triathlon</v>
          </cell>
          <cell r="F148" t="str">
            <v>Ful-on-Tri</v>
          </cell>
          <cell r="G148" t="str">
            <v>E134099</v>
          </cell>
        </row>
        <row r="149">
          <cell r="A149">
            <v>146</v>
          </cell>
          <cell r="B149" t="str">
            <v>Lynda Hart</v>
          </cell>
          <cell r="C149" t="str">
            <v>Female</v>
          </cell>
          <cell r="D149" t="str">
            <v>Senior</v>
          </cell>
          <cell r="E149" t="str">
            <v>Triathlon</v>
          </cell>
          <cell r="F149" t="str">
            <v>Berkshire Tri Squad</v>
          </cell>
          <cell r="G149" t="str">
            <v>E134406</v>
          </cell>
        </row>
        <row r="150">
          <cell r="A150">
            <v>147</v>
          </cell>
          <cell r="B150" t="str">
            <v>Jo Macinnes</v>
          </cell>
          <cell r="C150" t="str">
            <v>Female</v>
          </cell>
          <cell r="D150" t="str">
            <v>Senior</v>
          </cell>
          <cell r="E150" t="str">
            <v>Triathlon</v>
          </cell>
          <cell r="F150" t="str">
            <v>Ful-on-Tri</v>
          </cell>
        </row>
        <row r="151">
          <cell r="A151">
            <v>148</v>
          </cell>
          <cell r="B151" t="str">
            <v>Stephanie Robson</v>
          </cell>
          <cell r="C151" t="str">
            <v>Female</v>
          </cell>
          <cell r="D151" t="str">
            <v>Senior</v>
          </cell>
          <cell r="E151" t="str">
            <v>Triathlon</v>
          </cell>
          <cell r="F151" t="str">
            <v>Ful-on-Tri</v>
          </cell>
          <cell r="G151">
            <v>5749</v>
          </cell>
        </row>
        <row r="152">
          <cell r="A152">
            <v>149</v>
          </cell>
          <cell r="B152" t="str">
            <v>Helen Smith</v>
          </cell>
          <cell r="C152" t="str">
            <v>Female</v>
          </cell>
          <cell r="D152" t="str">
            <v>Senior</v>
          </cell>
          <cell r="E152" t="str">
            <v>Triathlon</v>
          </cell>
          <cell r="F152" t="str">
            <v>Thames Turbo</v>
          </cell>
          <cell r="G152">
            <v>13659</v>
          </cell>
        </row>
        <row r="153">
          <cell r="A153">
            <v>150</v>
          </cell>
          <cell r="B153" t="str">
            <v>Victoria Collins</v>
          </cell>
          <cell r="C153" t="str">
            <v>Female</v>
          </cell>
          <cell r="D153" t="str">
            <v>Senior</v>
          </cell>
          <cell r="E153" t="str">
            <v>Triathlon</v>
          </cell>
          <cell r="F153" t="str">
            <v>Ful-on-Tri</v>
          </cell>
          <cell r="G153" t="str">
            <v>E131337</v>
          </cell>
        </row>
        <row r="154">
          <cell r="A154">
            <v>151</v>
          </cell>
          <cell r="B154" t="str">
            <v>Vanessa Taylor</v>
          </cell>
          <cell r="C154" t="str">
            <v>Female</v>
          </cell>
          <cell r="D154" t="str">
            <v>Senior</v>
          </cell>
          <cell r="E154" t="str">
            <v>Triathlon</v>
          </cell>
          <cell r="F154" t="str">
            <v>Hillingdon Triathletes</v>
          </cell>
        </row>
        <row r="155">
          <cell r="A155">
            <v>152</v>
          </cell>
          <cell r="B155" t="str">
            <v>Chelsy Dudmdan</v>
          </cell>
          <cell r="C155" t="str">
            <v>Female</v>
          </cell>
          <cell r="D155" t="str">
            <v>Senior</v>
          </cell>
          <cell r="E155" t="str">
            <v>Triathlon</v>
          </cell>
          <cell r="F155" t="str">
            <v>Ful-on-Tri</v>
          </cell>
        </row>
        <row r="156">
          <cell r="A156">
            <v>153</v>
          </cell>
          <cell r="B156" t="str">
            <v>Fiona Moorehead-Lane</v>
          </cell>
          <cell r="C156" t="str">
            <v>Female</v>
          </cell>
          <cell r="D156" t="str">
            <v>Senior</v>
          </cell>
          <cell r="E156" t="str">
            <v>Triathlon</v>
          </cell>
          <cell r="F156" t="str">
            <v>Optima / Planet - X</v>
          </cell>
          <cell r="G156">
            <v>13786</v>
          </cell>
        </row>
        <row r="157">
          <cell r="A157">
            <v>154</v>
          </cell>
        </row>
        <row r="158">
          <cell r="A158">
            <v>155</v>
          </cell>
        </row>
        <row r="159">
          <cell r="A159">
            <v>156</v>
          </cell>
          <cell r="B159" t="str">
            <v>Sally-Ann Patch</v>
          </cell>
          <cell r="C159" t="str">
            <v>Female</v>
          </cell>
          <cell r="D159" t="str">
            <v>Vet</v>
          </cell>
          <cell r="E159" t="str">
            <v>Triathlon</v>
          </cell>
          <cell r="G159" t="str">
            <v>E128655</v>
          </cell>
        </row>
        <row r="160">
          <cell r="A160">
            <v>157</v>
          </cell>
          <cell r="B160" t="str">
            <v>Sarah Percival</v>
          </cell>
          <cell r="C160" t="str">
            <v>Female</v>
          </cell>
          <cell r="D160" t="str">
            <v>Vet</v>
          </cell>
          <cell r="E160" t="str">
            <v>Triathlon</v>
          </cell>
          <cell r="F160" t="str">
            <v>D3 Triathlon</v>
          </cell>
        </row>
        <row r="161">
          <cell r="A161">
            <v>158</v>
          </cell>
          <cell r="B161" t="str">
            <v>Brenda Puech</v>
          </cell>
          <cell r="C161" t="str">
            <v>Female</v>
          </cell>
          <cell r="D161" t="str">
            <v>Vet</v>
          </cell>
          <cell r="E161" t="str">
            <v>Triathlon</v>
          </cell>
          <cell r="F161" t="str">
            <v>Victoria Park Harriers &amp; Tower Hamlets AC</v>
          </cell>
        </row>
        <row r="162">
          <cell r="A162">
            <v>159</v>
          </cell>
          <cell r="B162" t="str">
            <v>Melanie Phillips</v>
          </cell>
          <cell r="C162" t="str">
            <v>Female</v>
          </cell>
          <cell r="D162" t="str">
            <v>Vet</v>
          </cell>
          <cell r="E162" t="str">
            <v>Triathlon</v>
          </cell>
        </row>
        <row r="163">
          <cell r="A163">
            <v>160</v>
          </cell>
          <cell r="B163" t="str">
            <v>Boo Alder</v>
          </cell>
          <cell r="C163" t="str">
            <v>Female</v>
          </cell>
          <cell r="D163" t="str">
            <v>Vet</v>
          </cell>
          <cell r="E163" t="str">
            <v>Triathlon</v>
          </cell>
          <cell r="F163" t="str">
            <v>Hillingdon Triathletes</v>
          </cell>
        </row>
        <row r="164">
          <cell r="A164">
            <v>161</v>
          </cell>
          <cell r="B164" t="str">
            <v>Sandra Blenkinsop</v>
          </cell>
          <cell r="C164" t="str">
            <v>Female</v>
          </cell>
          <cell r="D164" t="str">
            <v>Vet</v>
          </cell>
          <cell r="E164" t="str">
            <v>Triathlon</v>
          </cell>
          <cell r="F164" t="str">
            <v>Kingfisher Triathletes</v>
          </cell>
          <cell r="G164" t="str">
            <v>E134189</v>
          </cell>
        </row>
        <row r="165">
          <cell r="A165">
            <v>162</v>
          </cell>
          <cell r="B165" t="str">
            <v>Gillian McAlister</v>
          </cell>
          <cell r="C165" t="str">
            <v>Female</v>
          </cell>
          <cell r="D165" t="str">
            <v>Vet</v>
          </cell>
          <cell r="E165" t="str">
            <v>Triathlon</v>
          </cell>
          <cell r="F165" t="str">
            <v>Hillingdon Triathletes</v>
          </cell>
        </row>
        <row r="166">
          <cell r="A166">
            <v>163</v>
          </cell>
        </row>
        <row r="167">
          <cell r="A167">
            <v>164</v>
          </cell>
        </row>
        <row r="168">
          <cell r="A168">
            <v>165</v>
          </cell>
          <cell r="B168" t="str">
            <v>Julia Hodkinson</v>
          </cell>
          <cell r="C168" t="str">
            <v>Female</v>
          </cell>
          <cell r="D168" t="str">
            <v>SuperVet</v>
          </cell>
          <cell r="E168" t="str">
            <v>Triathlon</v>
          </cell>
          <cell r="F168" t="str">
            <v>Berkshire Tri Squad</v>
          </cell>
          <cell r="G168" t="str">
            <v>E134945</v>
          </cell>
        </row>
        <row r="169">
          <cell r="A169">
            <v>166</v>
          </cell>
          <cell r="B169" t="str">
            <v>Christine Meek</v>
          </cell>
          <cell r="C169" t="str">
            <v>Female</v>
          </cell>
          <cell r="D169" t="str">
            <v>SuperVet</v>
          </cell>
          <cell r="E169" t="str">
            <v>Triathlon</v>
          </cell>
          <cell r="F169" t="str">
            <v>Hillingdon Triathletes</v>
          </cell>
          <cell r="G169" t="str">
            <v>E130835</v>
          </cell>
        </row>
        <row r="170">
          <cell r="A170">
            <v>167</v>
          </cell>
          <cell r="B170" t="str">
            <v>Martine Lai</v>
          </cell>
          <cell r="C170" t="str">
            <v>Female</v>
          </cell>
          <cell r="D170" t="str">
            <v>SuperVet</v>
          </cell>
          <cell r="E170" t="str">
            <v>Triathlon</v>
          </cell>
          <cell r="F170" t="str">
            <v>D3 Triathlon</v>
          </cell>
        </row>
        <row r="171">
          <cell r="A171">
            <v>168</v>
          </cell>
          <cell r="B171" t="str">
            <v>Lorraine Hewett</v>
          </cell>
          <cell r="C171" t="str">
            <v>Female</v>
          </cell>
          <cell r="D171" t="str">
            <v>SuperVet</v>
          </cell>
          <cell r="E171" t="str">
            <v>Triathlon</v>
          </cell>
          <cell r="F171" t="str">
            <v>SLH Tri Club</v>
          </cell>
          <cell r="G171" t="str">
            <v>E124603</v>
          </cell>
        </row>
        <row r="172">
          <cell r="A172">
            <v>169</v>
          </cell>
        </row>
        <row r="175">
          <cell r="A175" t="str">
            <v>Race #</v>
          </cell>
          <cell r="B175" t="str">
            <v>Name</v>
          </cell>
          <cell r="C175" t="str">
            <v>Gender</v>
          </cell>
          <cell r="D175" t="str">
            <v>Category</v>
          </cell>
          <cell r="E175" t="str">
            <v>Event</v>
          </cell>
          <cell r="F175" t="str">
            <v>Club</v>
          </cell>
          <cell r="G175" t="str">
            <v>BTF #</v>
          </cell>
        </row>
        <row r="176">
          <cell r="A176">
            <v>170</v>
          </cell>
          <cell r="B176" t="str">
            <v>Jez Cox</v>
          </cell>
          <cell r="C176" t="str">
            <v>Male</v>
          </cell>
          <cell r="D176" t="str">
            <v>Senior</v>
          </cell>
          <cell r="E176" t="str">
            <v>Duathlon</v>
          </cell>
          <cell r="F176" t="str">
            <v>Team Bike &amp; Run / Avia</v>
          </cell>
          <cell r="G176">
            <v>15078</v>
          </cell>
        </row>
        <row r="177">
          <cell r="A177">
            <v>171</v>
          </cell>
          <cell r="B177" t="str">
            <v>Mark Delahunty</v>
          </cell>
          <cell r="C177" t="str">
            <v>Male</v>
          </cell>
          <cell r="D177" t="str">
            <v>Senior</v>
          </cell>
          <cell r="E177" t="str">
            <v>Duathlon</v>
          </cell>
          <cell r="F177" t="str">
            <v>Hillingdon Triathletes</v>
          </cell>
        </row>
        <row r="178">
          <cell r="A178">
            <v>172</v>
          </cell>
          <cell r="B178" t="str">
            <v>Duncan Cooper</v>
          </cell>
          <cell r="C178" t="str">
            <v>Male</v>
          </cell>
          <cell r="D178" t="str">
            <v>Senior</v>
          </cell>
          <cell r="E178" t="str">
            <v>Duathlon</v>
          </cell>
        </row>
        <row r="179">
          <cell r="A179">
            <v>173</v>
          </cell>
          <cell r="B179" t="str">
            <v>Michael Goemans</v>
          </cell>
          <cell r="C179" t="str">
            <v>Male</v>
          </cell>
          <cell r="D179" t="str">
            <v>Senior</v>
          </cell>
          <cell r="E179" t="str">
            <v>Duathlon</v>
          </cell>
          <cell r="F179" t="str">
            <v>Tri London</v>
          </cell>
        </row>
        <row r="180">
          <cell r="A180">
            <v>174</v>
          </cell>
          <cell r="B180" t="str">
            <v>Mark Raphael</v>
          </cell>
          <cell r="C180" t="str">
            <v>Male</v>
          </cell>
          <cell r="D180" t="str">
            <v>Senior</v>
          </cell>
          <cell r="E180" t="str">
            <v>Duathlon</v>
          </cell>
        </row>
        <row r="181">
          <cell r="A181">
            <v>175</v>
          </cell>
          <cell r="B181" t="str">
            <v>Nick Shasha</v>
          </cell>
          <cell r="C181" t="str">
            <v>Male</v>
          </cell>
          <cell r="D181" t="str">
            <v>Senior</v>
          </cell>
          <cell r="E181" t="str">
            <v>Duathlon</v>
          </cell>
          <cell r="F181" t="str">
            <v>Torq</v>
          </cell>
        </row>
        <row r="182">
          <cell r="A182">
            <v>300</v>
          </cell>
          <cell r="B182" t="str">
            <v>Noah Knock</v>
          </cell>
          <cell r="C182" t="str">
            <v>Male</v>
          </cell>
          <cell r="D182" t="str">
            <v>Senior</v>
          </cell>
          <cell r="E182" t="str">
            <v>Duathlon</v>
          </cell>
        </row>
        <row r="183">
          <cell r="A183">
            <v>177</v>
          </cell>
          <cell r="B183" t="str">
            <v>Carl Ferri</v>
          </cell>
          <cell r="C183" t="str">
            <v>Male</v>
          </cell>
          <cell r="D183" t="str">
            <v>Vet</v>
          </cell>
          <cell r="E183" t="str">
            <v>Duathlon</v>
          </cell>
          <cell r="F183" t="str">
            <v>Addiscombe CC</v>
          </cell>
          <cell r="G183">
            <v>126916</v>
          </cell>
        </row>
        <row r="184">
          <cell r="A184">
            <v>178</v>
          </cell>
          <cell r="B184" t="str">
            <v>Jerry Fahy</v>
          </cell>
          <cell r="C184" t="str">
            <v>Male</v>
          </cell>
          <cell r="D184" t="str">
            <v>Vet</v>
          </cell>
          <cell r="E184" t="str">
            <v>Duathlon</v>
          </cell>
          <cell r="F184" t="str">
            <v>Hillingdon Triathletes</v>
          </cell>
        </row>
        <row r="185">
          <cell r="A185">
            <v>179</v>
          </cell>
          <cell r="B185" t="str">
            <v>Dave Newman</v>
          </cell>
          <cell r="C185" t="str">
            <v>Male</v>
          </cell>
          <cell r="D185" t="str">
            <v>Vet</v>
          </cell>
          <cell r="E185" t="str">
            <v>Duathlon</v>
          </cell>
          <cell r="F185" t="str">
            <v>Hillingdon Triathletes</v>
          </cell>
        </row>
        <row r="186">
          <cell r="A186">
            <v>180</v>
          </cell>
          <cell r="B186" t="str">
            <v>Neil Barnes</v>
          </cell>
          <cell r="C186" t="str">
            <v>Male</v>
          </cell>
          <cell r="D186" t="str">
            <v>Vet</v>
          </cell>
          <cell r="E186" t="str">
            <v>Duathlon</v>
          </cell>
        </row>
        <row r="187">
          <cell r="A187">
            <v>181</v>
          </cell>
        </row>
        <row r="188">
          <cell r="A188">
            <v>182</v>
          </cell>
          <cell r="B188" t="str">
            <v>Susan Miles</v>
          </cell>
          <cell r="C188" t="str">
            <v>Female</v>
          </cell>
          <cell r="D188" t="str">
            <v>Senior</v>
          </cell>
          <cell r="E188" t="str">
            <v>Duathlon</v>
          </cell>
          <cell r="F188" t="str">
            <v>Hillingdon Triathletes</v>
          </cell>
        </row>
        <row r="189">
          <cell r="A189">
            <v>183</v>
          </cell>
        </row>
        <row r="190">
          <cell r="A190">
            <v>184</v>
          </cell>
          <cell r="B190" t="str">
            <v>Nicky Crouchen</v>
          </cell>
          <cell r="C190" t="str">
            <v>Female</v>
          </cell>
          <cell r="D190" t="str">
            <v>Vet</v>
          </cell>
          <cell r="E190" t="str">
            <v>Duathlon</v>
          </cell>
          <cell r="F190" t="str">
            <v>Hillingdon Triathletes</v>
          </cell>
        </row>
        <row r="191">
          <cell r="A191">
            <v>185</v>
          </cell>
          <cell r="B191" t="str">
            <v>Julie-Anne Thorn</v>
          </cell>
          <cell r="C191" t="str">
            <v>Female</v>
          </cell>
          <cell r="D191" t="str">
            <v>Vet</v>
          </cell>
          <cell r="E191" t="str">
            <v>Duathlon</v>
          </cell>
        </row>
        <row r="192">
          <cell r="A192">
            <v>186</v>
          </cell>
        </row>
        <row r="193">
          <cell r="A193">
            <v>187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Competitors"/>
      <sheetName val="Timings"/>
      <sheetName val="Penalties"/>
      <sheetName val="dTiming"/>
      <sheetName val="Splits"/>
      <sheetName val="Amalgam"/>
      <sheetName val="Template"/>
      <sheetName val="Results"/>
      <sheetName val="Results_Top5s"/>
      <sheetName val="Results_Top5s_old"/>
      <sheetName val="CalcRank"/>
    </sheetNames>
    <sheetDataSet>
      <sheetData sheetId="0">
        <row r="16">
          <cell r="L16">
            <v>495</v>
          </cell>
        </row>
        <row r="28">
          <cell r="D28" t="str">
            <v>Start</v>
          </cell>
          <cell r="E28" t="str">
            <v>BikeOut</v>
          </cell>
          <cell r="F28" t="str">
            <v>BikeEnd</v>
          </cell>
          <cell r="G28" t="str">
            <v>BikeIn</v>
          </cell>
          <cell r="H28" t="str">
            <v>Finish</v>
          </cell>
        </row>
        <row r="33">
          <cell r="D33" t="str">
            <v>Swim</v>
          </cell>
          <cell r="E33" t="str">
            <v>Bike</v>
          </cell>
          <cell r="F33" t="str">
            <v>NCZ</v>
          </cell>
          <cell r="G33" t="str">
            <v>Run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g"/>
      <sheetName val="Competitors"/>
      <sheetName val="Timings"/>
      <sheetName val="Penalties"/>
      <sheetName val="dTiming"/>
      <sheetName val="Splits"/>
      <sheetName val="Amalgam"/>
      <sheetName val="Template"/>
      <sheetName val="Results"/>
      <sheetName val="Results_Top5s"/>
      <sheetName val="Results_Top5s_old"/>
      <sheetName val="CalcRan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ables/table1.xml><?xml version="1.0" encoding="utf-8"?>
<table xmlns="http://schemas.openxmlformats.org/spreadsheetml/2006/main" id="1" name="Table1" displayName="Table1" ref="A4:AI1454" totalsRowShown="0" headerRowDxfId="342" dataDxfId="341" headerRowCellStyle="Normal 2">
  <autoFilter ref="A4:AI1454">
    <filterColumn colId="4">
      <filters>
        <filter val="Female"/>
      </filters>
    </filterColumn>
  </autoFilter>
  <sortState ref="A5:AI1528">
    <sortCondition ref="B4:B1528"/>
  </sortState>
  <tableColumns count="35">
    <tableColumn id="1" name="dup" dataDxfId="340">
      <calculatedColumnFormula>IF(B4=B5,"y"," ")</calculatedColumnFormula>
    </tableColumn>
    <tableColumn id="2" name="Name" dataDxfId="339"/>
    <tableColumn id="3" name="Club" dataDxfId="338"/>
    <tableColumn id="4" name="Category" dataDxfId="337"/>
    <tableColumn id="5" name="Male / Female" dataDxfId="336"/>
    <tableColumn id="6" name="LEAGUE PLACE" dataDxfId="335">
      <calculatedColumnFormula>+RANK(AC5,$AC$5:$AC$1454,1)</calculatedColumnFormula>
    </tableColumn>
    <tableColumn id="9" name="Female Open" dataDxfId="334">
      <calculatedColumnFormula>IF(Table1[[#This Row],[F open]]=""," ",RANK(AD5,$AD$5:$AD$1454,1))</calculatedColumnFormula>
    </tableColumn>
    <tableColumn id="10" name="Female Vet" dataDxfId="333">
      <calculatedColumnFormula>IF(Table1[[#This Row],[F Vet]]=""," ",RANK(AE5,$AE$5:$AE$1454,1))</calculatedColumnFormula>
    </tableColumn>
    <tableColumn id="11" name="Female SuperVet" dataDxfId="332">
      <calculatedColumnFormula>IF(Table1[[#This Row],[F SuperVet]]=""," ",RANK(AF5,$AF$5:$AF$1454,1))</calculatedColumnFormula>
    </tableColumn>
    <tableColumn id="13" name="Male Open" dataDxfId="331">
      <calculatedColumnFormula>IF(Table1[[#This Row],[M Open]]=""," ",RANK(AG5,$AG$5:$AG$1454,1))</calculatedColumnFormula>
    </tableColumn>
    <tableColumn id="14" name="Male Vet" dataDxfId="330">
      <calculatedColumnFormula>IF(Table1[[#This Row],[M Vet]]=""," ",RANK(AH5,$AH$5:$AH$1454,1))</calculatedColumnFormula>
    </tableColumn>
    <tableColumn id="15" name="Male SuperVet" dataDxfId="329">
      <calculatedColumnFormula>IF(Table1[[#This Row],[M SuperVet]]=""," ",RANK(AI5,$AI$5:$AI$1454,1))</calculatedColumnFormula>
    </tableColumn>
    <tableColumn id="19" name="Thames Turbo Sprint Triathlon" dataDxfId="328"/>
    <tableColumn id="17" name="Ful-On Duathlon" dataDxfId="327"/>
    <tableColumn id="18" name="Dragon Slayer Duathlon" dataDxfId="326"/>
    <tableColumn id="20" name="Kingfisher Aquathlon" dataDxfId="325"/>
    <tableColumn id="22" name="Crystal Palace Sprint Triathlon" dataDxfId="324"/>
    <tableColumn id="23" name="Hillingdon Sprint Triathlon" dataDxfId="323"/>
    <tableColumn id="21" name="London Fields" dataDxfId="322"/>
    <tableColumn id="25" name="Jekyll &amp; Hyde Park Duathlon" dataDxfId="321"/>
    <tableColumn id="29" name="Thames Turbo Sprint Triathlon2" dataDxfId="320">
      <calculatedColumnFormula>+Table1[[#This Row],[Thames Turbo Sprint Triathlon]]/$M$3</calculatedColumnFormula>
    </tableColumn>
    <tableColumn id="27" name="Ful-On Duathlon2" dataDxfId="319">
      <calculatedColumnFormula>+N5/$N$3</calculatedColumnFormula>
    </tableColumn>
    <tableColumn id="28" name="Dragon Slayer Duathlon2" dataDxfId="318">
      <calculatedColumnFormula>+O5/$O$3</calculatedColumnFormula>
    </tableColumn>
    <tableColumn id="30" name="Kingfisher Aquathlon2" dataDxfId="317">
      <calculatedColumnFormula>+P5/$P$3</calculatedColumnFormula>
    </tableColumn>
    <tableColumn id="31" name="Crystal Palace Sprint Triathlon2" dataDxfId="316">
      <calculatedColumnFormula>+Q5/$Q$3</calculatedColumnFormula>
    </tableColumn>
    <tableColumn id="32" name="Hillingdon Sprint Triathlon3" dataDxfId="315">
      <calculatedColumnFormula>+Table1[[#This Row],[Hillingdon Sprint Triathlon]]/$R$3</calculatedColumnFormula>
    </tableColumn>
    <tableColumn id="34" name="London Fields5" dataDxfId="314">
      <calculatedColumnFormula>+Table1[[#This Row],[London Fields]]/$S$3</calculatedColumnFormula>
    </tableColumn>
    <tableColumn id="35" name="Jekyll &amp; Hyde Park Duathlon7" dataDxfId="313">
      <calculatedColumnFormula>+Table1[[#This Row],[Jekyll &amp; Hyde Park Duathlon]]/$T$3</calculatedColumnFormula>
    </tableColumn>
    <tableColumn id="36" name="Best 4 results Overall" dataDxfId="312">
      <calculatedColumnFormula>SMALL(U5:AB5,1)+SMALL(U5:AB5,2)+SMALL(U5:AB5,3)+SMALL(U5:AB5,4)</calculatedColumnFormula>
    </tableColumn>
    <tableColumn id="39" name="F open" dataDxfId="311"/>
    <tableColumn id="40" name="F Vet" dataDxfId="310"/>
    <tableColumn id="41" name="F SuperVet" dataDxfId="309"/>
    <tableColumn id="44" name="M Open" dataDxfId="308"/>
    <tableColumn id="45" name="M Vet" dataDxfId="307"/>
    <tableColumn id="46" name="M SuperVet" dataDxfId="30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5"/>
  <sheetViews>
    <sheetView tabSelected="1" zoomScale="110" zoomScaleNormal="110" workbookViewId="0">
      <selection activeCell="O47" sqref="O47"/>
    </sheetView>
  </sheetViews>
  <sheetFormatPr defaultColWidth="10.85546875" defaultRowHeight="12.75" x14ac:dyDescent="0.2"/>
  <cols>
    <col min="1" max="1" width="31.28515625" style="15" customWidth="1"/>
    <col min="2" max="11" width="12.85546875" style="15" customWidth="1"/>
    <col min="12" max="12" width="10.85546875" style="29"/>
    <col min="13" max="13" width="4" style="15" customWidth="1"/>
    <col min="14" max="16384" width="10.85546875" style="15"/>
  </cols>
  <sheetData>
    <row r="1" spans="1:12" ht="23.25" thickBot="1" x14ac:dyDescent="0.35">
      <c r="A1" s="161" t="s">
        <v>2789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12.75" customHeight="1" x14ac:dyDescent="0.2">
      <c r="A2" s="146" t="s">
        <v>60</v>
      </c>
      <c r="B2" s="147" t="s">
        <v>62</v>
      </c>
      <c r="C2" s="148" t="s">
        <v>56</v>
      </c>
      <c r="D2" s="148" t="s">
        <v>57</v>
      </c>
      <c r="E2" s="148" t="s">
        <v>61</v>
      </c>
      <c r="F2" s="148" t="s">
        <v>20</v>
      </c>
      <c r="G2" s="148" t="s">
        <v>21</v>
      </c>
      <c r="H2" s="148" t="s">
        <v>22</v>
      </c>
      <c r="I2" s="148" t="s">
        <v>23</v>
      </c>
      <c r="J2" s="149" t="s">
        <v>108</v>
      </c>
      <c r="K2" s="90" t="s">
        <v>58</v>
      </c>
      <c r="L2" s="90" t="s">
        <v>24</v>
      </c>
    </row>
    <row r="3" spans="1:12" ht="39" thickBot="1" x14ac:dyDescent="0.25">
      <c r="A3" s="156"/>
      <c r="B3" s="157" t="s">
        <v>106</v>
      </c>
      <c r="C3" s="46" t="s">
        <v>105</v>
      </c>
      <c r="D3" s="46" t="s">
        <v>107</v>
      </c>
      <c r="E3" s="46" t="s">
        <v>104</v>
      </c>
      <c r="F3" s="157" t="s">
        <v>109</v>
      </c>
      <c r="G3" s="157" t="s">
        <v>110</v>
      </c>
      <c r="H3" s="46" t="s">
        <v>111</v>
      </c>
      <c r="I3" s="46" t="s">
        <v>1984</v>
      </c>
      <c r="J3" s="47" t="s">
        <v>112</v>
      </c>
      <c r="K3" s="91"/>
      <c r="L3" s="91"/>
    </row>
    <row r="4" spans="1:12" x14ac:dyDescent="0.2">
      <c r="A4" s="39" t="s">
        <v>70</v>
      </c>
      <c r="B4" s="35">
        <v>27</v>
      </c>
      <c r="C4" s="36">
        <v>0</v>
      </c>
      <c r="D4" s="36">
        <v>28</v>
      </c>
      <c r="E4" s="36">
        <v>0</v>
      </c>
      <c r="F4" s="36"/>
      <c r="G4" s="36"/>
      <c r="H4" s="36"/>
      <c r="I4" s="36"/>
      <c r="J4" s="37"/>
      <c r="K4" s="38">
        <f>(LARGE(B4:J4,1)+LARGE(B4:J4,2)+LARGE(B4:J4,3)+LARGE(B4:J4,4))</f>
        <v>55</v>
      </c>
      <c r="L4" s="42">
        <f>_xlfn.RANK.EQ(K4,$K$4:$K$14)</f>
        <v>4</v>
      </c>
    </row>
    <row r="5" spans="1:12" x14ac:dyDescent="0.2">
      <c r="A5" s="39" t="s">
        <v>122</v>
      </c>
      <c r="B5" s="35">
        <v>28</v>
      </c>
      <c r="C5" s="35">
        <v>30</v>
      </c>
      <c r="D5" s="35">
        <v>30</v>
      </c>
      <c r="E5" s="35">
        <v>27</v>
      </c>
      <c r="F5" s="34"/>
      <c r="G5" s="34"/>
      <c r="H5" s="34"/>
      <c r="I5" s="34"/>
      <c r="J5" s="40"/>
      <c r="K5" s="41">
        <f t="shared" ref="K5:K14" si="0">(LARGE(B5:J5,1)+LARGE(B5:J5,2)+LARGE(B5:J5,3)+LARGE(B5:J5,4))</f>
        <v>115</v>
      </c>
      <c r="L5" s="42">
        <f>_xlfn.RANK.EQ(K5,$K$4:$K$14)</f>
        <v>1</v>
      </c>
    </row>
    <row r="6" spans="1:12" x14ac:dyDescent="0.2">
      <c r="A6" s="39" t="s">
        <v>52</v>
      </c>
      <c r="B6" s="35">
        <v>0</v>
      </c>
      <c r="C6" s="35">
        <v>28</v>
      </c>
      <c r="D6" s="35">
        <v>0</v>
      </c>
      <c r="E6" s="35">
        <v>0</v>
      </c>
      <c r="F6" s="34"/>
      <c r="G6" s="34"/>
      <c r="H6" s="34"/>
      <c r="I6" s="34"/>
      <c r="J6" s="40"/>
      <c r="K6" s="41">
        <f t="shared" ref="K6" si="1">(LARGE(B6:J6,1)+LARGE(B6:J6,2)+LARGE(B6:J6,3)+LARGE(B6:J6,4))</f>
        <v>28</v>
      </c>
      <c r="L6" s="42">
        <f>_xlfn.RANK.EQ(K6,$K$4:$K$14)</f>
        <v>10</v>
      </c>
    </row>
    <row r="7" spans="1:12" x14ac:dyDescent="0.2">
      <c r="A7" s="39" t="s">
        <v>192</v>
      </c>
      <c r="B7" s="35">
        <v>24</v>
      </c>
      <c r="C7" s="35">
        <v>0</v>
      </c>
      <c r="D7" s="35">
        <v>0</v>
      </c>
      <c r="E7" s="35">
        <v>30</v>
      </c>
      <c r="F7" s="34"/>
      <c r="G7" s="34"/>
      <c r="H7" s="34"/>
      <c r="I7" s="34"/>
      <c r="J7" s="40"/>
      <c r="K7" s="41">
        <f t="shared" si="0"/>
        <v>54</v>
      </c>
      <c r="L7" s="42">
        <f>_xlfn.RANK.EQ(K7,$K$4:$K$14)</f>
        <v>5</v>
      </c>
    </row>
    <row r="8" spans="1:12" x14ac:dyDescent="0.2">
      <c r="A8" s="39" t="s">
        <v>51</v>
      </c>
      <c r="B8" s="35">
        <v>25</v>
      </c>
      <c r="C8" s="35">
        <v>0</v>
      </c>
      <c r="D8" s="35">
        <v>27</v>
      </c>
      <c r="E8" s="35">
        <v>0</v>
      </c>
      <c r="F8" s="34"/>
      <c r="G8" s="34"/>
      <c r="H8" s="34"/>
      <c r="I8" s="34"/>
      <c r="J8" s="40"/>
      <c r="K8" s="41">
        <f t="shared" si="0"/>
        <v>52</v>
      </c>
      <c r="L8" s="42">
        <f>_xlfn.RANK.EQ(K8,$K$4:$K$14)</f>
        <v>6</v>
      </c>
    </row>
    <row r="9" spans="1:12" x14ac:dyDescent="0.2">
      <c r="A9" s="39" t="s">
        <v>132</v>
      </c>
      <c r="B9" s="35">
        <v>30</v>
      </c>
      <c r="C9" s="35">
        <v>29</v>
      </c>
      <c r="D9" s="35">
        <v>25</v>
      </c>
      <c r="E9" s="35">
        <v>28</v>
      </c>
      <c r="F9" s="34"/>
      <c r="G9" s="34"/>
      <c r="H9" s="34"/>
      <c r="I9" s="34"/>
      <c r="J9" s="40"/>
      <c r="K9" s="41">
        <f t="shared" si="0"/>
        <v>112</v>
      </c>
      <c r="L9" s="42">
        <f>_xlfn.RANK.EQ(K9,$K$4:$K$14)</f>
        <v>2</v>
      </c>
    </row>
    <row r="10" spans="1:12" x14ac:dyDescent="0.2">
      <c r="A10" s="152" t="s">
        <v>135</v>
      </c>
      <c r="B10" s="35">
        <v>0</v>
      </c>
      <c r="C10" s="35">
        <v>0</v>
      </c>
      <c r="D10" s="35">
        <v>0</v>
      </c>
      <c r="E10" s="35">
        <v>26</v>
      </c>
      <c r="F10" s="34"/>
      <c r="G10" s="34"/>
      <c r="H10" s="34"/>
      <c r="I10" s="34"/>
      <c r="J10" s="40"/>
      <c r="K10" s="41">
        <f t="shared" si="0"/>
        <v>26</v>
      </c>
      <c r="L10" s="42">
        <f>_xlfn.RANK.EQ(K10,$K$4:$K$14)</f>
        <v>11</v>
      </c>
    </row>
    <row r="11" spans="1:12" x14ac:dyDescent="0.2">
      <c r="A11" s="39" t="s">
        <v>138</v>
      </c>
      <c r="B11" s="35">
        <v>26</v>
      </c>
      <c r="C11" s="35">
        <v>27</v>
      </c>
      <c r="D11" s="35">
        <v>26</v>
      </c>
      <c r="E11" s="35">
        <v>29</v>
      </c>
      <c r="F11" s="34"/>
      <c r="G11" s="34"/>
      <c r="H11" s="34"/>
      <c r="I11" s="34"/>
      <c r="J11" s="40"/>
      <c r="K11" s="41">
        <f t="shared" si="0"/>
        <v>108</v>
      </c>
      <c r="L11" s="42">
        <f>_xlfn.RANK.EQ(K11,$K$4:$K$14)</f>
        <v>3</v>
      </c>
    </row>
    <row r="12" spans="1:12" x14ac:dyDescent="0.2">
      <c r="A12" s="153" t="s">
        <v>139</v>
      </c>
      <c r="B12" s="35">
        <v>0</v>
      </c>
      <c r="C12" s="35">
        <v>0</v>
      </c>
      <c r="D12" s="35">
        <v>24</v>
      </c>
      <c r="E12" s="35">
        <v>25</v>
      </c>
      <c r="F12" s="34"/>
      <c r="G12" s="34"/>
      <c r="H12" s="34"/>
      <c r="I12" s="34"/>
      <c r="J12" s="40"/>
      <c r="K12" s="41">
        <f t="shared" si="0"/>
        <v>49</v>
      </c>
      <c r="L12" s="42">
        <f>_xlfn.RANK.EQ(K12,$K$4:$K$14)</f>
        <v>7</v>
      </c>
    </row>
    <row r="13" spans="1:12" x14ac:dyDescent="0.2">
      <c r="A13" s="39" t="s">
        <v>144</v>
      </c>
      <c r="B13" s="35">
        <v>29</v>
      </c>
      <c r="C13" s="35">
        <v>0</v>
      </c>
      <c r="D13" s="35">
        <v>0</v>
      </c>
      <c r="E13" s="35">
        <v>0</v>
      </c>
      <c r="F13" s="34"/>
      <c r="G13" s="34"/>
      <c r="H13" s="34"/>
      <c r="I13" s="34"/>
      <c r="J13" s="40"/>
      <c r="K13" s="41">
        <f t="shared" si="0"/>
        <v>29</v>
      </c>
      <c r="L13" s="42">
        <f>_xlfn.RANK.EQ(K13,$K$4:$K$14)</f>
        <v>9</v>
      </c>
    </row>
    <row r="14" spans="1:12" ht="13.5" thickBot="1" x14ac:dyDescent="0.25">
      <c r="A14" s="158" t="s">
        <v>66</v>
      </c>
      <c r="B14" s="159">
        <v>0</v>
      </c>
      <c r="C14" s="159">
        <v>0</v>
      </c>
      <c r="D14" s="159">
        <v>23</v>
      </c>
      <c r="E14" s="159">
        <v>24</v>
      </c>
      <c r="F14" s="43"/>
      <c r="G14" s="43"/>
      <c r="H14" s="43"/>
      <c r="I14" s="43"/>
      <c r="J14" s="160"/>
      <c r="K14" s="44">
        <f t="shared" si="0"/>
        <v>47</v>
      </c>
      <c r="L14" s="45">
        <f>_xlfn.RANK.EQ(K14,$K$4:$K$14)</f>
        <v>8</v>
      </c>
    </row>
    <row r="15" spans="1:12" ht="13.5" thickBot="1" x14ac:dyDescent="0.25">
      <c r="A15" s="143" t="s">
        <v>373</v>
      </c>
      <c r="B15" s="144">
        <f>(COUNT(B4:B14)-COUNTIF(B4:B14,0))</f>
        <v>7</v>
      </c>
      <c r="C15" s="144">
        <f>(COUNT(C4:C14)-COUNTIF(C4:C14,0))</f>
        <v>4</v>
      </c>
      <c r="D15" s="144">
        <f>(COUNT(D4:D14)-COUNTIF(D4:D14,0))</f>
        <v>7</v>
      </c>
      <c r="E15" s="144">
        <f>(COUNT(E4:E14)-COUNTIF(E4:E14,0))</f>
        <v>7</v>
      </c>
      <c r="F15" s="144">
        <f>(COUNT(F4:F14)-COUNTIF(F4:F14,0))</f>
        <v>0</v>
      </c>
      <c r="G15" s="144">
        <f>(COUNT(G4:G14)-COUNTIF(G4:G14,0))</f>
        <v>0</v>
      </c>
      <c r="H15" s="144">
        <f>(COUNT(H4:H14)-COUNTIF(H4:H14,0))</f>
        <v>0</v>
      </c>
      <c r="I15" s="144">
        <f>(COUNT(I4:I14)-COUNTIF(I4:I14,0))</f>
        <v>0</v>
      </c>
      <c r="J15" s="145">
        <f>(COUNT(J4:J14)-COUNTIF(J4:J14,0))</f>
        <v>0</v>
      </c>
      <c r="K15" s="162"/>
      <c r="L15" s="163"/>
    </row>
    <row r="16" spans="1:12" ht="23.25" thickBot="1" x14ac:dyDescent="0.35">
      <c r="A16" s="161" t="s">
        <v>2790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</row>
    <row r="17" spans="1:12" ht="12.75" customHeight="1" x14ac:dyDescent="0.2">
      <c r="A17" s="146" t="s">
        <v>60</v>
      </c>
      <c r="B17" s="147" t="s">
        <v>62</v>
      </c>
      <c r="C17" s="148" t="s">
        <v>56</v>
      </c>
      <c r="D17" s="148" t="s">
        <v>57</v>
      </c>
      <c r="E17" s="148" t="s">
        <v>61</v>
      </c>
      <c r="F17" s="148" t="s">
        <v>20</v>
      </c>
      <c r="G17" s="148" t="s">
        <v>21</v>
      </c>
      <c r="H17" s="148" t="s">
        <v>22</v>
      </c>
      <c r="I17" s="148" t="s">
        <v>23</v>
      </c>
      <c r="J17" s="149" t="s">
        <v>108</v>
      </c>
      <c r="K17" s="90" t="s">
        <v>58</v>
      </c>
      <c r="L17" s="90" t="s">
        <v>24</v>
      </c>
    </row>
    <row r="18" spans="1:12" ht="38.25" x14ac:dyDescent="0.2">
      <c r="A18" s="150"/>
      <c r="B18" s="142" t="str">
        <f>+B3</f>
        <v>Thames Turbo Sprint Triathlon</v>
      </c>
      <c r="C18" s="142" t="str">
        <f>+C3</f>
        <v>Dragon Slayer Duathlon</v>
      </c>
      <c r="D18" s="142" t="str">
        <f>+D3</f>
        <v>Kingfisher Aquathlon</v>
      </c>
      <c r="E18" s="142" t="str">
        <f>+E3</f>
        <v>Ful-On Duathlon</v>
      </c>
      <c r="F18" s="142" t="str">
        <f>+F3</f>
        <v>Crystal Palace Sprint Triathlon</v>
      </c>
      <c r="G18" s="142" t="str">
        <f>+G3</f>
        <v>Hillingdon Sprint Triathlon</v>
      </c>
      <c r="H18" s="142" t="str">
        <f>+H3</f>
        <v>Clash of the Tritons Aquathlon</v>
      </c>
      <c r="I18" s="142" t="str">
        <f>+I3</f>
        <v>London Fields Aquathlon</v>
      </c>
      <c r="J18" s="142" t="str">
        <f>+J3</f>
        <v>Jekyll &amp; Hyde Park Duathlon</v>
      </c>
      <c r="K18" s="91"/>
      <c r="L18" s="91"/>
    </row>
    <row r="19" spans="1:12" x14ac:dyDescent="0.2">
      <c r="A19" s="151" t="s">
        <v>2305</v>
      </c>
      <c r="B19" s="34">
        <v>22</v>
      </c>
      <c r="C19" s="34">
        <v>0</v>
      </c>
      <c r="D19" s="34">
        <v>0</v>
      </c>
      <c r="E19" s="34">
        <v>0</v>
      </c>
      <c r="F19" s="34"/>
      <c r="G19" s="34"/>
      <c r="H19" s="34"/>
      <c r="I19" s="34"/>
      <c r="J19" s="48"/>
      <c r="K19" s="41">
        <f>(LARGE(B19:J19,1)+LARGE(B19:J19,2)+LARGE(B19:J19,3)+LARGE(B19:J19,4))</f>
        <v>22</v>
      </c>
      <c r="L19" s="42">
        <f>_xlfn.RANK.EQ(K19,$K$19:$K$43)</f>
        <v>19</v>
      </c>
    </row>
    <row r="20" spans="1:12" x14ac:dyDescent="0.2">
      <c r="A20" s="151" t="s">
        <v>70</v>
      </c>
      <c r="B20" s="34">
        <v>27</v>
      </c>
      <c r="C20" s="34">
        <v>0</v>
      </c>
      <c r="D20" s="34">
        <v>28</v>
      </c>
      <c r="E20" s="34">
        <v>0</v>
      </c>
      <c r="F20" s="34"/>
      <c r="G20" s="34"/>
      <c r="H20" s="34"/>
      <c r="I20" s="34"/>
      <c r="J20" s="48"/>
      <c r="K20" s="41">
        <f t="shared" ref="K20:K28" si="2">(LARGE(B20:J20,1)+LARGE(B20:J20,2)+LARGE(B20:J20,3)+LARGE(B20:J20,4))</f>
        <v>55</v>
      </c>
      <c r="L20" s="42">
        <f>_xlfn.RANK.EQ(K20,$K$19:$K$43)</f>
        <v>10</v>
      </c>
    </row>
    <row r="21" spans="1:12" x14ac:dyDescent="0.2">
      <c r="A21" s="151" t="s">
        <v>122</v>
      </c>
      <c r="B21" s="34">
        <v>28</v>
      </c>
      <c r="C21" s="34">
        <v>30</v>
      </c>
      <c r="D21" s="34">
        <v>29</v>
      </c>
      <c r="E21" s="34">
        <v>28</v>
      </c>
      <c r="F21" s="34"/>
      <c r="G21" s="34"/>
      <c r="H21" s="34"/>
      <c r="I21" s="34"/>
      <c r="J21" s="48"/>
      <c r="K21" s="41">
        <f t="shared" si="2"/>
        <v>115</v>
      </c>
      <c r="L21" s="42">
        <f>_xlfn.RANK.EQ(K21,$K$19:$K$43)</f>
        <v>1</v>
      </c>
    </row>
    <row r="22" spans="1:12" x14ac:dyDescent="0.2">
      <c r="A22" s="151" t="s">
        <v>52</v>
      </c>
      <c r="B22" s="34">
        <v>19</v>
      </c>
      <c r="C22" s="34">
        <v>27</v>
      </c>
      <c r="D22" s="34">
        <v>0</v>
      </c>
      <c r="E22" s="34">
        <v>0</v>
      </c>
      <c r="F22" s="34"/>
      <c r="G22" s="34"/>
      <c r="H22" s="34"/>
      <c r="I22" s="34"/>
      <c r="J22" s="48"/>
      <c r="K22" s="41">
        <f t="shared" si="2"/>
        <v>46</v>
      </c>
      <c r="L22" s="42">
        <f>_xlfn.RANK.EQ(K22,$K$19:$K$43)</f>
        <v>12</v>
      </c>
    </row>
    <row r="23" spans="1:12" x14ac:dyDescent="0.2">
      <c r="A23" s="151" t="s">
        <v>123</v>
      </c>
      <c r="B23" s="34">
        <v>20</v>
      </c>
      <c r="C23" s="34">
        <v>0</v>
      </c>
      <c r="D23" s="34">
        <v>0</v>
      </c>
      <c r="E23" s="34">
        <v>0</v>
      </c>
      <c r="F23" s="34"/>
      <c r="G23" s="34"/>
      <c r="H23" s="34"/>
      <c r="I23" s="34"/>
      <c r="J23" s="48"/>
      <c r="K23" s="41">
        <f>(LARGE(B23:J23,1)+LARGE(B23:J23,2)+LARGE(B23:J23,3)+LARGE(B23:J23,4))</f>
        <v>20</v>
      </c>
      <c r="L23" s="42">
        <f>_xlfn.RANK.EQ(K23,$K$19:$K$43)</f>
        <v>21</v>
      </c>
    </row>
    <row r="24" spans="1:12" x14ac:dyDescent="0.2">
      <c r="A24" s="151" t="s">
        <v>192</v>
      </c>
      <c r="B24" s="34">
        <v>24</v>
      </c>
      <c r="C24" s="34">
        <v>0</v>
      </c>
      <c r="D24" s="34">
        <v>22</v>
      </c>
      <c r="E24" s="34">
        <v>30</v>
      </c>
      <c r="F24" s="34"/>
      <c r="G24" s="34"/>
      <c r="H24" s="34"/>
      <c r="I24" s="34"/>
      <c r="J24" s="48"/>
      <c r="K24" s="41">
        <f t="shared" si="2"/>
        <v>76</v>
      </c>
      <c r="L24" s="42">
        <f>_xlfn.RANK.EQ(K24,$K$19:$K$43)</f>
        <v>6</v>
      </c>
    </row>
    <row r="25" spans="1:12" x14ac:dyDescent="0.2">
      <c r="A25" s="151" t="s">
        <v>2322</v>
      </c>
      <c r="B25" s="34">
        <v>14</v>
      </c>
      <c r="C25" s="34">
        <v>0</v>
      </c>
      <c r="D25" s="34">
        <v>0</v>
      </c>
      <c r="E25" s="34">
        <v>0</v>
      </c>
      <c r="F25" s="34"/>
      <c r="G25" s="34"/>
      <c r="H25" s="34"/>
      <c r="I25" s="34"/>
      <c r="J25" s="48"/>
      <c r="K25" s="41">
        <f t="shared" si="2"/>
        <v>14</v>
      </c>
      <c r="L25" s="42">
        <f>_xlfn.RANK.EQ(K25,$K$19:$K$43)</f>
        <v>24</v>
      </c>
    </row>
    <row r="26" spans="1:12" x14ac:dyDescent="0.2">
      <c r="A26" s="151" t="s">
        <v>127</v>
      </c>
      <c r="B26" s="34">
        <v>23</v>
      </c>
      <c r="C26" s="34">
        <v>0</v>
      </c>
      <c r="D26" s="34">
        <v>0</v>
      </c>
      <c r="E26" s="34">
        <v>0</v>
      </c>
      <c r="F26" s="34"/>
      <c r="G26" s="34"/>
      <c r="H26" s="34"/>
      <c r="I26" s="34"/>
      <c r="J26" s="48"/>
      <c r="K26" s="41">
        <f t="shared" si="2"/>
        <v>23</v>
      </c>
      <c r="L26" s="42">
        <f>_xlfn.RANK.EQ(K26,$K$19:$K$43)</f>
        <v>18</v>
      </c>
    </row>
    <row r="27" spans="1:12" x14ac:dyDescent="0.2">
      <c r="A27" s="152" t="s">
        <v>128</v>
      </c>
      <c r="B27" s="34">
        <v>0</v>
      </c>
      <c r="C27" s="34">
        <v>0</v>
      </c>
      <c r="D27" s="34">
        <v>0</v>
      </c>
      <c r="E27" s="34">
        <v>20</v>
      </c>
      <c r="F27" s="34"/>
      <c r="G27" s="34"/>
      <c r="H27" s="34"/>
      <c r="I27" s="34"/>
      <c r="J27" s="48"/>
      <c r="K27" s="41">
        <f t="shared" ref="K27" si="3">(LARGE(B27:J27,1)+LARGE(B27:J27,2)+LARGE(B27:J27,3)+LARGE(B27:J27,4))</f>
        <v>20</v>
      </c>
      <c r="L27" s="42">
        <f>_xlfn.RANK.EQ(K27,$K$19:$K$43)</f>
        <v>21</v>
      </c>
    </row>
    <row r="28" spans="1:12" x14ac:dyDescent="0.2">
      <c r="A28" s="151" t="s">
        <v>51</v>
      </c>
      <c r="B28" s="34">
        <v>25</v>
      </c>
      <c r="C28" s="34">
        <v>0</v>
      </c>
      <c r="D28" s="34">
        <v>25</v>
      </c>
      <c r="E28" s="34">
        <v>21</v>
      </c>
      <c r="F28" s="34"/>
      <c r="G28" s="34"/>
      <c r="H28" s="34"/>
      <c r="I28" s="34"/>
      <c r="J28" s="48"/>
      <c r="K28" s="41">
        <f t="shared" si="2"/>
        <v>71</v>
      </c>
      <c r="L28" s="42">
        <f>_xlfn.RANK.EQ(K28,$K$19:$K$43)</f>
        <v>7</v>
      </c>
    </row>
    <row r="29" spans="1:12" x14ac:dyDescent="0.2">
      <c r="A29" s="151" t="s">
        <v>132</v>
      </c>
      <c r="B29" s="34">
        <v>30</v>
      </c>
      <c r="C29" s="34">
        <v>29</v>
      </c>
      <c r="D29" s="34">
        <v>26</v>
      </c>
      <c r="E29" s="34">
        <v>27</v>
      </c>
      <c r="F29" s="34"/>
      <c r="G29" s="34"/>
      <c r="H29" s="34"/>
      <c r="I29" s="34"/>
      <c r="J29" s="48"/>
      <c r="K29" s="41">
        <f t="shared" ref="K29:K43" si="4">(LARGE(B29:J29,1)+LARGE(B29:J29,2)+LARGE(B29:J29,3)+LARGE(B29:J29,4))</f>
        <v>112</v>
      </c>
      <c r="L29" s="42">
        <f>_xlfn.RANK.EQ(K29,$K$19:$K$43)</f>
        <v>2</v>
      </c>
    </row>
    <row r="30" spans="1:12" x14ac:dyDescent="0.2">
      <c r="A30" s="151" t="s">
        <v>135</v>
      </c>
      <c r="B30" s="34">
        <v>10</v>
      </c>
      <c r="C30" s="34">
        <v>24</v>
      </c>
      <c r="D30" s="34">
        <v>20</v>
      </c>
      <c r="E30" s="34">
        <v>26</v>
      </c>
      <c r="F30" s="34"/>
      <c r="G30" s="34"/>
      <c r="H30" s="34"/>
      <c r="I30" s="34"/>
      <c r="J30" s="48"/>
      <c r="K30" s="41">
        <f>(LARGE(B30:J30,1)+LARGE(B30:J30,2)+LARGE(B30:J30,3)+LARGE(B30:J30,4))</f>
        <v>80</v>
      </c>
      <c r="L30" s="42">
        <f>_xlfn.RANK.EQ(K30,$K$19:$K$43)</f>
        <v>5</v>
      </c>
    </row>
    <row r="31" spans="1:12" x14ac:dyDescent="0.2">
      <c r="A31" s="153" t="s">
        <v>63</v>
      </c>
      <c r="B31" s="34">
        <v>0</v>
      </c>
      <c r="C31" s="34">
        <v>0</v>
      </c>
      <c r="D31" s="34">
        <v>21</v>
      </c>
      <c r="E31" s="34">
        <v>0</v>
      </c>
      <c r="F31" s="34"/>
      <c r="G31" s="34"/>
      <c r="H31" s="34"/>
      <c r="I31" s="34"/>
      <c r="J31" s="48"/>
      <c r="K31" s="41">
        <f>(LARGE(B31:J31,1)+LARGE(B31:J31,2)+LARGE(B31:J31,3)+LARGE(B31:J31,4))</f>
        <v>21</v>
      </c>
      <c r="L31" s="42">
        <f>_xlfn.RANK.EQ(K31,$K$19:$K$43)</f>
        <v>20</v>
      </c>
    </row>
    <row r="32" spans="1:12" x14ac:dyDescent="0.2">
      <c r="A32" s="151" t="s">
        <v>2280</v>
      </c>
      <c r="B32" s="34">
        <v>0</v>
      </c>
      <c r="C32" s="34">
        <v>25</v>
      </c>
      <c r="D32" s="34">
        <v>0</v>
      </c>
      <c r="E32" s="34">
        <v>0</v>
      </c>
      <c r="F32" s="34"/>
      <c r="G32" s="34"/>
      <c r="H32" s="34"/>
      <c r="I32" s="34"/>
      <c r="J32" s="48"/>
      <c r="K32" s="41">
        <f t="shared" ref="K32" si="5">(LARGE(B32:J32,1)+LARGE(B32:J32,2)+LARGE(B32:J32,3)+LARGE(B32:J32,4))</f>
        <v>25</v>
      </c>
      <c r="L32" s="42">
        <f>_xlfn.RANK.EQ(K32,$K$19:$K$43)</f>
        <v>17</v>
      </c>
    </row>
    <row r="33" spans="1:12" x14ac:dyDescent="0.2">
      <c r="A33" s="151" t="s">
        <v>88</v>
      </c>
      <c r="B33" s="34">
        <v>15</v>
      </c>
      <c r="C33" s="34">
        <v>0</v>
      </c>
      <c r="D33" s="34">
        <v>19</v>
      </c>
      <c r="E33" s="34">
        <v>22</v>
      </c>
      <c r="F33" s="34"/>
      <c r="G33" s="34"/>
      <c r="H33" s="34"/>
      <c r="I33" s="34"/>
      <c r="J33" s="48"/>
      <c r="K33" s="41">
        <f t="shared" si="4"/>
        <v>56</v>
      </c>
      <c r="L33" s="42">
        <f>_xlfn.RANK.EQ(K33,$K$19:$K$43)</f>
        <v>9</v>
      </c>
    </row>
    <row r="34" spans="1:12" x14ac:dyDescent="0.2">
      <c r="A34" s="151" t="s">
        <v>249</v>
      </c>
      <c r="B34" s="34">
        <v>18</v>
      </c>
      <c r="C34" s="34">
        <v>0</v>
      </c>
      <c r="D34" s="34">
        <v>16</v>
      </c>
      <c r="E34" s="34">
        <v>0</v>
      </c>
      <c r="F34" s="34"/>
      <c r="G34" s="34"/>
      <c r="H34" s="34"/>
      <c r="I34" s="34"/>
      <c r="J34" s="48"/>
      <c r="K34" s="41">
        <f t="shared" si="4"/>
        <v>34</v>
      </c>
      <c r="L34" s="42">
        <f>_xlfn.RANK.EQ(K34,$K$19:$K$43)</f>
        <v>14</v>
      </c>
    </row>
    <row r="35" spans="1:12" x14ac:dyDescent="0.2">
      <c r="A35" s="151" t="s">
        <v>138</v>
      </c>
      <c r="B35" s="34">
        <v>26</v>
      </c>
      <c r="C35" s="34">
        <v>28</v>
      </c>
      <c r="D35" s="34">
        <v>27</v>
      </c>
      <c r="E35" s="34">
        <v>29</v>
      </c>
      <c r="F35" s="34"/>
      <c r="G35" s="34"/>
      <c r="H35" s="34"/>
      <c r="I35" s="34"/>
      <c r="J35" s="48"/>
      <c r="K35" s="41">
        <f t="shared" si="4"/>
        <v>110</v>
      </c>
      <c r="L35" s="42">
        <f>_xlfn.RANK.EQ(K35,$K$19:$K$43)</f>
        <v>3</v>
      </c>
    </row>
    <row r="36" spans="1:12" x14ac:dyDescent="0.2">
      <c r="A36" s="153" t="s">
        <v>139</v>
      </c>
      <c r="B36" s="34">
        <v>0</v>
      </c>
      <c r="C36" s="34">
        <v>0</v>
      </c>
      <c r="D36" s="34">
        <v>24</v>
      </c>
      <c r="E36" s="34">
        <v>25</v>
      </c>
      <c r="F36" s="34"/>
      <c r="G36" s="34"/>
      <c r="H36" s="34"/>
      <c r="I36" s="34"/>
      <c r="J36" s="48"/>
      <c r="K36" s="41">
        <f t="shared" si="4"/>
        <v>49</v>
      </c>
      <c r="L36" s="42">
        <f>_xlfn.RANK.EQ(K36,$K$19:$K$43)</f>
        <v>11</v>
      </c>
    </row>
    <row r="37" spans="1:12" x14ac:dyDescent="0.2">
      <c r="A37" s="151" t="s">
        <v>140</v>
      </c>
      <c r="B37" s="34">
        <v>11</v>
      </c>
      <c r="C37" s="34">
        <v>0</v>
      </c>
      <c r="D37" s="34">
        <v>0</v>
      </c>
      <c r="E37" s="34">
        <v>0</v>
      </c>
      <c r="F37" s="34"/>
      <c r="G37" s="34"/>
      <c r="H37" s="34"/>
      <c r="I37" s="34"/>
      <c r="J37" s="48"/>
      <c r="K37" s="41">
        <f>(LARGE(B37:J37,1)+LARGE(B37:J37,2)+LARGE(B37:J37,3)+LARGE(B37:J37,4))</f>
        <v>11</v>
      </c>
      <c r="L37" s="42">
        <f>_xlfn.RANK.EQ(K37,$K$19:$K$43)</f>
        <v>25</v>
      </c>
    </row>
    <row r="38" spans="1:12" x14ac:dyDescent="0.2">
      <c r="A38" s="151" t="s">
        <v>96</v>
      </c>
      <c r="B38" s="34">
        <v>16</v>
      </c>
      <c r="C38" s="34">
        <v>0</v>
      </c>
      <c r="D38" s="34">
        <v>0</v>
      </c>
      <c r="E38" s="34">
        <v>0</v>
      </c>
      <c r="F38" s="34"/>
      <c r="G38" s="34"/>
      <c r="H38" s="34"/>
      <c r="I38" s="34"/>
      <c r="J38" s="48"/>
      <c r="K38" s="41">
        <f t="shared" si="4"/>
        <v>16</v>
      </c>
      <c r="L38" s="42">
        <f>_xlfn.RANK.EQ(K38,$K$19:$K$43)</f>
        <v>23</v>
      </c>
    </row>
    <row r="39" spans="1:12" x14ac:dyDescent="0.2">
      <c r="A39" s="151" t="s">
        <v>144</v>
      </c>
      <c r="B39" s="34">
        <v>29</v>
      </c>
      <c r="C39" s="34">
        <v>0</v>
      </c>
      <c r="D39" s="34">
        <v>30</v>
      </c>
      <c r="E39" s="34">
        <v>23</v>
      </c>
      <c r="F39" s="34"/>
      <c r="G39" s="34"/>
      <c r="H39" s="34"/>
      <c r="I39" s="34"/>
      <c r="J39" s="48"/>
      <c r="K39" s="41">
        <f t="shared" si="4"/>
        <v>82</v>
      </c>
      <c r="L39" s="42">
        <f>_xlfn.RANK.EQ(K39,$K$19:$K$43)</f>
        <v>4</v>
      </c>
    </row>
    <row r="40" spans="1:12" x14ac:dyDescent="0.2">
      <c r="A40" s="151" t="s">
        <v>145</v>
      </c>
      <c r="B40" s="34">
        <v>0</v>
      </c>
      <c r="C40" s="34">
        <v>26</v>
      </c>
      <c r="D40" s="34">
        <v>0</v>
      </c>
      <c r="E40" s="34">
        <v>0</v>
      </c>
      <c r="F40" s="34"/>
      <c r="G40" s="34"/>
      <c r="H40" s="34"/>
      <c r="I40" s="34"/>
      <c r="J40" s="48"/>
      <c r="K40" s="41">
        <f t="shared" si="4"/>
        <v>26</v>
      </c>
      <c r="L40" s="42">
        <f>_xlfn.RANK.EQ(K40,$K$19:$K$43)</f>
        <v>16</v>
      </c>
    </row>
    <row r="41" spans="1:12" x14ac:dyDescent="0.2">
      <c r="A41" s="151" t="s">
        <v>4</v>
      </c>
      <c r="B41" s="34">
        <v>21</v>
      </c>
      <c r="C41" s="34">
        <v>0</v>
      </c>
      <c r="D41" s="34">
        <v>17</v>
      </c>
      <c r="E41" s="34">
        <v>0</v>
      </c>
      <c r="F41" s="34"/>
      <c r="G41" s="34"/>
      <c r="H41" s="34"/>
      <c r="I41" s="34"/>
      <c r="J41" s="48"/>
      <c r="K41" s="41">
        <f t="shared" si="4"/>
        <v>38</v>
      </c>
      <c r="L41" s="42">
        <f>_xlfn.RANK.EQ(K41,$K$19:$K$43)</f>
        <v>13</v>
      </c>
    </row>
    <row r="42" spans="1:12" x14ac:dyDescent="0.2">
      <c r="A42" s="151" t="s">
        <v>66</v>
      </c>
      <c r="B42" s="34">
        <v>18</v>
      </c>
      <c r="C42" s="34">
        <v>0</v>
      </c>
      <c r="D42" s="34">
        <v>23</v>
      </c>
      <c r="E42" s="34">
        <v>24</v>
      </c>
      <c r="F42" s="34"/>
      <c r="G42" s="34"/>
      <c r="H42" s="34"/>
      <c r="I42" s="34"/>
      <c r="J42" s="48"/>
      <c r="K42" s="41">
        <f t="shared" si="4"/>
        <v>65</v>
      </c>
      <c r="L42" s="42">
        <f>_xlfn.RANK.EQ(K42,$K$19:$K$43)</f>
        <v>8</v>
      </c>
    </row>
    <row r="43" spans="1:12" ht="13.5" thickBot="1" x14ac:dyDescent="0.25">
      <c r="A43" s="154" t="s">
        <v>151</v>
      </c>
      <c r="B43" s="43">
        <v>13</v>
      </c>
      <c r="C43" s="43">
        <v>0</v>
      </c>
      <c r="D43" s="43">
        <v>18</v>
      </c>
      <c r="E43" s="43">
        <v>0</v>
      </c>
      <c r="F43" s="43"/>
      <c r="G43" s="43"/>
      <c r="H43" s="43"/>
      <c r="I43" s="43"/>
      <c r="J43" s="155"/>
      <c r="K43" s="44">
        <f t="shared" si="4"/>
        <v>31</v>
      </c>
      <c r="L43" s="45">
        <f>_xlfn.RANK.EQ(K43,$K$19:$K$43)</f>
        <v>15</v>
      </c>
    </row>
    <row r="44" spans="1:12" ht="13.5" thickBot="1" x14ac:dyDescent="0.25">
      <c r="A44" s="143" t="s">
        <v>373</v>
      </c>
      <c r="B44" s="144">
        <f>(COUNT(B22:B43)-COUNTIF(B22:B43,0))</f>
        <v>17</v>
      </c>
      <c r="C44" s="144">
        <f>(COUNT(C22:C43)-COUNTIF(C22:C43,0))</f>
        <v>6</v>
      </c>
      <c r="D44" s="144">
        <f>(COUNT(D22:D43)-COUNTIF(D22:D43,0))</f>
        <v>13</v>
      </c>
      <c r="E44" s="144">
        <f>(COUNT(E22:E43)-COUNTIF(E22:E43,0))</f>
        <v>10</v>
      </c>
      <c r="F44" s="144">
        <f>(COUNT(F22:F43)-COUNTIF(F22:F43,0))</f>
        <v>0</v>
      </c>
      <c r="G44" s="144">
        <f>(COUNT(G22:G43)-COUNTIF(G22:G43,0))</f>
        <v>0</v>
      </c>
      <c r="H44" s="144">
        <f>(COUNT(H22:H43)-COUNTIF(H22:H43,0))</f>
        <v>0</v>
      </c>
      <c r="I44" s="144">
        <f>(COUNT(I22:I43)-COUNTIF(I22:I43,0))</f>
        <v>0</v>
      </c>
      <c r="J44" s="145">
        <f>(COUNT(J22:J43)-COUNTIF(J22:J43,0))</f>
        <v>0</v>
      </c>
      <c r="K44" s="162"/>
      <c r="L44" s="163"/>
    </row>
    <row r="45" spans="1:12" x14ac:dyDescent="0.2">
      <c r="A45" s="89"/>
      <c r="B45" s="89"/>
      <c r="C45" s="86"/>
    </row>
  </sheetData>
  <mergeCells count="11">
    <mergeCell ref="A1:L1"/>
    <mergeCell ref="A45:B45"/>
    <mergeCell ref="K2:K3"/>
    <mergeCell ref="A2:A3"/>
    <mergeCell ref="A16:L16"/>
    <mergeCell ref="A17:A18"/>
    <mergeCell ref="L2:L3"/>
    <mergeCell ref="L17:L18"/>
    <mergeCell ref="K17:K18"/>
    <mergeCell ref="K15:L15"/>
    <mergeCell ref="K44:L44"/>
  </mergeCells>
  <phoneticPr fontId="23" type="noConversion"/>
  <conditionalFormatting sqref="L4">
    <cfRule type="cellIs" dxfId="233" priority="967" operator="equal">
      <formula>1</formula>
    </cfRule>
  </conditionalFormatting>
  <conditionalFormatting sqref="L4:L5 L7:L14">
    <cfRule type="cellIs" dxfId="232" priority="965" operator="equal">
      <formula>1</formula>
    </cfRule>
  </conditionalFormatting>
  <conditionalFormatting sqref="L4:L5 L7:L14">
    <cfRule type="cellIs" dxfId="231" priority="964" operator="equal">
      <formula>3</formula>
    </cfRule>
    <cfRule type="cellIs" dxfId="230" priority="966" operator="equal">
      <formula>2</formula>
    </cfRule>
  </conditionalFormatting>
  <conditionalFormatting sqref="L5">
    <cfRule type="cellIs" dxfId="229" priority="874" operator="equal">
      <formula>1</formula>
    </cfRule>
  </conditionalFormatting>
  <conditionalFormatting sqref="L7">
    <cfRule type="cellIs" dxfId="228" priority="873" operator="equal">
      <formula>1</formula>
    </cfRule>
  </conditionalFormatting>
  <conditionalFormatting sqref="L4:L5 L7:L11">
    <cfRule type="cellIs" dxfId="227" priority="872" operator="equal">
      <formula>1</formula>
    </cfRule>
  </conditionalFormatting>
  <conditionalFormatting sqref="L9:L10">
    <cfRule type="cellIs" dxfId="226" priority="871" operator="equal">
      <formula>1</formula>
    </cfRule>
  </conditionalFormatting>
  <conditionalFormatting sqref="L11:L13">
    <cfRule type="cellIs" dxfId="225" priority="870" operator="equal">
      <formula>1</formula>
    </cfRule>
  </conditionalFormatting>
  <conditionalFormatting sqref="L14">
    <cfRule type="cellIs" dxfId="224" priority="869" operator="equal">
      <formula>1</formula>
    </cfRule>
  </conditionalFormatting>
  <conditionalFormatting sqref="L11:L13">
    <cfRule type="cellIs" dxfId="223" priority="853" operator="equal">
      <formula>1</formula>
    </cfRule>
  </conditionalFormatting>
  <conditionalFormatting sqref="L14">
    <cfRule type="cellIs" dxfId="222" priority="852" operator="equal">
      <formula>1</formula>
    </cfRule>
  </conditionalFormatting>
  <conditionalFormatting sqref="L5">
    <cfRule type="cellIs" dxfId="221" priority="857" operator="equal">
      <formula>1</formula>
    </cfRule>
  </conditionalFormatting>
  <conditionalFormatting sqref="L7">
    <cfRule type="cellIs" dxfId="220" priority="856" operator="equal">
      <formula>1</formula>
    </cfRule>
  </conditionalFormatting>
  <conditionalFormatting sqref="L4:L5 L7:L11">
    <cfRule type="cellIs" dxfId="219" priority="855" operator="equal">
      <formula>1</formula>
    </cfRule>
  </conditionalFormatting>
  <conditionalFormatting sqref="L9:L10">
    <cfRule type="cellIs" dxfId="218" priority="854" operator="equal">
      <formula>1</formula>
    </cfRule>
  </conditionalFormatting>
  <conditionalFormatting sqref="D20:J43">
    <cfRule type="expression" dxfId="217" priority="682" stopIfTrue="1">
      <formula>MOD(ROW(),2)=0</formula>
    </cfRule>
  </conditionalFormatting>
  <conditionalFormatting sqref="C4:J4 D5:J14">
    <cfRule type="expression" dxfId="216" priority="674" stopIfTrue="1">
      <formula>MOD(ROW(),2)=0</formula>
    </cfRule>
  </conditionalFormatting>
  <conditionalFormatting sqref="D19:J19">
    <cfRule type="expression" dxfId="215" priority="442" stopIfTrue="1">
      <formula>MOD(ROW(),2)=0</formula>
    </cfRule>
  </conditionalFormatting>
  <conditionalFormatting sqref="L19:L26 L28:L31 L33:L35 L37:L43">
    <cfRule type="cellIs" dxfId="214" priority="431" operator="equal">
      <formula>1</formula>
    </cfRule>
  </conditionalFormatting>
  <conditionalFormatting sqref="L19:L26 L28:L31 L33:L35 L37:L43">
    <cfRule type="cellIs" dxfId="213" priority="433" operator="equal">
      <formula>1</formula>
    </cfRule>
  </conditionalFormatting>
  <conditionalFormatting sqref="L19:L26 L28:L31 L33:L35 L37:L43">
    <cfRule type="cellIs" dxfId="212" priority="432" operator="equal">
      <formula>3</formula>
    </cfRule>
    <cfRule type="cellIs" dxfId="211" priority="434" operator="equal">
      <formula>2</formula>
    </cfRule>
  </conditionalFormatting>
  <conditionalFormatting sqref="L19:L26 L28:L31 L33:L35 L37:L43">
    <cfRule type="cellIs" dxfId="210" priority="430" operator="equal">
      <formula>1</formula>
    </cfRule>
  </conditionalFormatting>
  <conditionalFormatting sqref="A19:C26 A33:C35 B31:C32 A37:C43 B36:C36 A28:C30 B27:C27">
    <cfRule type="expression" dxfId="209" priority="132" stopIfTrue="1">
      <formula>MOD(ROW(),2)=0</formula>
    </cfRule>
  </conditionalFormatting>
  <conditionalFormatting sqref="C5:C14">
    <cfRule type="expression" dxfId="208" priority="121" stopIfTrue="1">
      <formula>MOD(ROW(),2)=0</formula>
    </cfRule>
  </conditionalFormatting>
  <conditionalFormatting sqref="A31">
    <cfRule type="expression" dxfId="207" priority="78" stopIfTrue="1">
      <formula>MOD(ROW(),2)=0</formula>
    </cfRule>
  </conditionalFormatting>
  <conditionalFormatting sqref="A6">
    <cfRule type="expression" dxfId="206" priority="122" stopIfTrue="1">
      <formula>MOD(ROW(),2)=0</formula>
    </cfRule>
  </conditionalFormatting>
  <conditionalFormatting sqref="A4:B5 A7:B9 B6 A13:B13 B12 B14 A11:B11 B10">
    <cfRule type="expression" dxfId="205" priority="124" stopIfTrue="1">
      <formula>MOD(ROW(),2)=0</formula>
    </cfRule>
  </conditionalFormatting>
  <conditionalFormatting sqref="A14">
    <cfRule type="expression" dxfId="204" priority="80" stopIfTrue="1">
      <formula>MOD(ROW(),2)=0</formula>
    </cfRule>
  </conditionalFormatting>
  <conditionalFormatting sqref="A12">
    <cfRule type="expression" dxfId="203" priority="88" stopIfTrue="1">
      <formula>MOD(ROW(),2)=0</formula>
    </cfRule>
  </conditionalFormatting>
  <conditionalFormatting sqref="A31">
    <cfRule type="expression" dxfId="202" priority="77" stopIfTrue="1">
      <formula>MOD(ROW(),2)=0</formula>
    </cfRule>
  </conditionalFormatting>
  <conditionalFormatting sqref="A14">
    <cfRule type="expression" dxfId="201" priority="79" stopIfTrue="1">
      <formula>MOD(ROW(),2)=0</formula>
    </cfRule>
  </conditionalFormatting>
  <conditionalFormatting sqref="A31">
    <cfRule type="expression" dxfId="200" priority="76" stopIfTrue="1">
      <formula>MOD(ROW(),2)=0</formula>
    </cfRule>
  </conditionalFormatting>
  <conditionalFormatting sqref="A36">
    <cfRule type="expression" dxfId="199" priority="73" stopIfTrue="1">
      <formula>MOD(ROW(),2)=0</formula>
    </cfRule>
  </conditionalFormatting>
  <conditionalFormatting sqref="A12">
    <cfRule type="expression" dxfId="198" priority="83" stopIfTrue="1">
      <formula>MOD(ROW(),2)=0</formula>
    </cfRule>
  </conditionalFormatting>
  <conditionalFormatting sqref="A14">
    <cfRule type="expression" dxfId="197" priority="81" stopIfTrue="1">
      <formula>MOD(ROW(),2)=0</formula>
    </cfRule>
  </conditionalFormatting>
  <conditionalFormatting sqref="A32">
    <cfRule type="expression" dxfId="196" priority="119" stopIfTrue="1">
      <formula>MOD(ROW(),2)=0</formula>
    </cfRule>
  </conditionalFormatting>
  <conditionalFormatting sqref="A31">
    <cfRule type="expression" dxfId="195" priority="75" stopIfTrue="1">
      <formula>MOD(ROW(),2)=0</formula>
    </cfRule>
  </conditionalFormatting>
  <conditionalFormatting sqref="A36">
    <cfRule type="expression" dxfId="194" priority="74" stopIfTrue="1">
      <formula>MOD(ROW(),2)=0</formula>
    </cfRule>
  </conditionalFormatting>
  <conditionalFormatting sqref="A12">
    <cfRule type="expression" dxfId="193" priority="84" stopIfTrue="1">
      <formula>MOD(ROW(),2)=0</formula>
    </cfRule>
  </conditionalFormatting>
  <conditionalFormatting sqref="A14">
    <cfRule type="expression" dxfId="192" priority="82" stopIfTrue="1">
      <formula>MOD(ROW(),2)=0</formula>
    </cfRule>
  </conditionalFormatting>
  <conditionalFormatting sqref="A36">
    <cfRule type="expression" dxfId="191" priority="72" stopIfTrue="1">
      <formula>MOD(ROW(),2)=0</formula>
    </cfRule>
  </conditionalFormatting>
  <conditionalFormatting sqref="A36">
    <cfRule type="expression" dxfId="190" priority="71" stopIfTrue="1">
      <formula>MOD(ROW(),2)=0</formula>
    </cfRule>
  </conditionalFormatting>
  <conditionalFormatting sqref="A36">
    <cfRule type="expression" dxfId="189" priority="70" stopIfTrue="1">
      <formula>MOD(ROW(),2)=0</formula>
    </cfRule>
  </conditionalFormatting>
  <conditionalFormatting sqref="A36">
    <cfRule type="expression" dxfId="188" priority="67" stopIfTrue="1">
      <formula>MOD(ROW(),2)=0</formula>
    </cfRule>
  </conditionalFormatting>
  <conditionalFormatting sqref="A36">
    <cfRule type="expression" dxfId="187" priority="69" stopIfTrue="1">
      <formula>MOD(ROW(),2)=0</formula>
    </cfRule>
  </conditionalFormatting>
  <conditionalFormatting sqref="A12">
    <cfRule type="expression" dxfId="186" priority="85" stopIfTrue="1">
      <formula>MOD(ROW(),2)=0</formula>
    </cfRule>
  </conditionalFormatting>
  <conditionalFormatting sqref="A12">
    <cfRule type="expression" dxfId="185" priority="86" stopIfTrue="1">
      <formula>MOD(ROW(),2)=0</formula>
    </cfRule>
  </conditionalFormatting>
  <conditionalFormatting sqref="A36">
    <cfRule type="expression" dxfId="184" priority="68" stopIfTrue="1">
      <formula>MOD(ROW(),2)=0</formula>
    </cfRule>
  </conditionalFormatting>
  <conditionalFormatting sqref="A12">
    <cfRule type="expression" dxfId="183" priority="87" stopIfTrue="1">
      <formula>MOD(ROW(),2)=0</formula>
    </cfRule>
  </conditionalFormatting>
  <conditionalFormatting sqref="A12">
    <cfRule type="expression" dxfId="182" priority="89" stopIfTrue="1">
      <formula>MOD(ROW(),2)=0</formula>
    </cfRule>
  </conditionalFormatting>
  <conditionalFormatting sqref="A27">
    <cfRule type="expression" dxfId="181" priority="48" stopIfTrue="1">
      <formula>MOD(ROW(),2)=0</formula>
    </cfRule>
  </conditionalFormatting>
  <conditionalFormatting sqref="A27">
    <cfRule type="expression" dxfId="180" priority="47" stopIfTrue="1">
      <formula>MOD(ROW(),2)=0</formula>
    </cfRule>
  </conditionalFormatting>
  <conditionalFormatting sqref="A12">
    <cfRule type="expression" dxfId="179" priority="90" stopIfTrue="1">
      <formula>MOD(ROW(),2)=0</formula>
    </cfRule>
  </conditionalFormatting>
  <conditionalFormatting sqref="A10">
    <cfRule type="expression" dxfId="178" priority="49" stopIfTrue="1">
      <formula>MOD(ROW(),2)=0</formula>
    </cfRule>
  </conditionalFormatting>
  <conditionalFormatting sqref="A10">
    <cfRule type="expression" dxfId="177" priority="52" stopIfTrue="1">
      <formula>MOD(ROW(),2)=0</formula>
    </cfRule>
  </conditionalFormatting>
  <conditionalFormatting sqref="A10">
    <cfRule type="expression" dxfId="176" priority="51" stopIfTrue="1">
      <formula>MOD(ROW(),2)=0</formula>
    </cfRule>
  </conditionalFormatting>
  <conditionalFormatting sqref="A10">
    <cfRule type="expression" dxfId="175" priority="50" stopIfTrue="1">
      <formula>MOD(ROW(),2)=0</formula>
    </cfRule>
  </conditionalFormatting>
  <conditionalFormatting sqref="L14">
    <cfRule type="cellIs" dxfId="174" priority="20" operator="equal">
      <formula>1</formula>
    </cfRule>
  </conditionalFormatting>
  <conditionalFormatting sqref="L14">
    <cfRule type="cellIs" dxfId="173" priority="19" operator="equal">
      <formula>1</formula>
    </cfRule>
  </conditionalFormatting>
  <conditionalFormatting sqref="L36">
    <cfRule type="cellIs" dxfId="172" priority="2" operator="equal">
      <formula>1</formula>
    </cfRule>
  </conditionalFormatting>
  <conditionalFormatting sqref="L5">
    <cfRule type="cellIs" dxfId="171" priority="39" operator="equal">
      <formula>1</formula>
    </cfRule>
  </conditionalFormatting>
  <conditionalFormatting sqref="L6">
    <cfRule type="cellIs" dxfId="170" priority="38" operator="equal">
      <formula>1</formula>
    </cfRule>
  </conditionalFormatting>
  <conditionalFormatting sqref="L6">
    <cfRule type="cellIs" dxfId="169" priority="36" operator="equal">
      <formula>1</formula>
    </cfRule>
  </conditionalFormatting>
  <conditionalFormatting sqref="L6">
    <cfRule type="cellIs" dxfId="168" priority="35" operator="equal">
      <formula>3</formula>
    </cfRule>
    <cfRule type="cellIs" dxfId="167" priority="37" operator="equal">
      <formula>2</formula>
    </cfRule>
  </conditionalFormatting>
  <conditionalFormatting sqref="L6">
    <cfRule type="cellIs" dxfId="166" priority="34" operator="equal">
      <formula>1</formula>
    </cfRule>
  </conditionalFormatting>
  <conditionalFormatting sqref="L6">
    <cfRule type="cellIs" dxfId="165" priority="33" operator="equal">
      <formula>1</formula>
    </cfRule>
  </conditionalFormatting>
  <conditionalFormatting sqref="L7">
    <cfRule type="cellIs" dxfId="164" priority="32" operator="equal">
      <formula>1</formula>
    </cfRule>
  </conditionalFormatting>
  <conditionalFormatting sqref="L8">
    <cfRule type="cellIs" dxfId="163" priority="31" operator="equal">
      <formula>1</formula>
    </cfRule>
  </conditionalFormatting>
  <conditionalFormatting sqref="L9">
    <cfRule type="cellIs" dxfId="162" priority="30" operator="equal">
      <formula>1</formula>
    </cfRule>
  </conditionalFormatting>
  <conditionalFormatting sqref="L10">
    <cfRule type="cellIs" dxfId="161" priority="29" operator="equal">
      <formula>1</formula>
    </cfRule>
  </conditionalFormatting>
  <conditionalFormatting sqref="L11">
    <cfRule type="cellIs" dxfId="160" priority="28" operator="equal">
      <formula>1</formula>
    </cfRule>
  </conditionalFormatting>
  <conditionalFormatting sqref="L12">
    <cfRule type="cellIs" dxfId="159" priority="27" operator="equal">
      <formula>1</formula>
    </cfRule>
  </conditionalFormatting>
  <conditionalFormatting sqref="L12">
    <cfRule type="cellIs" dxfId="158" priority="26" operator="equal">
      <formula>1</formula>
    </cfRule>
  </conditionalFormatting>
  <conditionalFormatting sqref="L12">
    <cfRule type="cellIs" dxfId="157" priority="25" operator="equal">
      <formula>1</formula>
    </cfRule>
  </conditionalFormatting>
  <conditionalFormatting sqref="L13">
    <cfRule type="cellIs" dxfId="156" priority="24" operator="equal">
      <formula>1</formula>
    </cfRule>
  </conditionalFormatting>
  <conditionalFormatting sqref="L13">
    <cfRule type="cellIs" dxfId="155" priority="23" operator="equal">
      <formula>1</formula>
    </cfRule>
  </conditionalFormatting>
  <conditionalFormatting sqref="L13">
    <cfRule type="cellIs" dxfId="154" priority="22" operator="equal">
      <formula>1</formula>
    </cfRule>
  </conditionalFormatting>
  <conditionalFormatting sqref="L14">
    <cfRule type="cellIs" dxfId="153" priority="21" operator="equal">
      <formula>1</formula>
    </cfRule>
  </conditionalFormatting>
  <conditionalFormatting sqref="L36">
    <cfRule type="cellIs" dxfId="152" priority="1" operator="equal">
      <formula>1</formula>
    </cfRule>
  </conditionalFormatting>
  <conditionalFormatting sqref="L27">
    <cfRule type="cellIs" dxfId="151" priority="12" operator="equal">
      <formula>1</formula>
    </cfRule>
  </conditionalFormatting>
  <conditionalFormatting sqref="L27">
    <cfRule type="cellIs" dxfId="150" priority="14" operator="equal">
      <formula>1</formula>
    </cfRule>
  </conditionalFormatting>
  <conditionalFormatting sqref="L27">
    <cfRule type="cellIs" dxfId="149" priority="13" operator="equal">
      <formula>3</formula>
    </cfRule>
    <cfRule type="cellIs" dxfId="148" priority="15" operator="equal">
      <formula>2</formula>
    </cfRule>
  </conditionalFormatting>
  <conditionalFormatting sqref="L27">
    <cfRule type="cellIs" dxfId="147" priority="11" operator="equal">
      <formula>1</formula>
    </cfRule>
  </conditionalFormatting>
  <conditionalFormatting sqref="L32">
    <cfRule type="cellIs" dxfId="146" priority="7" operator="equal">
      <formula>1</formula>
    </cfRule>
  </conditionalFormatting>
  <conditionalFormatting sqref="L32">
    <cfRule type="cellIs" dxfId="145" priority="9" operator="equal">
      <formula>1</formula>
    </cfRule>
  </conditionalFormatting>
  <conditionalFormatting sqref="L32">
    <cfRule type="cellIs" dxfId="144" priority="8" operator="equal">
      <formula>3</formula>
    </cfRule>
    <cfRule type="cellIs" dxfId="143" priority="10" operator="equal">
      <formula>2</formula>
    </cfRule>
  </conditionalFormatting>
  <conditionalFormatting sqref="L32">
    <cfRule type="cellIs" dxfId="142" priority="6" operator="equal">
      <formula>1</formula>
    </cfRule>
  </conditionalFormatting>
  <conditionalFormatting sqref="L36">
    <cfRule type="cellIs" dxfId="141" priority="4" operator="equal">
      <formula>1</formula>
    </cfRule>
  </conditionalFormatting>
  <conditionalFormatting sqref="L36">
    <cfRule type="cellIs" dxfId="140" priority="3" operator="equal">
      <formula>3</formula>
    </cfRule>
    <cfRule type="cellIs" dxfId="139" priority="5" operator="equal">
      <formula>2</formula>
    </cfRule>
  </conditionalFormatting>
  <pageMargins left="0.7" right="0.7" top="0.75" bottom="0.75" header="0.3" footer="0.3"/>
  <pageSetup paperSize="9" scale="77" fitToHeight="0" orientation="landscape" r:id="rId1"/>
  <headerFooter alignWithMargins="0"/>
  <rowBreaks count="1" manualBreakCount="1">
    <brk id="15" max="11" man="1"/>
  </rowBreaks>
  <ignoredErrors>
    <ignoredError sqref="B44:C44 D44:J44 D15:J15 B15:C15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201"/>
  <sheetViews>
    <sheetView topLeftCell="E1" workbookViewId="0">
      <pane ySplit="23" topLeftCell="A179" activePane="bottomLeft" state="frozenSplit"/>
      <selection pane="bottomLeft" activeCell="A24" sqref="A24:AB204"/>
    </sheetView>
  </sheetViews>
  <sheetFormatPr defaultRowHeight="12.75" x14ac:dyDescent="0.2"/>
  <cols>
    <col min="4" max="4" width="26.85546875" style="3" bestFit="1" customWidth="1"/>
    <col min="5" max="5" width="7" style="3" bestFit="1" customWidth="1"/>
    <col min="6" max="6" width="5.7109375" bestFit="1" customWidth="1"/>
    <col min="7" max="7" width="20.42578125" bestFit="1" customWidth="1"/>
    <col min="8" max="14" width="9.140625" style="3"/>
    <col min="16" max="16" width="10.28515625" style="3" bestFit="1" customWidth="1"/>
  </cols>
  <sheetData>
    <row r="2" spans="7:47" x14ac:dyDescent="0.2">
      <c r="G2" s="98" t="s">
        <v>179</v>
      </c>
      <c r="H2" s="99" t="s">
        <v>209</v>
      </c>
      <c r="I2" s="100"/>
      <c r="J2" s="99" t="s">
        <v>210</v>
      </c>
      <c r="K2" s="100"/>
      <c r="L2"/>
      <c r="M2"/>
    </row>
    <row r="3" spans="7:47" x14ac:dyDescent="0.2">
      <c r="G3" s="98"/>
      <c r="H3" s="56" t="s">
        <v>211</v>
      </c>
      <c r="I3" s="56" t="s">
        <v>212</v>
      </c>
      <c r="J3" s="56" t="s">
        <v>211</v>
      </c>
      <c r="K3" s="56" t="s">
        <v>212</v>
      </c>
      <c r="L3"/>
      <c r="M3"/>
    </row>
    <row r="4" spans="7:47" x14ac:dyDescent="0.2">
      <c r="G4" s="31"/>
      <c r="H4" s="21"/>
      <c r="I4" s="21"/>
      <c r="J4" s="49"/>
      <c r="K4" s="18">
        <v>18</v>
      </c>
      <c r="L4" s="75" t="s">
        <v>209</v>
      </c>
      <c r="M4"/>
      <c r="N4"/>
      <c r="P4"/>
    </row>
    <row r="5" spans="7:47" x14ac:dyDescent="0.2">
      <c r="G5" s="31"/>
      <c r="H5" s="21"/>
      <c r="I5" s="21">
        <v>24</v>
      </c>
      <c r="J5" s="50"/>
      <c r="K5" s="18">
        <v>27</v>
      </c>
      <c r="L5" s="3">
        <v>1</v>
      </c>
      <c r="M5" s="3">
        <v>2</v>
      </c>
      <c r="N5" s="3">
        <v>3</v>
      </c>
      <c r="O5" s="3">
        <v>4</v>
      </c>
      <c r="P5" s="3">
        <v>5</v>
      </c>
      <c r="Q5" s="3">
        <v>6</v>
      </c>
      <c r="R5" s="3">
        <v>7</v>
      </c>
      <c r="S5" s="3">
        <v>8</v>
      </c>
      <c r="T5" s="3">
        <v>9</v>
      </c>
      <c r="U5" s="3"/>
    </row>
    <row r="6" spans="7:47" x14ac:dyDescent="0.2">
      <c r="G6" s="31"/>
      <c r="H6" s="21"/>
      <c r="I6" s="21">
        <v>28</v>
      </c>
      <c r="J6" s="50"/>
      <c r="K6" s="18">
        <v>29</v>
      </c>
      <c r="L6" s="3" t="e">
        <f>SMALL($H$4:$H$21,L5)</f>
        <v>#NUM!</v>
      </c>
      <c r="M6" s="3" t="e">
        <f t="shared" ref="M6:T6" si="0">SMALL($H$4:$H$21,M5)</f>
        <v>#NUM!</v>
      </c>
      <c r="N6" s="3" t="e">
        <f t="shared" si="0"/>
        <v>#NUM!</v>
      </c>
      <c r="O6" s="3" t="e">
        <f t="shared" si="0"/>
        <v>#NUM!</v>
      </c>
      <c r="P6" s="3" t="e">
        <f t="shared" si="0"/>
        <v>#NUM!</v>
      </c>
      <c r="Q6" s="3" t="e">
        <f t="shared" si="0"/>
        <v>#NUM!</v>
      </c>
      <c r="R6" s="3" t="e">
        <f t="shared" si="0"/>
        <v>#NUM!</v>
      </c>
      <c r="S6" s="3" t="e">
        <f t="shared" si="0"/>
        <v>#NUM!</v>
      </c>
      <c r="T6" s="3" t="e">
        <f t="shared" si="0"/>
        <v>#NUM!</v>
      </c>
      <c r="U6" s="3"/>
    </row>
    <row r="7" spans="7:47" x14ac:dyDescent="0.2">
      <c r="G7" s="31"/>
      <c r="H7" s="21"/>
      <c r="I7" s="21"/>
      <c r="J7" s="50"/>
      <c r="K7">
        <v>19</v>
      </c>
      <c r="L7" s="3">
        <v>30</v>
      </c>
      <c r="M7" s="3">
        <v>29</v>
      </c>
      <c r="N7" s="3">
        <v>28</v>
      </c>
      <c r="O7" s="3">
        <v>27</v>
      </c>
      <c r="P7" s="3">
        <v>26</v>
      </c>
      <c r="Q7" s="3">
        <v>25</v>
      </c>
      <c r="R7" s="3">
        <v>24</v>
      </c>
      <c r="S7" s="3">
        <v>23</v>
      </c>
      <c r="T7" s="3">
        <v>22</v>
      </c>
      <c r="U7" s="3"/>
    </row>
    <row r="8" spans="7:47" x14ac:dyDescent="0.2">
      <c r="G8" s="31"/>
      <c r="H8" s="21"/>
      <c r="I8" s="21"/>
      <c r="J8" s="50"/>
      <c r="K8" s="18">
        <v>15</v>
      </c>
      <c r="M8"/>
      <c r="N8"/>
      <c r="P8"/>
    </row>
    <row r="9" spans="7:47" x14ac:dyDescent="0.2">
      <c r="G9" s="31"/>
      <c r="H9" s="21"/>
      <c r="I9" s="21"/>
      <c r="J9" s="50"/>
      <c r="K9" s="18">
        <v>11</v>
      </c>
      <c r="M9"/>
      <c r="N9"/>
      <c r="P9"/>
    </row>
    <row r="10" spans="7:47" x14ac:dyDescent="0.2">
      <c r="G10" s="31"/>
      <c r="H10" s="21"/>
      <c r="I10" s="21"/>
      <c r="J10" s="49"/>
      <c r="K10" s="18">
        <v>21</v>
      </c>
      <c r="L10" s="75" t="s">
        <v>210</v>
      </c>
      <c r="M10"/>
      <c r="N10"/>
      <c r="P10"/>
    </row>
    <row r="11" spans="7:47" x14ac:dyDescent="0.2">
      <c r="G11" s="31"/>
      <c r="H11" s="21"/>
      <c r="I11" s="21">
        <v>25</v>
      </c>
      <c r="J11" s="49"/>
      <c r="K11" s="18">
        <v>25</v>
      </c>
      <c r="L11" s="3">
        <v>1</v>
      </c>
      <c r="M11" s="3">
        <v>2</v>
      </c>
      <c r="N11" s="3">
        <v>3</v>
      </c>
      <c r="O11" s="3">
        <v>4</v>
      </c>
      <c r="P11" s="3">
        <v>5</v>
      </c>
      <c r="Q11" s="3">
        <v>6</v>
      </c>
      <c r="R11" s="3">
        <v>7</v>
      </c>
      <c r="S11" s="3">
        <v>8</v>
      </c>
      <c r="T11" s="3">
        <v>9</v>
      </c>
      <c r="U11" s="3">
        <v>10</v>
      </c>
      <c r="V11" s="3">
        <v>11</v>
      </c>
      <c r="W11" s="3">
        <v>12</v>
      </c>
      <c r="X11" s="3">
        <v>13</v>
      </c>
      <c r="Y11" s="3">
        <v>14</v>
      </c>
      <c r="Z11" s="3">
        <v>15</v>
      </c>
      <c r="AA11" s="3">
        <v>16</v>
      </c>
      <c r="AB11" s="3">
        <v>17</v>
      </c>
      <c r="AC11" s="3">
        <v>18</v>
      </c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</row>
    <row r="12" spans="7:47" x14ac:dyDescent="0.2">
      <c r="G12" s="31"/>
      <c r="H12" s="21"/>
      <c r="I12" s="21"/>
      <c r="J12" s="49"/>
      <c r="K12" s="18">
        <v>17</v>
      </c>
      <c r="L12" s="3" t="e">
        <f t="shared" ref="L12:AC12" si="1">LARGE($J$4:$J$21,L11)</f>
        <v>#NUM!</v>
      </c>
      <c r="M12" s="3" t="e">
        <f t="shared" si="1"/>
        <v>#NUM!</v>
      </c>
      <c r="N12" s="3" t="e">
        <f t="shared" si="1"/>
        <v>#NUM!</v>
      </c>
      <c r="O12" s="3" t="e">
        <f t="shared" si="1"/>
        <v>#NUM!</v>
      </c>
      <c r="P12" s="3" t="e">
        <f t="shared" si="1"/>
        <v>#NUM!</v>
      </c>
      <c r="Q12" s="3" t="e">
        <f t="shared" si="1"/>
        <v>#NUM!</v>
      </c>
      <c r="R12" s="3" t="e">
        <f t="shared" si="1"/>
        <v>#NUM!</v>
      </c>
      <c r="S12" s="3" t="e">
        <f t="shared" si="1"/>
        <v>#NUM!</v>
      </c>
      <c r="T12" s="3" t="e">
        <f t="shared" si="1"/>
        <v>#NUM!</v>
      </c>
      <c r="U12" s="3" t="e">
        <f t="shared" si="1"/>
        <v>#NUM!</v>
      </c>
      <c r="V12" s="3" t="e">
        <f t="shared" si="1"/>
        <v>#NUM!</v>
      </c>
      <c r="W12" s="3" t="e">
        <f t="shared" si="1"/>
        <v>#NUM!</v>
      </c>
      <c r="X12" s="3" t="e">
        <f t="shared" si="1"/>
        <v>#NUM!</v>
      </c>
      <c r="Y12" s="3" t="e">
        <f t="shared" si="1"/>
        <v>#NUM!</v>
      </c>
      <c r="Z12" s="3" t="e">
        <f t="shared" si="1"/>
        <v>#NUM!</v>
      </c>
      <c r="AA12" s="3" t="e">
        <f t="shared" si="1"/>
        <v>#NUM!</v>
      </c>
      <c r="AB12" s="3" t="e">
        <f t="shared" si="1"/>
        <v>#NUM!</v>
      </c>
      <c r="AC12" s="3" t="e">
        <f t="shared" si="1"/>
        <v>#NUM!</v>
      </c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</row>
    <row r="13" spans="7:47" x14ac:dyDescent="0.2">
      <c r="G13" s="31"/>
      <c r="H13" s="21"/>
      <c r="I13" s="21"/>
      <c r="J13" s="49"/>
      <c r="K13" s="18">
        <v>13</v>
      </c>
      <c r="L13" s="3">
        <v>30</v>
      </c>
      <c r="M13" s="3">
        <v>29</v>
      </c>
      <c r="N13" s="3">
        <v>28</v>
      </c>
      <c r="O13" s="3">
        <v>27</v>
      </c>
      <c r="P13" s="3">
        <v>26</v>
      </c>
      <c r="Q13" s="3">
        <v>25</v>
      </c>
      <c r="R13" s="3">
        <v>24</v>
      </c>
      <c r="S13" s="3">
        <v>23</v>
      </c>
      <c r="T13" s="3">
        <v>22</v>
      </c>
      <c r="U13" s="3">
        <v>21</v>
      </c>
      <c r="V13" s="3">
        <v>20</v>
      </c>
      <c r="W13" s="3">
        <v>19</v>
      </c>
      <c r="X13" s="3">
        <v>18</v>
      </c>
      <c r="Y13" s="3">
        <v>17</v>
      </c>
      <c r="Z13" s="3">
        <v>16</v>
      </c>
      <c r="AA13" s="3">
        <v>15</v>
      </c>
      <c r="AB13" s="3">
        <v>14</v>
      </c>
      <c r="AC13" s="3">
        <v>13</v>
      </c>
    </row>
    <row r="14" spans="7:47" x14ac:dyDescent="0.2">
      <c r="G14" s="31"/>
      <c r="H14" s="21"/>
      <c r="I14" s="21"/>
      <c r="J14" s="49"/>
      <c r="K14" s="18">
        <v>15</v>
      </c>
      <c r="M14" s="21"/>
      <c r="N14" s="21"/>
    </row>
    <row r="15" spans="7:47" x14ac:dyDescent="0.2">
      <c r="G15" s="31"/>
      <c r="H15" s="21"/>
      <c r="I15" s="21">
        <v>23</v>
      </c>
      <c r="J15" s="49"/>
      <c r="K15" s="18">
        <v>23</v>
      </c>
      <c r="M15" s="21"/>
      <c r="N15" s="21"/>
    </row>
    <row r="16" spans="7:47" x14ac:dyDescent="0.2">
      <c r="G16" s="31"/>
      <c r="H16" s="21"/>
      <c r="I16" s="21">
        <v>30</v>
      </c>
      <c r="J16" s="49"/>
      <c r="K16" s="18">
        <v>28</v>
      </c>
      <c r="M16" s="21"/>
      <c r="N16" s="21"/>
    </row>
    <row r="17" spans="1:22" x14ac:dyDescent="0.2">
      <c r="G17" s="31"/>
      <c r="H17" s="21"/>
      <c r="I17" s="21">
        <v>26</v>
      </c>
      <c r="J17" s="49"/>
      <c r="K17" s="18">
        <v>24</v>
      </c>
      <c r="M17" s="21"/>
      <c r="N17" s="21"/>
    </row>
    <row r="18" spans="1:22" x14ac:dyDescent="0.2">
      <c r="G18" s="31"/>
      <c r="H18" s="21"/>
      <c r="I18" s="21"/>
      <c r="J18" s="49"/>
      <c r="K18" s="18">
        <v>14</v>
      </c>
      <c r="M18" s="21"/>
      <c r="N18" s="21"/>
    </row>
    <row r="19" spans="1:22" x14ac:dyDescent="0.2">
      <c r="G19" s="31"/>
      <c r="H19" s="21"/>
      <c r="I19" s="21">
        <v>29</v>
      </c>
      <c r="J19" s="49"/>
      <c r="K19" s="18">
        <v>30</v>
      </c>
      <c r="M19" s="21"/>
      <c r="N19" s="21"/>
    </row>
    <row r="20" spans="1:22" x14ac:dyDescent="0.2">
      <c r="G20" s="31"/>
      <c r="H20" s="21"/>
      <c r="I20" s="21">
        <v>22</v>
      </c>
      <c r="J20" s="49"/>
      <c r="K20" s="18">
        <v>22</v>
      </c>
      <c r="M20" s="21"/>
      <c r="N20" s="21"/>
    </row>
    <row r="21" spans="1:22" x14ac:dyDescent="0.2">
      <c r="G21" s="31"/>
      <c r="H21" s="21"/>
      <c r="I21" s="21">
        <v>27</v>
      </c>
      <c r="J21" s="49"/>
      <c r="K21" s="18">
        <v>26</v>
      </c>
      <c r="M21" s="21"/>
      <c r="N21" s="21"/>
    </row>
    <row r="23" spans="1:22" x14ac:dyDescent="0.2">
      <c r="A23" t="s">
        <v>468</v>
      </c>
      <c r="B23" t="s">
        <v>177</v>
      </c>
      <c r="C23" t="s">
        <v>178</v>
      </c>
      <c r="D23" t="s">
        <v>668</v>
      </c>
      <c r="E23" s="3" t="s">
        <v>180</v>
      </c>
      <c r="F23" t="s">
        <v>2149</v>
      </c>
      <c r="G23" t="s">
        <v>179</v>
      </c>
      <c r="H23" t="s">
        <v>2150</v>
      </c>
      <c r="I23" s="76" t="s">
        <v>669</v>
      </c>
      <c r="J23" s="76" t="s">
        <v>670</v>
      </c>
      <c r="K23" s="76" t="s">
        <v>671</v>
      </c>
      <c r="L23" s="76" t="s">
        <v>672</v>
      </c>
      <c r="M23" s="76" t="s">
        <v>673</v>
      </c>
      <c r="N23" s="76" t="s">
        <v>674</v>
      </c>
      <c r="O23" s="76" t="s">
        <v>210</v>
      </c>
      <c r="R23" s="76" t="s">
        <v>213</v>
      </c>
      <c r="S23" s="76" t="s">
        <v>179</v>
      </c>
      <c r="T23" s="76" t="s">
        <v>181</v>
      </c>
      <c r="U23" s="76" t="s">
        <v>2274</v>
      </c>
      <c r="V23" s="76" t="s">
        <v>211</v>
      </c>
    </row>
    <row r="24" spans="1:22" x14ac:dyDescent="0.2">
      <c r="D24"/>
      <c r="H24"/>
      <c r="I24" s="13"/>
      <c r="J24" s="13"/>
      <c r="K24" s="13"/>
      <c r="L24" s="13"/>
      <c r="M24" s="13"/>
      <c r="N24" s="13"/>
      <c r="U24" s="3"/>
    </row>
    <row r="25" spans="1:22" x14ac:dyDescent="0.2">
      <c r="D25"/>
      <c r="H25"/>
      <c r="I25" s="13"/>
      <c r="J25" s="13"/>
      <c r="K25" s="13"/>
      <c r="L25" s="13"/>
      <c r="M25" s="13"/>
      <c r="N25" s="13"/>
      <c r="U25" s="3"/>
    </row>
    <row r="26" spans="1:22" x14ac:dyDescent="0.2">
      <c r="D26"/>
      <c r="H26"/>
      <c r="I26" s="13"/>
      <c r="J26" s="13"/>
      <c r="K26" s="13"/>
      <c r="L26" s="13"/>
      <c r="M26" s="13"/>
      <c r="N26" s="13"/>
      <c r="U26" s="3"/>
    </row>
    <row r="27" spans="1:22" x14ac:dyDescent="0.2">
      <c r="D27"/>
      <c r="H27"/>
      <c r="I27" s="13"/>
      <c r="J27" s="13"/>
      <c r="K27" s="13"/>
      <c r="L27" s="13"/>
      <c r="M27" s="13"/>
      <c r="N27" s="13"/>
      <c r="U27" s="3"/>
    </row>
    <row r="28" spans="1:22" x14ac:dyDescent="0.2">
      <c r="D28"/>
      <c r="H28"/>
      <c r="I28" s="13"/>
      <c r="J28" s="13"/>
      <c r="K28" s="13"/>
      <c r="L28" s="13"/>
      <c r="M28" s="13"/>
      <c r="N28" s="13"/>
      <c r="U28" s="3"/>
    </row>
    <row r="29" spans="1:22" x14ac:dyDescent="0.2">
      <c r="D29"/>
      <c r="H29"/>
      <c r="I29" s="13"/>
      <c r="J29" s="13"/>
      <c r="K29" s="13"/>
      <c r="L29" s="13"/>
      <c r="M29" s="13"/>
      <c r="N29" s="13"/>
      <c r="U29" s="3"/>
    </row>
    <row r="30" spans="1:22" x14ac:dyDescent="0.2">
      <c r="D30"/>
      <c r="H30"/>
      <c r="I30" s="13"/>
      <c r="J30" s="13"/>
      <c r="K30" s="13"/>
      <c r="L30" s="13"/>
      <c r="M30" s="13"/>
      <c r="N30" s="13"/>
      <c r="U30" s="3"/>
    </row>
    <row r="31" spans="1:22" x14ac:dyDescent="0.2">
      <c r="D31"/>
      <c r="H31"/>
      <c r="I31" s="13"/>
      <c r="J31" s="13"/>
      <c r="K31" s="13"/>
      <c r="L31" s="13"/>
      <c r="M31" s="13"/>
      <c r="N31" s="13"/>
      <c r="U31" s="3"/>
    </row>
    <row r="32" spans="1:22" x14ac:dyDescent="0.2">
      <c r="D32"/>
      <c r="H32"/>
      <c r="I32" s="13"/>
      <c r="J32" s="13"/>
      <c r="K32" s="13"/>
      <c r="L32" s="13"/>
      <c r="M32" s="13"/>
      <c r="N32" s="13"/>
      <c r="U32" s="3"/>
    </row>
    <row r="33" spans="4:21" x14ac:dyDescent="0.2">
      <c r="D33"/>
      <c r="H33"/>
      <c r="I33" s="13"/>
      <c r="J33" s="13"/>
      <c r="K33" s="13"/>
      <c r="L33" s="13"/>
      <c r="M33" s="13"/>
      <c r="N33" s="13"/>
      <c r="U33" s="3"/>
    </row>
    <row r="34" spans="4:21" x14ac:dyDescent="0.2">
      <c r="D34"/>
      <c r="H34"/>
      <c r="I34" s="13"/>
      <c r="J34" s="13"/>
      <c r="K34" s="13"/>
      <c r="L34" s="13"/>
      <c r="M34" s="13"/>
      <c r="N34" s="13"/>
      <c r="U34" s="3"/>
    </row>
    <row r="35" spans="4:21" x14ac:dyDescent="0.2">
      <c r="D35"/>
      <c r="H35"/>
      <c r="I35" s="13"/>
      <c r="J35" s="13"/>
      <c r="K35" s="13"/>
      <c r="L35" s="13"/>
      <c r="M35" s="13"/>
      <c r="N35" s="13"/>
      <c r="U35" s="3"/>
    </row>
    <row r="36" spans="4:21" x14ac:dyDescent="0.2">
      <c r="D36"/>
      <c r="H36"/>
      <c r="I36" s="13"/>
      <c r="J36" s="13"/>
      <c r="K36" s="13"/>
      <c r="L36" s="13"/>
      <c r="M36" s="13"/>
      <c r="N36" s="13"/>
      <c r="U36" s="3"/>
    </row>
    <row r="37" spans="4:21" x14ac:dyDescent="0.2">
      <c r="D37"/>
      <c r="H37"/>
      <c r="I37" s="13"/>
      <c r="J37" s="13"/>
      <c r="K37" s="13"/>
      <c r="L37" s="13"/>
      <c r="M37" s="13"/>
      <c r="N37" s="13"/>
      <c r="U37" s="3"/>
    </row>
    <row r="38" spans="4:21" x14ac:dyDescent="0.2">
      <c r="D38"/>
      <c r="H38"/>
      <c r="I38" s="13"/>
      <c r="J38" s="13"/>
      <c r="K38" s="13"/>
      <c r="L38" s="13"/>
      <c r="M38" s="13"/>
      <c r="N38" s="13"/>
      <c r="U38" s="3"/>
    </row>
    <row r="39" spans="4:21" x14ac:dyDescent="0.2">
      <c r="D39"/>
      <c r="H39"/>
      <c r="I39" s="13"/>
      <c r="J39" s="13"/>
      <c r="K39" s="13"/>
      <c r="L39" s="13"/>
      <c r="M39" s="13"/>
      <c r="N39" s="13"/>
      <c r="U39" s="3"/>
    </row>
    <row r="40" spans="4:21" x14ac:dyDescent="0.2">
      <c r="D40"/>
      <c r="H40"/>
      <c r="I40" s="13"/>
      <c r="J40" s="13"/>
      <c r="K40" s="13"/>
      <c r="L40" s="13"/>
      <c r="M40" s="13"/>
      <c r="N40" s="13"/>
      <c r="U40" s="3"/>
    </row>
    <row r="41" spans="4:21" x14ac:dyDescent="0.2">
      <c r="D41"/>
      <c r="H41"/>
      <c r="I41" s="13"/>
      <c r="J41" s="13"/>
      <c r="K41" s="13"/>
      <c r="L41" s="13"/>
      <c r="M41" s="13"/>
      <c r="N41" s="13"/>
      <c r="U41" s="3"/>
    </row>
    <row r="42" spans="4:21" x14ac:dyDescent="0.2">
      <c r="D42"/>
      <c r="H42"/>
      <c r="I42" s="13"/>
      <c r="J42" s="13"/>
      <c r="K42" s="13"/>
      <c r="L42" s="13"/>
      <c r="M42" s="13"/>
      <c r="N42" s="13"/>
      <c r="U42" s="3"/>
    </row>
    <row r="43" spans="4:21" x14ac:dyDescent="0.2">
      <c r="D43"/>
      <c r="H43"/>
      <c r="I43" s="13"/>
      <c r="J43" s="13"/>
      <c r="K43" s="13"/>
      <c r="L43" s="13"/>
      <c r="M43" s="13"/>
      <c r="N43" s="13"/>
      <c r="U43" s="3"/>
    </row>
    <row r="44" spans="4:21" x14ac:dyDescent="0.2">
      <c r="D44"/>
      <c r="H44"/>
      <c r="I44" s="13"/>
      <c r="J44" s="13"/>
      <c r="K44" s="13"/>
      <c r="L44" s="13"/>
      <c r="M44" s="13"/>
      <c r="N44" s="13"/>
      <c r="U44" s="3"/>
    </row>
    <row r="45" spans="4:21" x14ac:dyDescent="0.2">
      <c r="D45"/>
      <c r="H45"/>
      <c r="I45" s="13"/>
      <c r="J45" s="13"/>
      <c r="K45" s="13"/>
      <c r="L45" s="13"/>
      <c r="M45" s="13"/>
      <c r="N45" s="13"/>
      <c r="U45" s="3"/>
    </row>
    <row r="46" spans="4:21" x14ac:dyDescent="0.2">
      <c r="D46"/>
      <c r="H46"/>
      <c r="I46" s="13"/>
      <c r="J46" s="13"/>
      <c r="K46" s="13"/>
      <c r="L46" s="13"/>
      <c r="M46" s="13"/>
      <c r="N46" s="13"/>
      <c r="U46" s="3"/>
    </row>
    <row r="47" spans="4:21" x14ac:dyDescent="0.2">
      <c r="D47"/>
      <c r="H47"/>
      <c r="I47" s="13"/>
      <c r="J47" s="13"/>
      <c r="K47" s="13"/>
      <c r="L47" s="13"/>
      <c r="M47" s="13"/>
      <c r="N47" s="13"/>
      <c r="U47" s="3"/>
    </row>
    <row r="48" spans="4:21" x14ac:dyDescent="0.2">
      <c r="D48"/>
      <c r="H48"/>
      <c r="I48" s="13"/>
      <c r="J48" s="13"/>
      <c r="K48" s="13"/>
      <c r="L48" s="13"/>
      <c r="M48" s="13"/>
      <c r="N48" s="13"/>
      <c r="U48" s="3"/>
    </row>
    <row r="49" spans="4:21" x14ac:dyDescent="0.2">
      <c r="D49"/>
      <c r="H49"/>
      <c r="I49" s="13"/>
      <c r="J49" s="13"/>
      <c r="K49" s="13"/>
      <c r="L49" s="13"/>
      <c r="M49" s="13"/>
      <c r="N49" s="13"/>
      <c r="U49" s="3"/>
    </row>
    <row r="50" spans="4:21" x14ac:dyDescent="0.2">
      <c r="D50"/>
      <c r="H50"/>
      <c r="I50" s="13"/>
      <c r="J50" s="13"/>
      <c r="K50" s="13"/>
      <c r="L50" s="13"/>
      <c r="M50" s="13"/>
      <c r="N50" s="13"/>
      <c r="U50" s="3"/>
    </row>
    <row r="51" spans="4:21" x14ac:dyDescent="0.2">
      <c r="D51"/>
      <c r="H51"/>
      <c r="I51" s="13"/>
      <c r="J51" s="13"/>
      <c r="K51" s="13"/>
      <c r="L51" s="13"/>
      <c r="M51" s="13"/>
      <c r="N51" s="13"/>
      <c r="U51" s="3"/>
    </row>
    <row r="52" spans="4:21" x14ac:dyDescent="0.2">
      <c r="D52"/>
      <c r="H52"/>
      <c r="I52" s="13"/>
      <c r="J52" s="13"/>
      <c r="K52" s="13"/>
      <c r="L52" s="13"/>
      <c r="M52" s="13"/>
      <c r="N52" s="13"/>
      <c r="U52" s="3"/>
    </row>
    <row r="53" spans="4:21" x14ac:dyDescent="0.2">
      <c r="D53"/>
      <c r="H53"/>
      <c r="I53" s="13"/>
      <c r="J53" s="13"/>
      <c r="K53" s="13"/>
      <c r="L53" s="13"/>
      <c r="M53" s="13"/>
      <c r="N53" s="13"/>
      <c r="U53" s="3"/>
    </row>
    <row r="54" spans="4:21" x14ac:dyDescent="0.2">
      <c r="D54"/>
      <c r="H54"/>
      <c r="I54" s="13"/>
      <c r="J54" s="13"/>
      <c r="K54" s="13"/>
      <c r="L54" s="13"/>
      <c r="M54" s="13"/>
      <c r="N54" s="13"/>
      <c r="U54" s="3"/>
    </row>
    <row r="55" spans="4:21" x14ac:dyDescent="0.2">
      <c r="D55"/>
      <c r="H55"/>
      <c r="I55" s="13"/>
      <c r="J55" s="13"/>
      <c r="K55" s="13"/>
      <c r="L55" s="13"/>
      <c r="M55" s="13"/>
      <c r="N55" s="13"/>
      <c r="U55" s="3"/>
    </row>
    <row r="56" spans="4:21" x14ac:dyDescent="0.2">
      <c r="D56"/>
      <c r="H56"/>
      <c r="I56" s="13"/>
      <c r="J56" s="13"/>
      <c r="K56" s="13"/>
      <c r="L56" s="13"/>
      <c r="M56" s="13"/>
      <c r="N56" s="13"/>
      <c r="U56" s="3"/>
    </row>
    <row r="57" spans="4:21" x14ac:dyDescent="0.2">
      <c r="D57"/>
      <c r="H57"/>
      <c r="I57" s="13"/>
      <c r="J57" s="13"/>
      <c r="K57" s="13"/>
      <c r="L57" s="13"/>
      <c r="M57" s="13"/>
      <c r="N57" s="13"/>
      <c r="U57" s="3"/>
    </row>
    <row r="58" spans="4:21" x14ac:dyDescent="0.2">
      <c r="D58"/>
      <c r="H58"/>
      <c r="I58" s="13"/>
      <c r="J58" s="13"/>
      <c r="K58" s="13"/>
      <c r="L58" s="13"/>
      <c r="M58" s="13"/>
      <c r="N58" s="13"/>
      <c r="U58" s="3"/>
    </row>
    <row r="59" spans="4:21" x14ac:dyDescent="0.2">
      <c r="D59"/>
      <c r="H59"/>
      <c r="I59" s="13"/>
      <c r="J59" s="13"/>
      <c r="K59" s="13"/>
      <c r="L59" s="13"/>
      <c r="M59" s="13"/>
      <c r="N59" s="13"/>
      <c r="U59" s="3"/>
    </row>
    <row r="60" spans="4:21" x14ac:dyDescent="0.2">
      <c r="D60"/>
      <c r="H60"/>
      <c r="I60" s="13"/>
      <c r="J60" s="13"/>
      <c r="K60" s="13"/>
      <c r="L60" s="13"/>
      <c r="M60" s="13"/>
      <c r="N60" s="13"/>
      <c r="U60" s="3"/>
    </row>
    <row r="61" spans="4:21" x14ac:dyDescent="0.2">
      <c r="D61"/>
      <c r="H61"/>
      <c r="I61" s="13"/>
      <c r="J61" s="13"/>
      <c r="K61" s="13"/>
      <c r="L61" s="13"/>
      <c r="M61" s="13"/>
      <c r="N61" s="13"/>
      <c r="U61" s="3"/>
    </row>
    <row r="62" spans="4:21" x14ac:dyDescent="0.2">
      <c r="D62"/>
      <c r="H62"/>
      <c r="I62" s="13"/>
      <c r="J62" s="13"/>
      <c r="K62" s="13"/>
      <c r="L62" s="13"/>
      <c r="M62" s="13"/>
      <c r="N62" s="13"/>
      <c r="U62" s="3"/>
    </row>
    <row r="63" spans="4:21" x14ac:dyDescent="0.2">
      <c r="D63"/>
      <c r="H63"/>
      <c r="I63" s="13"/>
      <c r="J63" s="13"/>
      <c r="K63" s="13"/>
      <c r="L63" s="13"/>
      <c r="M63" s="13"/>
      <c r="N63" s="13"/>
      <c r="U63" s="3"/>
    </row>
    <row r="64" spans="4:21" x14ac:dyDescent="0.2">
      <c r="D64"/>
      <c r="H64"/>
      <c r="I64" s="13"/>
      <c r="J64" s="13"/>
      <c r="K64" s="13"/>
      <c r="L64" s="13"/>
      <c r="M64" s="13"/>
      <c r="N64" s="13"/>
      <c r="U64" s="3"/>
    </row>
    <row r="65" spans="4:21" x14ac:dyDescent="0.2">
      <c r="D65"/>
      <c r="H65"/>
      <c r="I65" s="13"/>
      <c r="J65" s="13"/>
      <c r="K65" s="13"/>
      <c r="L65" s="13"/>
      <c r="M65" s="13"/>
      <c r="N65" s="13"/>
      <c r="U65" s="3"/>
    </row>
    <row r="66" spans="4:21" x14ac:dyDescent="0.2">
      <c r="D66"/>
      <c r="H66"/>
      <c r="I66" s="13"/>
      <c r="J66" s="13"/>
      <c r="K66" s="13"/>
      <c r="L66" s="13"/>
      <c r="M66" s="13"/>
      <c r="N66" s="13"/>
      <c r="U66" s="3"/>
    </row>
    <row r="67" spans="4:21" x14ac:dyDescent="0.2">
      <c r="D67"/>
      <c r="H67"/>
      <c r="I67" s="13"/>
      <c r="J67" s="13"/>
      <c r="K67" s="13"/>
      <c r="L67" s="13"/>
      <c r="M67" s="13"/>
      <c r="N67" s="13"/>
      <c r="U67" s="3"/>
    </row>
    <row r="68" spans="4:21" x14ac:dyDescent="0.2">
      <c r="D68"/>
      <c r="H68"/>
      <c r="I68" s="13"/>
      <c r="J68" s="13"/>
      <c r="K68" s="13"/>
      <c r="L68" s="13"/>
      <c r="M68" s="13"/>
      <c r="N68" s="13"/>
      <c r="U68" s="3"/>
    </row>
    <row r="69" spans="4:21" x14ac:dyDescent="0.2">
      <c r="D69"/>
      <c r="H69"/>
      <c r="I69" s="13"/>
      <c r="J69" s="13"/>
      <c r="K69" s="13"/>
      <c r="L69" s="13"/>
      <c r="M69" s="13"/>
      <c r="N69" s="13"/>
      <c r="U69" s="3"/>
    </row>
    <row r="70" spans="4:21" x14ac:dyDescent="0.2">
      <c r="D70"/>
      <c r="H70"/>
      <c r="I70" s="13"/>
      <c r="J70" s="13"/>
      <c r="K70" s="13"/>
      <c r="L70" s="13"/>
      <c r="M70" s="13"/>
      <c r="N70" s="13"/>
      <c r="U70" s="3"/>
    </row>
    <row r="71" spans="4:21" x14ac:dyDescent="0.2">
      <c r="D71"/>
      <c r="H71"/>
      <c r="I71" s="13"/>
      <c r="J71" s="13"/>
      <c r="K71" s="13"/>
      <c r="L71" s="13"/>
      <c r="M71" s="13"/>
      <c r="N71" s="13"/>
      <c r="U71" s="3"/>
    </row>
    <row r="72" spans="4:21" x14ac:dyDescent="0.2">
      <c r="D72"/>
      <c r="H72"/>
      <c r="I72" s="13"/>
      <c r="J72" s="13"/>
      <c r="K72" s="13"/>
      <c r="L72" s="13"/>
      <c r="M72" s="13"/>
      <c r="N72" s="13"/>
      <c r="U72" s="3"/>
    </row>
    <row r="73" spans="4:21" x14ac:dyDescent="0.2">
      <c r="D73"/>
      <c r="H73"/>
      <c r="I73" s="13"/>
      <c r="J73" s="13"/>
      <c r="K73" s="13"/>
      <c r="L73" s="13"/>
      <c r="M73" s="13"/>
      <c r="N73" s="13"/>
      <c r="U73" s="3"/>
    </row>
    <row r="74" spans="4:21" x14ac:dyDescent="0.2">
      <c r="D74"/>
      <c r="H74"/>
      <c r="I74" s="13"/>
      <c r="J74" s="13"/>
      <c r="K74" s="13"/>
      <c r="L74" s="13"/>
      <c r="M74" s="13"/>
      <c r="N74" s="13"/>
      <c r="U74" s="3"/>
    </row>
    <row r="75" spans="4:21" x14ac:dyDescent="0.2">
      <c r="D75"/>
      <c r="H75"/>
      <c r="I75" s="13"/>
      <c r="J75" s="13"/>
      <c r="K75" s="13"/>
      <c r="L75" s="13"/>
      <c r="M75" s="13"/>
      <c r="N75" s="13"/>
      <c r="U75" s="3"/>
    </row>
    <row r="76" spans="4:21" x14ac:dyDescent="0.2">
      <c r="D76"/>
      <c r="H76"/>
      <c r="I76" s="13"/>
      <c r="J76" s="13"/>
      <c r="K76" s="13"/>
      <c r="L76" s="13"/>
      <c r="M76" s="13"/>
      <c r="N76" s="13"/>
      <c r="U76" s="3"/>
    </row>
    <row r="77" spans="4:21" x14ac:dyDescent="0.2">
      <c r="D77"/>
      <c r="H77"/>
      <c r="I77" s="13"/>
      <c r="J77" s="13"/>
      <c r="K77" s="13"/>
      <c r="L77" s="13"/>
      <c r="M77" s="13"/>
      <c r="N77" s="13"/>
      <c r="U77" s="3"/>
    </row>
    <row r="78" spans="4:21" x14ac:dyDescent="0.2">
      <c r="D78"/>
      <c r="H78"/>
      <c r="I78" s="13"/>
      <c r="J78" s="13"/>
      <c r="K78" s="13"/>
      <c r="L78" s="13"/>
      <c r="M78" s="13"/>
      <c r="N78" s="13"/>
      <c r="U78" s="3"/>
    </row>
    <row r="79" spans="4:21" x14ac:dyDescent="0.2">
      <c r="D79"/>
      <c r="H79"/>
      <c r="I79" s="13"/>
      <c r="J79" s="13"/>
      <c r="K79" s="13"/>
      <c r="L79" s="13"/>
      <c r="M79" s="13"/>
      <c r="N79" s="13"/>
      <c r="U79" s="3"/>
    </row>
    <row r="80" spans="4:21" x14ac:dyDescent="0.2">
      <c r="D80"/>
      <c r="H80"/>
      <c r="I80" s="13"/>
      <c r="J80" s="13"/>
      <c r="K80" s="13"/>
      <c r="L80" s="13"/>
      <c r="M80" s="13"/>
      <c r="N80" s="13"/>
      <c r="U80" s="3"/>
    </row>
    <row r="81" spans="4:21" x14ac:dyDescent="0.2">
      <c r="D81"/>
      <c r="H81"/>
      <c r="I81" s="13"/>
      <c r="J81" s="13"/>
      <c r="K81" s="13"/>
      <c r="L81" s="13"/>
      <c r="M81" s="13"/>
      <c r="N81" s="13"/>
      <c r="U81" s="3"/>
    </row>
    <row r="82" spans="4:21" x14ac:dyDescent="0.2">
      <c r="D82"/>
      <c r="H82"/>
      <c r="I82" s="13"/>
      <c r="J82" s="13"/>
      <c r="K82" s="13"/>
      <c r="L82" s="13"/>
      <c r="M82" s="13"/>
      <c r="N82" s="13"/>
      <c r="U82" s="3"/>
    </row>
    <row r="83" spans="4:21" x14ac:dyDescent="0.2">
      <c r="D83"/>
      <c r="H83"/>
      <c r="I83" s="13"/>
      <c r="J83" s="13"/>
      <c r="K83" s="13"/>
      <c r="L83" s="13"/>
      <c r="M83" s="13"/>
      <c r="N83" s="13"/>
      <c r="U83" s="3"/>
    </row>
    <row r="84" spans="4:21" x14ac:dyDescent="0.2">
      <c r="D84"/>
      <c r="H84"/>
      <c r="I84" s="13"/>
      <c r="J84" s="13"/>
      <c r="K84" s="13"/>
      <c r="L84" s="13"/>
      <c r="M84" s="13"/>
      <c r="N84" s="13"/>
      <c r="U84" s="3"/>
    </row>
    <row r="85" spans="4:21" x14ac:dyDescent="0.2">
      <c r="D85"/>
      <c r="H85"/>
      <c r="I85" s="13"/>
      <c r="J85" s="13"/>
      <c r="K85" s="13"/>
      <c r="L85" s="13"/>
      <c r="M85" s="13"/>
      <c r="N85" s="13"/>
      <c r="U85" s="3"/>
    </row>
    <row r="86" spans="4:21" x14ac:dyDescent="0.2">
      <c r="D86"/>
      <c r="H86"/>
      <c r="I86" s="13"/>
      <c r="J86" s="13"/>
      <c r="K86" s="13"/>
      <c r="L86" s="13"/>
      <c r="M86" s="13"/>
      <c r="N86" s="13"/>
      <c r="U86" s="3"/>
    </row>
    <row r="87" spans="4:21" x14ac:dyDescent="0.2">
      <c r="D87"/>
      <c r="H87"/>
      <c r="I87" s="13"/>
      <c r="J87" s="13"/>
      <c r="K87" s="13"/>
      <c r="L87" s="13"/>
      <c r="M87" s="13"/>
      <c r="N87" s="13"/>
      <c r="U87" s="3"/>
    </row>
    <row r="88" spans="4:21" x14ac:dyDescent="0.2">
      <c r="D88"/>
      <c r="H88"/>
      <c r="I88" s="13"/>
      <c r="J88" s="13"/>
      <c r="K88" s="13"/>
      <c r="L88" s="13"/>
      <c r="M88" s="13"/>
      <c r="N88" s="13"/>
      <c r="U88" s="3"/>
    </row>
    <row r="89" spans="4:21" x14ac:dyDescent="0.2">
      <c r="D89"/>
      <c r="H89"/>
      <c r="I89" s="13"/>
      <c r="J89" s="13"/>
      <c r="K89" s="13"/>
      <c r="L89" s="13"/>
      <c r="M89" s="13"/>
      <c r="N89" s="13"/>
      <c r="U89" s="3"/>
    </row>
    <row r="90" spans="4:21" x14ac:dyDescent="0.2">
      <c r="D90"/>
      <c r="H90"/>
      <c r="I90" s="13"/>
      <c r="J90" s="13"/>
      <c r="K90" s="13"/>
      <c r="L90" s="13"/>
      <c r="M90" s="13"/>
      <c r="N90" s="13"/>
      <c r="U90" s="3"/>
    </row>
    <row r="91" spans="4:21" x14ac:dyDescent="0.2">
      <c r="D91"/>
      <c r="H91"/>
      <c r="I91" s="13"/>
      <c r="J91" s="13"/>
      <c r="K91" s="13"/>
      <c r="L91" s="13"/>
      <c r="M91" s="13"/>
      <c r="N91" s="13"/>
      <c r="U91" s="3"/>
    </row>
    <row r="92" spans="4:21" x14ac:dyDescent="0.2">
      <c r="D92"/>
      <c r="H92"/>
      <c r="I92" s="13"/>
      <c r="J92" s="13"/>
      <c r="K92" s="13"/>
      <c r="L92" s="13"/>
      <c r="M92" s="13"/>
      <c r="N92" s="13"/>
      <c r="U92" s="3"/>
    </row>
    <row r="93" spans="4:21" x14ac:dyDescent="0.2">
      <c r="D93"/>
      <c r="H93"/>
      <c r="I93" s="13"/>
      <c r="J93" s="13"/>
      <c r="K93" s="13"/>
      <c r="L93" s="13"/>
      <c r="M93" s="13"/>
      <c r="N93" s="13"/>
      <c r="U93" s="3"/>
    </row>
    <row r="94" spans="4:21" x14ac:dyDescent="0.2">
      <c r="D94"/>
      <c r="H94"/>
      <c r="I94" s="13"/>
      <c r="J94" s="13"/>
      <c r="K94" s="13"/>
      <c r="L94" s="13"/>
      <c r="M94" s="13"/>
      <c r="N94" s="13"/>
      <c r="U94" s="3"/>
    </row>
    <row r="95" spans="4:21" x14ac:dyDescent="0.2">
      <c r="D95"/>
      <c r="H95"/>
      <c r="I95" s="13"/>
      <c r="J95" s="13"/>
      <c r="K95" s="13"/>
      <c r="L95" s="13"/>
      <c r="M95" s="13"/>
      <c r="N95" s="13"/>
      <c r="U95" s="3"/>
    </row>
    <row r="96" spans="4:21" x14ac:dyDescent="0.2">
      <c r="D96"/>
      <c r="H96"/>
      <c r="I96" s="13"/>
      <c r="J96" s="13"/>
      <c r="K96" s="13"/>
      <c r="L96" s="13"/>
      <c r="M96" s="13"/>
      <c r="N96" s="13"/>
      <c r="U96" s="3"/>
    </row>
    <row r="97" spans="4:21" x14ac:dyDescent="0.2">
      <c r="D97"/>
      <c r="H97"/>
      <c r="I97" s="13"/>
      <c r="J97" s="13"/>
      <c r="K97" s="13"/>
      <c r="L97" s="13"/>
      <c r="M97" s="13"/>
      <c r="N97" s="13"/>
      <c r="U97" s="3"/>
    </row>
    <row r="98" spans="4:21" x14ac:dyDescent="0.2">
      <c r="D98"/>
      <c r="H98"/>
      <c r="I98" s="13"/>
      <c r="J98" s="13"/>
      <c r="K98" s="13"/>
      <c r="L98" s="13"/>
      <c r="M98" s="13"/>
      <c r="N98" s="13"/>
      <c r="U98" s="3"/>
    </row>
    <row r="99" spans="4:21" x14ac:dyDescent="0.2">
      <c r="D99"/>
      <c r="H99"/>
      <c r="I99" s="13"/>
      <c r="J99" s="13"/>
      <c r="K99" s="13"/>
      <c r="L99" s="13"/>
      <c r="M99" s="13"/>
      <c r="N99" s="13"/>
      <c r="U99" s="3"/>
    </row>
    <row r="100" spans="4:21" x14ac:dyDescent="0.2">
      <c r="D100"/>
      <c r="H100"/>
      <c r="I100" s="13"/>
      <c r="J100" s="13"/>
      <c r="K100" s="13"/>
      <c r="L100" s="13"/>
      <c r="M100" s="13"/>
      <c r="N100" s="13"/>
      <c r="U100" s="3"/>
    </row>
    <row r="101" spans="4:21" x14ac:dyDescent="0.2">
      <c r="D101"/>
      <c r="H101"/>
      <c r="I101" s="13"/>
      <c r="J101" s="13"/>
      <c r="K101" s="13"/>
      <c r="L101" s="13"/>
      <c r="M101" s="13"/>
      <c r="N101" s="13"/>
      <c r="U101" s="3"/>
    </row>
    <row r="102" spans="4:21" x14ac:dyDescent="0.2">
      <c r="D102"/>
      <c r="H102"/>
      <c r="I102" s="13"/>
      <c r="J102" s="13"/>
      <c r="K102" s="13"/>
      <c r="L102" s="13"/>
      <c r="M102" s="13"/>
      <c r="N102" s="13"/>
      <c r="U102" s="3"/>
    </row>
    <row r="103" spans="4:21" x14ac:dyDescent="0.2">
      <c r="D103"/>
      <c r="H103"/>
      <c r="I103" s="13"/>
      <c r="J103" s="13"/>
      <c r="K103" s="13"/>
      <c r="L103" s="13"/>
      <c r="M103" s="13"/>
      <c r="N103" s="13"/>
      <c r="U103" s="3"/>
    </row>
    <row r="104" spans="4:21" x14ac:dyDescent="0.2">
      <c r="D104"/>
      <c r="H104"/>
      <c r="I104" s="13"/>
      <c r="J104" s="13"/>
      <c r="K104" s="13"/>
      <c r="L104" s="13"/>
      <c r="M104" s="13"/>
      <c r="N104" s="13"/>
      <c r="U104" s="3"/>
    </row>
    <row r="105" spans="4:21" x14ac:dyDescent="0.2">
      <c r="D105"/>
      <c r="H105"/>
      <c r="I105" s="13"/>
      <c r="J105" s="13"/>
      <c r="K105" s="13"/>
      <c r="L105" s="13"/>
      <c r="M105" s="13"/>
      <c r="N105" s="13"/>
      <c r="U105" s="3"/>
    </row>
    <row r="106" spans="4:21" x14ac:dyDescent="0.2">
      <c r="D106"/>
      <c r="H106"/>
      <c r="I106" s="13"/>
      <c r="J106" s="13"/>
      <c r="K106" s="13"/>
      <c r="L106" s="13"/>
      <c r="M106" s="13"/>
      <c r="N106" s="13"/>
      <c r="U106" s="3"/>
    </row>
    <row r="107" spans="4:21" x14ac:dyDescent="0.2">
      <c r="D107"/>
      <c r="H107"/>
      <c r="I107" s="13"/>
      <c r="J107" s="13"/>
      <c r="K107" s="13"/>
      <c r="L107" s="13"/>
      <c r="M107" s="13"/>
      <c r="N107" s="13"/>
      <c r="U107" s="3"/>
    </row>
    <row r="108" spans="4:21" x14ac:dyDescent="0.2">
      <c r="D108"/>
      <c r="H108"/>
      <c r="I108" s="13"/>
      <c r="J108" s="13"/>
      <c r="K108" s="13"/>
      <c r="L108" s="13"/>
      <c r="M108" s="13"/>
      <c r="N108" s="13"/>
      <c r="U108" s="3"/>
    </row>
    <row r="109" spans="4:21" x14ac:dyDescent="0.2">
      <c r="D109"/>
      <c r="H109"/>
      <c r="I109" s="13"/>
      <c r="J109" s="13"/>
      <c r="K109" s="13"/>
      <c r="L109" s="13"/>
      <c r="M109" s="13"/>
      <c r="N109" s="13"/>
      <c r="U109" s="3"/>
    </row>
    <row r="110" spans="4:21" x14ac:dyDescent="0.2">
      <c r="D110"/>
      <c r="H110"/>
      <c r="I110" s="13"/>
      <c r="J110" s="13"/>
      <c r="K110" s="13"/>
      <c r="L110" s="13"/>
      <c r="M110" s="13"/>
      <c r="N110" s="13"/>
      <c r="U110" s="3"/>
    </row>
    <row r="111" spans="4:21" x14ac:dyDescent="0.2">
      <c r="D111"/>
      <c r="H111"/>
      <c r="I111" s="13"/>
      <c r="J111" s="13"/>
      <c r="K111" s="13"/>
      <c r="L111" s="13"/>
      <c r="M111" s="13"/>
      <c r="N111" s="13"/>
      <c r="U111" s="3"/>
    </row>
    <row r="112" spans="4:21" x14ac:dyDescent="0.2">
      <c r="D112"/>
      <c r="H112"/>
      <c r="I112" s="13"/>
      <c r="J112" s="13"/>
      <c r="K112" s="13"/>
      <c r="L112" s="13"/>
      <c r="M112" s="13"/>
      <c r="N112" s="13"/>
      <c r="U112" s="3"/>
    </row>
    <row r="113" spans="4:21" x14ac:dyDescent="0.2">
      <c r="D113"/>
      <c r="H113"/>
      <c r="I113" s="13"/>
      <c r="J113" s="13"/>
      <c r="K113" s="13"/>
      <c r="L113" s="13"/>
      <c r="M113" s="13"/>
      <c r="N113" s="13"/>
      <c r="U113" s="3"/>
    </row>
    <row r="114" spans="4:21" x14ac:dyDescent="0.2">
      <c r="D114"/>
      <c r="H114"/>
      <c r="I114" s="13"/>
      <c r="J114" s="13"/>
      <c r="K114" s="13"/>
      <c r="L114" s="13"/>
      <c r="M114" s="13"/>
      <c r="N114" s="13"/>
      <c r="U114" s="3"/>
    </row>
    <row r="115" spans="4:21" x14ac:dyDescent="0.2">
      <c r="D115"/>
      <c r="H115"/>
      <c r="I115" s="13"/>
      <c r="J115" s="13"/>
      <c r="K115" s="13"/>
      <c r="L115" s="13"/>
      <c r="M115" s="13"/>
      <c r="N115" s="13"/>
      <c r="U115" s="3"/>
    </row>
    <row r="116" spans="4:21" x14ac:dyDescent="0.2">
      <c r="D116"/>
      <c r="H116"/>
      <c r="I116" s="13"/>
      <c r="J116" s="13"/>
      <c r="K116" s="13"/>
      <c r="L116" s="13"/>
      <c r="M116" s="13"/>
      <c r="N116" s="13"/>
      <c r="U116" s="3"/>
    </row>
    <row r="117" spans="4:21" x14ac:dyDescent="0.2">
      <c r="D117"/>
      <c r="H117"/>
      <c r="I117" s="13"/>
      <c r="J117" s="13"/>
      <c r="K117" s="13"/>
      <c r="L117" s="13"/>
      <c r="M117" s="13"/>
      <c r="N117" s="13"/>
      <c r="U117" s="3"/>
    </row>
    <row r="118" spans="4:21" x14ac:dyDescent="0.2">
      <c r="D118"/>
      <c r="H118"/>
      <c r="I118" s="13"/>
      <c r="J118" s="13"/>
      <c r="K118" s="13"/>
      <c r="L118" s="13"/>
      <c r="M118" s="13"/>
      <c r="N118" s="13"/>
      <c r="U118" s="3"/>
    </row>
    <row r="119" spans="4:21" x14ac:dyDescent="0.2">
      <c r="D119"/>
      <c r="H119"/>
      <c r="I119" s="13"/>
      <c r="J119" s="13"/>
      <c r="K119" s="13"/>
      <c r="L119" s="13"/>
      <c r="M119" s="13"/>
      <c r="N119" s="13"/>
      <c r="U119" s="3"/>
    </row>
    <row r="120" spans="4:21" x14ac:dyDescent="0.2">
      <c r="D120"/>
      <c r="H120"/>
      <c r="I120" s="13"/>
      <c r="J120" s="13"/>
      <c r="K120" s="13"/>
      <c r="L120" s="13"/>
      <c r="M120" s="13"/>
      <c r="N120" s="13"/>
      <c r="U120" s="3"/>
    </row>
    <row r="121" spans="4:21" x14ac:dyDescent="0.2">
      <c r="D121"/>
      <c r="H121"/>
      <c r="I121" s="13"/>
      <c r="J121" s="13"/>
      <c r="K121" s="13"/>
      <c r="L121" s="13"/>
      <c r="M121" s="13"/>
      <c r="N121" s="13"/>
      <c r="U121" s="3"/>
    </row>
    <row r="122" spans="4:21" x14ac:dyDescent="0.2">
      <c r="D122"/>
      <c r="H122"/>
      <c r="I122" s="13"/>
      <c r="J122" s="13"/>
      <c r="K122" s="13"/>
      <c r="L122" s="13"/>
      <c r="M122" s="13"/>
      <c r="N122" s="13"/>
      <c r="U122" s="3"/>
    </row>
    <row r="123" spans="4:21" x14ac:dyDescent="0.2">
      <c r="D123"/>
      <c r="H123"/>
      <c r="I123" s="13"/>
      <c r="J123" s="13"/>
      <c r="K123" s="13"/>
      <c r="L123" s="13"/>
      <c r="M123" s="13"/>
      <c r="N123" s="13"/>
      <c r="U123" s="3"/>
    </row>
    <row r="124" spans="4:21" x14ac:dyDescent="0.2">
      <c r="D124"/>
      <c r="H124"/>
      <c r="I124" s="13"/>
      <c r="J124" s="13"/>
      <c r="K124" s="13"/>
      <c r="L124" s="13"/>
      <c r="M124" s="13"/>
      <c r="N124" s="13"/>
      <c r="U124" s="3"/>
    </row>
    <row r="125" spans="4:21" x14ac:dyDescent="0.2">
      <c r="D125"/>
      <c r="H125"/>
      <c r="I125" s="13"/>
      <c r="J125" s="13"/>
      <c r="K125" s="13"/>
      <c r="L125" s="13"/>
      <c r="M125" s="13"/>
      <c r="N125" s="13"/>
      <c r="U125" s="3"/>
    </row>
    <row r="126" spans="4:21" x14ac:dyDescent="0.2">
      <c r="D126"/>
      <c r="H126"/>
      <c r="I126" s="13"/>
      <c r="J126" s="13"/>
      <c r="K126" s="13"/>
      <c r="L126" s="13"/>
      <c r="M126" s="13"/>
      <c r="N126" s="13"/>
      <c r="U126" s="3"/>
    </row>
    <row r="127" spans="4:21" x14ac:dyDescent="0.2">
      <c r="D127"/>
      <c r="H127"/>
      <c r="I127" s="13"/>
      <c r="J127" s="13"/>
      <c r="K127" s="13"/>
      <c r="L127" s="13"/>
      <c r="M127" s="13"/>
      <c r="N127" s="13"/>
      <c r="U127" s="3"/>
    </row>
    <row r="128" spans="4:21" x14ac:dyDescent="0.2">
      <c r="D128"/>
      <c r="H128"/>
      <c r="I128" s="13"/>
      <c r="J128" s="13"/>
      <c r="K128" s="13"/>
      <c r="L128" s="13"/>
      <c r="M128" s="13"/>
      <c r="N128" s="13"/>
      <c r="U128" s="3"/>
    </row>
    <row r="129" spans="4:21" x14ac:dyDescent="0.2">
      <c r="D129"/>
      <c r="H129"/>
      <c r="I129" s="13"/>
      <c r="J129" s="13"/>
      <c r="K129" s="13"/>
      <c r="L129" s="13"/>
      <c r="M129" s="13"/>
      <c r="N129" s="13"/>
      <c r="U129" s="3"/>
    </row>
    <row r="130" spans="4:21" x14ac:dyDescent="0.2">
      <c r="D130"/>
      <c r="H130"/>
      <c r="I130" s="13"/>
      <c r="J130" s="13"/>
      <c r="K130" s="13"/>
      <c r="L130" s="13"/>
      <c r="M130" s="13"/>
      <c r="N130" s="13"/>
      <c r="U130" s="3"/>
    </row>
    <row r="131" spans="4:21" x14ac:dyDescent="0.2">
      <c r="D131"/>
      <c r="H131"/>
      <c r="I131" s="13"/>
      <c r="J131" s="13"/>
      <c r="K131" s="13"/>
      <c r="L131" s="13"/>
      <c r="M131" s="13"/>
      <c r="N131" s="13"/>
      <c r="U131" s="3"/>
    </row>
    <row r="132" spans="4:21" x14ac:dyDescent="0.2">
      <c r="D132"/>
      <c r="H132"/>
      <c r="I132" s="13"/>
      <c r="J132" s="13"/>
      <c r="K132" s="13"/>
      <c r="L132" s="13"/>
      <c r="M132" s="13"/>
      <c r="N132" s="13"/>
      <c r="U132" s="3"/>
    </row>
    <row r="133" spans="4:21" x14ac:dyDescent="0.2">
      <c r="D133"/>
      <c r="H133"/>
      <c r="I133" s="13"/>
      <c r="J133" s="13"/>
      <c r="K133" s="13"/>
      <c r="L133" s="13"/>
      <c r="M133" s="13"/>
      <c r="N133" s="13"/>
      <c r="U133" s="3"/>
    </row>
    <row r="134" spans="4:21" x14ac:dyDescent="0.2">
      <c r="D134"/>
      <c r="H134"/>
      <c r="I134" s="13"/>
      <c r="J134" s="13"/>
      <c r="K134" s="13"/>
      <c r="L134" s="13"/>
      <c r="M134" s="13"/>
      <c r="N134" s="13"/>
      <c r="U134" s="3"/>
    </row>
    <row r="135" spans="4:21" x14ac:dyDescent="0.2">
      <c r="D135"/>
      <c r="H135"/>
      <c r="I135" s="13"/>
      <c r="J135" s="13"/>
      <c r="K135" s="13"/>
      <c r="L135" s="13"/>
      <c r="M135" s="13"/>
      <c r="N135" s="13"/>
      <c r="U135" s="3"/>
    </row>
    <row r="136" spans="4:21" x14ac:dyDescent="0.2">
      <c r="D136"/>
      <c r="H136"/>
      <c r="I136" s="13"/>
      <c r="J136" s="13"/>
      <c r="K136" s="13"/>
      <c r="L136" s="13"/>
      <c r="M136" s="13"/>
      <c r="N136" s="13"/>
      <c r="U136" s="3"/>
    </row>
    <row r="137" spans="4:21" x14ac:dyDescent="0.2">
      <c r="D137"/>
      <c r="H137"/>
      <c r="I137" s="13"/>
      <c r="J137" s="13"/>
      <c r="K137" s="13"/>
      <c r="L137" s="13"/>
      <c r="M137" s="13"/>
      <c r="N137" s="13"/>
      <c r="U137" s="3"/>
    </row>
    <row r="138" spans="4:21" x14ac:dyDescent="0.2">
      <c r="D138"/>
      <c r="H138"/>
      <c r="I138" s="13"/>
      <c r="J138" s="13"/>
      <c r="K138" s="13"/>
      <c r="L138" s="13"/>
      <c r="M138" s="13"/>
      <c r="N138" s="13"/>
      <c r="U138" s="3"/>
    </row>
    <row r="139" spans="4:21" x14ac:dyDescent="0.2">
      <c r="D139"/>
      <c r="H139"/>
      <c r="I139" s="13"/>
      <c r="J139" s="13"/>
      <c r="K139" s="13"/>
      <c r="L139" s="13"/>
      <c r="M139" s="13"/>
      <c r="N139" s="13"/>
      <c r="U139" s="3"/>
    </row>
    <row r="140" spans="4:21" x14ac:dyDescent="0.2">
      <c r="D140"/>
      <c r="H140"/>
      <c r="I140" s="13"/>
      <c r="J140" s="13"/>
      <c r="K140" s="13"/>
      <c r="L140" s="13"/>
      <c r="M140" s="13"/>
      <c r="N140" s="13"/>
      <c r="U140" s="3"/>
    </row>
    <row r="141" spans="4:21" x14ac:dyDescent="0.2">
      <c r="D141"/>
      <c r="H141"/>
      <c r="I141" s="13"/>
      <c r="J141" s="13"/>
      <c r="K141" s="13"/>
      <c r="L141" s="13"/>
      <c r="M141" s="13"/>
      <c r="N141" s="13"/>
      <c r="U141" s="3"/>
    </row>
    <row r="142" spans="4:21" x14ac:dyDescent="0.2">
      <c r="D142"/>
      <c r="H142"/>
      <c r="I142" s="13"/>
      <c r="J142" s="13"/>
      <c r="K142" s="13"/>
      <c r="L142" s="13"/>
      <c r="M142" s="13"/>
      <c r="N142" s="13"/>
      <c r="U142" s="3"/>
    </row>
    <row r="143" spans="4:21" x14ac:dyDescent="0.2">
      <c r="D143"/>
      <c r="H143"/>
      <c r="I143" s="13"/>
      <c r="J143" s="13"/>
      <c r="K143" s="13"/>
      <c r="L143" s="13"/>
      <c r="M143" s="13"/>
      <c r="N143" s="13"/>
      <c r="U143" s="3"/>
    </row>
    <row r="144" spans="4:21" x14ac:dyDescent="0.2">
      <c r="D144"/>
      <c r="H144"/>
      <c r="I144" s="13"/>
      <c r="J144" s="13"/>
      <c r="K144" s="13"/>
      <c r="L144" s="13"/>
      <c r="M144" s="13"/>
      <c r="N144" s="13"/>
      <c r="U144" s="3"/>
    </row>
    <row r="145" spans="4:21" x14ac:dyDescent="0.2">
      <c r="D145"/>
      <c r="H145"/>
      <c r="I145" s="13"/>
      <c r="J145" s="13"/>
      <c r="K145" s="13"/>
      <c r="L145" s="13"/>
      <c r="M145" s="13"/>
      <c r="N145" s="13"/>
      <c r="U145" s="3"/>
    </row>
    <row r="146" spans="4:21" x14ac:dyDescent="0.2">
      <c r="D146"/>
      <c r="H146"/>
      <c r="I146" s="13"/>
      <c r="J146" s="13"/>
      <c r="K146" s="13"/>
      <c r="L146" s="13"/>
      <c r="M146" s="13"/>
      <c r="N146" s="13"/>
      <c r="U146" s="3"/>
    </row>
    <row r="147" spans="4:21" x14ac:dyDescent="0.2">
      <c r="D147"/>
      <c r="H147"/>
      <c r="I147" s="13"/>
      <c r="J147" s="13"/>
      <c r="K147" s="13"/>
      <c r="L147" s="13"/>
      <c r="M147" s="13"/>
      <c r="N147" s="13"/>
      <c r="U147" s="3"/>
    </row>
    <row r="148" spans="4:21" x14ac:dyDescent="0.2">
      <c r="D148"/>
      <c r="H148"/>
      <c r="I148" s="13"/>
      <c r="J148" s="13"/>
      <c r="K148" s="13"/>
      <c r="L148" s="13"/>
      <c r="M148" s="13"/>
      <c r="N148" s="13"/>
      <c r="U148" s="3"/>
    </row>
    <row r="149" spans="4:21" x14ac:dyDescent="0.2">
      <c r="D149"/>
      <c r="H149"/>
      <c r="I149" s="13"/>
      <c r="J149" s="13"/>
      <c r="K149" s="13"/>
      <c r="L149" s="13"/>
      <c r="M149" s="13"/>
      <c r="N149" s="13"/>
      <c r="U149" s="3"/>
    </row>
    <row r="150" spans="4:21" x14ac:dyDescent="0.2">
      <c r="D150"/>
      <c r="H150"/>
      <c r="I150" s="13"/>
      <c r="J150" s="13"/>
      <c r="K150" s="13"/>
      <c r="L150" s="13"/>
      <c r="M150" s="13"/>
      <c r="N150" s="13"/>
      <c r="U150" s="3"/>
    </row>
    <row r="151" spans="4:21" x14ac:dyDescent="0.2">
      <c r="D151"/>
      <c r="H151"/>
      <c r="I151" s="13"/>
      <c r="J151" s="13"/>
      <c r="K151" s="13"/>
      <c r="L151" s="13"/>
      <c r="M151" s="13"/>
      <c r="N151" s="13"/>
      <c r="U151" s="3"/>
    </row>
    <row r="152" spans="4:21" x14ac:dyDescent="0.2">
      <c r="D152"/>
      <c r="H152"/>
      <c r="I152" s="13"/>
      <c r="J152" s="13"/>
      <c r="K152" s="13"/>
      <c r="L152" s="13"/>
      <c r="M152" s="13"/>
      <c r="N152" s="13"/>
      <c r="U152" s="3"/>
    </row>
    <row r="153" spans="4:21" x14ac:dyDescent="0.2">
      <c r="D153"/>
      <c r="H153"/>
      <c r="I153" s="13"/>
      <c r="J153" s="13"/>
      <c r="K153" s="13"/>
      <c r="L153" s="13"/>
      <c r="M153" s="13"/>
      <c r="N153" s="13"/>
      <c r="U153" s="3"/>
    </row>
    <row r="154" spans="4:21" x14ac:dyDescent="0.2">
      <c r="D154"/>
      <c r="H154"/>
      <c r="I154" s="13"/>
      <c r="J154" s="13"/>
      <c r="K154" s="13"/>
      <c r="L154" s="13"/>
      <c r="M154" s="13"/>
      <c r="N154" s="13"/>
      <c r="U154" s="3"/>
    </row>
    <row r="155" spans="4:21" x14ac:dyDescent="0.2">
      <c r="D155"/>
      <c r="H155"/>
      <c r="I155" s="13"/>
      <c r="J155" s="13"/>
      <c r="K155" s="13"/>
      <c r="L155" s="13"/>
      <c r="M155" s="13"/>
      <c r="N155" s="13"/>
      <c r="U155" s="3"/>
    </row>
    <row r="156" spans="4:21" x14ac:dyDescent="0.2">
      <c r="D156"/>
      <c r="H156"/>
      <c r="I156" s="13"/>
      <c r="J156" s="13"/>
      <c r="K156" s="13"/>
      <c r="L156" s="13"/>
      <c r="M156" s="13"/>
      <c r="N156" s="13"/>
      <c r="U156" s="3"/>
    </row>
    <row r="157" spans="4:21" x14ac:dyDescent="0.2">
      <c r="D157"/>
      <c r="H157"/>
      <c r="I157" s="13"/>
      <c r="J157" s="13"/>
      <c r="K157" s="13"/>
      <c r="L157" s="13"/>
      <c r="M157" s="13"/>
      <c r="N157" s="13"/>
      <c r="U157" s="3"/>
    </row>
    <row r="158" spans="4:21" x14ac:dyDescent="0.2">
      <c r="D158"/>
      <c r="H158"/>
      <c r="I158" s="13"/>
      <c r="J158" s="13"/>
      <c r="K158" s="13"/>
      <c r="L158" s="13"/>
      <c r="M158" s="13"/>
      <c r="N158" s="13"/>
      <c r="U158" s="3"/>
    </row>
    <row r="159" spans="4:21" x14ac:dyDescent="0.2">
      <c r="D159"/>
      <c r="H159"/>
      <c r="I159" s="13"/>
      <c r="J159" s="13"/>
      <c r="K159" s="13"/>
      <c r="L159" s="13"/>
      <c r="M159" s="13"/>
      <c r="N159" s="13"/>
      <c r="U159" s="3"/>
    </row>
    <row r="160" spans="4:21" x14ac:dyDescent="0.2">
      <c r="D160"/>
      <c r="H160"/>
      <c r="I160" s="13"/>
      <c r="J160" s="13"/>
      <c r="K160" s="13"/>
      <c r="L160" s="13"/>
      <c r="M160" s="13"/>
      <c r="N160" s="13"/>
      <c r="U160" s="3"/>
    </row>
    <row r="161" spans="4:21" x14ac:dyDescent="0.2">
      <c r="D161"/>
      <c r="H161"/>
      <c r="I161" s="13"/>
      <c r="J161" s="13"/>
      <c r="K161" s="13"/>
      <c r="L161" s="13"/>
      <c r="M161" s="13"/>
      <c r="N161" s="13"/>
      <c r="U161" s="3"/>
    </row>
    <row r="162" spans="4:21" x14ac:dyDescent="0.2">
      <c r="D162"/>
      <c r="H162"/>
      <c r="I162" s="13"/>
      <c r="J162" s="13"/>
      <c r="K162" s="13"/>
      <c r="L162" s="13"/>
      <c r="M162" s="13"/>
      <c r="N162" s="13"/>
      <c r="U162" s="3"/>
    </row>
    <row r="163" spans="4:21" x14ac:dyDescent="0.2">
      <c r="D163"/>
      <c r="H163"/>
      <c r="I163" s="13"/>
      <c r="J163" s="13"/>
      <c r="K163" s="13"/>
      <c r="L163" s="13"/>
      <c r="M163" s="13"/>
      <c r="N163" s="13"/>
      <c r="U163" s="3"/>
    </row>
    <row r="164" spans="4:21" x14ac:dyDescent="0.2">
      <c r="D164"/>
      <c r="H164"/>
      <c r="I164" s="13"/>
      <c r="J164" s="13"/>
      <c r="K164" s="13"/>
      <c r="L164" s="13"/>
      <c r="M164" s="13"/>
      <c r="N164" s="13"/>
      <c r="U164" s="3"/>
    </row>
    <row r="165" spans="4:21" x14ac:dyDescent="0.2">
      <c r="D165"/>
      <c r="H165"/>
      <c r="I165" s="13"/>
      <c r="J165" s="13"/>
      <c r="K165" s="13"/>
      <c r="L165" s="13"/>
      <c r="M165" s="13"/>
      <c r="N165" s="13"/>
      <c r="U165" s="3"/>
    </row>
    <row r="166" spans="4:21" x14ac:dyDescent="0.2">
      <c r="D166"/>
      <c r="H166"/>
      <c r="I166" s="13"/>
      <c r="J166" s="13"/>
      <c r="K166" s="13"/>
      <c r="L166" s="13"/>
      <c r="M166" s="13"/>
      <c r="N166" s="13"/>
      <c r="U166" s="3"/>
    </row>
    <row r="167" spans="4:21" x14ac:dyDescent="0.2">
      <c r="D167"/>
      <c r="H167"/>
      <c r="I167" s="13"/>
      <c r="J167" s="13"/>
      <c r="K167" s="13"/>
      <c r="L167" s="13"/>
      <c r="M167" s="13"/>
      <c r="N167" s="13"/>
      <c r="U167" s="3"/>
    </row>
    <row r="168" spans="4:21" x14ac:dyDescent="0.2">
      <c r="D168"/>
      <c r="H168"/>
      <c r="I168" s="13"/>
      <c r="J168" s="13"/>
      <c r="K168" s="13"/>
      <c r="L168" s="13"/>
      <c r="M168" s="13"/>
      <c r="N168" s="13"/>
      <c r="U168" s="3"/>
    </row>
    <row r="169" spans="4:21" x14ac:dyDescent="0.2">
      <c r="D169"/>
      <c r="H169"/>
      <c r="I169" s="13"/>
      <c r="J169" s="13"/>
      <c r="K169" s="13"/>
      <c r="L169" s="13"/>
      <c r="M169" s="13"/>
      <c r="N169" s="13"/>
      <c r="U169" s="3"/>
    </row>
    <row r="170" spans="4:21" x14ac:dyDescent="0.2">
      <c r="D170"/>
      <c r="H170"/>
      <c r="I170" s="13"/>
      <c r="J170" s="13"/>
      <c r="K170" s="13"/>
      <c r="L170" s="13"/>
      <c r="M170" s="13"/>
      <c r="N170" s="13"/>
      <c r="U170" s="3"/>
    </row>
    <row r="171" spans="4:21" x14ac:dyDescent="0.2">
      <c r="D171"/>
      <c r="H171"/>
      <c r="I171" s="13"/>
      <c r="J171" s="13"/>
      <c r="K171" s="13"/>
      <c r="L171" s="13"/>
      <c r="M171" s="13"/>
      <c r="N171" s="13"/>
      <c r="U171" s="3"/>
    </row>
    <row r="172" spans="4:21" x14ac:dyDescent="0.2">
      <c r="D172"/>
      <c r="H172"/>
      <c r="I172" s="13"/>
      <c r="J172" s="13"/>
      <c r="K172" s="13"/>
      <c r="L172" s="13"/>
      <c r="M172" s="13"/>
      <c r="N172" s="13"/>
      <c r="U172" s="3"/>
    </row>
    <row r="173" spans="4:21" x14ac:dyDescent="0.2">
      <c r="D173"/>
      <c r="H173"/>
      <c r="I173" s="13"/>
      <c r="J173" s="13"/>
      <c r="K173" s="13"/>
      <c r="L173" s="13"/>
      <c r="M173" s="13"/>
      <c r="N173" s="13"/>
      <c r="U173" s="3"/>
    </row>
    <row r="174" spans="4:21" x14ac:dyDescent="0.2">
      <c r="D174"/>
      <c r="H174"/>
      <c r="I174" s="13"/>
      <c r="J174" s="13"/>
      <c r="K174" s="13"/>
      <c r="L174" s="13"/>
      <c r="M174" s="13"/>
      <c r="N174" s="13"/>
      <c r="U174" s="3"/>
    </row>
    <row r="175" spans="4:21" x14ac:dyDescent="0.2">
      <c r="D175"/>
      <c r="H175"/>
      <c r="I175" s="13"/>
      <c r="J175" s="13"/>
      <c r="K175" s="13"/>
      <c r="L175" s="13"/>
      <c r="M175" s="13"/>
      <c r="N175" s="13"/>
      <c r="U175" s="3"/>
    </row>
    <row r="176" spans="4:21" x14ac:dyDescent="0.2">
      <c r="D176"/>
      <c r="H176"/>
      <c r="I176" s="13"/>
      <c r="J176" s="13"/>
      <c r="K176" s="13"/>
      <c r="L176" s="13"/>
      <c r="M176" s="13"/>
      <c r="N176" s="13"/>
      <c r="U176" s="3"/>
    </row>
    <row r="177" spans="4:21" x14ac:dyDescent="0.2">
      <c r="D177"/>
      <c r="H177"/>
      <c r="I177" s="13"/>
      <c r="J177" s="13"/>
      <c r="K177" s="13"/>
      <c r="L177" s="13"/>
      <c r="M177" s="13"/>
      <c r="N177" s="13"/>
      <c r="U177" s="3"/>
    </row>
    <row r="178" spans="4:21" x14ac:dyDescent="0.2">
      <c r="D178"/>
      <c r="H178"/>
      <c r="I178" s="13"/>
      <c r="J178" s="13"/>
      <c r="K178" s="13"/>
      <c r="L178" s="13"/>
      <c r="M178" s="13"/>
      <c r="N178" s="13"/>
      <c r="U178" s="3"/>
    </row>
    <row r="179" spans="4:21" x14ac:dyDescent="0.2">
      <c r="D179"/>
      <c r="H179"/>
      <c r="I179" s="13"/>
      <c r="J179" s="13"/>
      <c r="K179" s="13"/>
      <c r="L179" s="13"/>
      <c r="M179" s="13"/>
      <c r="N179" s="13"/>
      <c r="U179" s="3"/>
    </row>
    <row r="180" spans="4:21" x14ac:dyDescent="0.2">
      <c r="D180"/>
      <c r="H180"/>
      <c r="I180" s="13"/>
      <c r="J180" s="13"/>
      <c r="K180" s="13"/>
      <c r="L180" s="13"/>
      <c r="M180" s="13"/>
      <c r="N180" s="13"/>
      <c r="U180" s="3"/>
    </row>
    <row r="181" spans="4:21" x14ac:dyDescent="0.2">
      <c r="D181"/>
      <c r="H181"/>
      <c r="I181" s="13"/>
      <c r="J181" s="13"/>
      <c r="K181" s="13"/>
      <c r="L181" s="13"/>
      <c r="M181" s="13"/>
      <c r="N181" s="13"/>
      <c r="U181" s="3"/>
    </row>
    <row r="182" spans="4:21" x14ac:dyDescent="0.2">
      <c r="D182"/>
      <c r="H182"/>
      <c r="I182" s="13"/>
      <c r="J182" s="13"/>
      <c r="K182" s="13"/>
      <c r="L182" s="13"/>
      <c r="M182" s="13"/>
      <c r="N182" s="13"/>
      <c r="U182" s="3"/>
    </row>
    <row r="183" spans="4:21" x14ac:dyDescent="0.2">
      <c r="D183"/>
      <c r="H183"/>
      <c r="I183" s="13"/>
      <c r="J183" s="13"/>
      <c r="K183" s="13"/>
      <c r="L183" s="13"/>
      <c r="M183" s="13"/>
      <c r="N183" s="13"/>
      <c r="U183" s="3"/>
    </row>
    <row r="184" spans="4:21" x14ac:dyDescent="0.2">
      <c r="D184"/>
      <c r="H184"/>
      <c r="I184" s="13"/>
      <c r="J184" s="13"/>
      <c r="K184" s="13"/>
      <c r="L184" s="13"/>
      <c r="M184" s="13"/>
      <c r="N184" s="13"/>
      <c r="U184" s="3"/>
    </row>
    <row r="185" spans="4:21" x14ac:dyDescent="0.2">
      <c r="D185"/>
      <c r="H185"/>
      <c r="I185" s="13"/>
      <c r="J185" s="13"/>
      <c r="K185" s="13"/>
      <c r="L185" s="13"/>
      <c r="M185" s="13"/>
      <c r="N185" s="13"/>
      <c r="U185" s="3"/>
    </row>
    <row r="186" spans="4:21" x14ac:dyDescent="0.2">
      <c r="D186"/>
      <c r="H186"/>
      <c r="I186" s="13"/>
      <c r="J186" s="13"/>
      <c r="K186" s="13"/>
      <c r="L186" s="13"/>
      <c r="M186" s="13"/>
      <c r="N186" s="13"/>
      <c r="U186" s="3"/>
    </row>
    <row r="187" spans="4:21" x14ac:dyDescent="0.2">
      <c r="D187"/>
      <c r="H187"/>
      <c r="I187" s="13"/>
      <c r="J187" s="13"/>
      <c r="K187" s="13"/>
      <c r="L187" s="13"/>
      <c r="M187" s="13"/>
      <c r="N187" s="13"/>
      <c r="U187" s="3"/>
    </row>
    <row r="188" spans="4:21" x14ac:dyDescent="0.2">
      <c r="D188"/>
      <c r="H188"/>
      <c r="I188" s="13"/>
      <c r="J188" s="13"/>
      <c r="K188" s="13"/>
      <c r="L188" s="13"/>
      <c r="M188" s="13"/>
      <c r="N188" s="13"/>
      <c r="U188" s="3"/>
    </row>
    <row r="189" spans="4:21" x14ac:dyDescent="0.2">
      <c r="D189"/>
      <c r="H189"/>
      <c r="I189" s="13"/>
      <c r="J189" s="13"/>
      <c r="K189" s="13"/>
      <c r="L189" s="13"/>
      <c r="M189" s="13"/>
      <c r="N189" s="13"/>
      <c r="U189" s="3"/>
    </row>
    <row r="190" spans="4:21" x14ac:dyDescent="0.2">
      <c r="D190"/>
      <c r="H190"/>
      <c r="I190" s="13"/>
      <c r="J190" s="13"/>
      <c r="K190" s="13"/>
      <c r="L190" s="13"/>
      <c r="M190" s="13"/>
      <c r="N190" s="13"/>
      <c r="U190" s="3"/>
    </row>
    <row r="191" spans="4:21" x14ac:dyDescent="0.2">
      <c r="D191"/>
      <c r="H191"/>
      <c r="I191" s="13"/>
      <c r="J191" s="13"/>
      <c r="K191" s="13"/>
      <c r="L191" s="13"/>
      <c r="M191" s="13"/>
      <c r="N191" s="13"/>
      <c r="U191" s="3"/>
    </row>
    <row r="192" spans="4:21" x14ac:dyDescent="0.2">
      <c r="D192"/>
      <c r="H192"/>
      <c r="I192" s="13"/>
      <c r="J192" s="13"/>
      <c r="K192" s="13"/>
      <c r="L192" s="13"/>
      <c r="M192" s="13"/>
      <c r="N192" s="13"/>
      <c r="U192" s="3"/>
    </row>
    <row r="193" spans="4:21" x14ac:dyDescent="0.2">
      <c r="D193"/>
      <c r="H193"/>
      <c r="I193" s="13"/>
      <c r="J193" s="13"/>
      <c r="K193" s="13"/>
      <c r="L193" s="13"/>
      <c r="M193" s="13"/>
      <c r="N193" s="13"/>
      <c r="U193" s="3"/>
    </row>
    <row r="194" spans="4:21" x14ac:dyDescent="0.2">
      <c r="D194"/>
      <c r="H194"/>
      <c r="I194" s="13"/>
      <c r="J194" s="13"/>
      <c r="K194" s="13"/>
      <c r="L194" s="13"/>
      <c r="M194" s="13"/>
      <c r="N194" s="13"/>
      <c r="U194" s="3"/>
    </row>
    <row r="195" spans="4:21" x14ac:dyDescent="0.2">
      <c r="D195"/>
      <c r="H195"/>
      <c r="I195" s="13"/>
      <c r="J195" s="13"/>
      <c r="K195" s="13"/>
      <c r="L195" s="13"/>
      <c r="M195" s="13"/>
      <c r="N195" s="13"/>
      <c r="U195" s="3"/>
    </row>
    <row r="196" spans="4:21" x14ac:dyDescent="0.2">
      <c r="D196"/>
      <c r="H196"/>
      <c r="I196" s="13"/>
      <c r="J196" s="13"/>
      <c r="K196" s="13"/>
      <c r="L196" s="13"/>
      <c r="M196" s="13"/>
      <c r="N196" s="13"/>
      <c r="U196" s="3"/>
    </row>
    <row r="197" spans="4:21" x14ac:dyDescent="0.2">
      <c r="D197"/>
      <c r="H197"/>
      <c r="I197" s="13"/>
      <c r="J197" s="13"/>
      <c r="K197" s="13"/>
      <c r="L197" s="13"/>
      <c r="M197" s="13"/>
      <c r="N197" s="13"/>
      <c r="U197" s="3"/>
    </row>
    <row r="198" spans="4:21" x14ac:dyDescent="0.2">
      <c r="D198"/>
      <c r="H198"/>
      <c r="I198" s="13"/>
      <c r="J198" s="13"/>
      <c r="K198" s="13"/>
      <c r="L198" s="13"/>
      <c r="M198" s="13"/>
      <c r="N198" s="13"/>
      <c r="U198" s="3"/>
    </row>
    <row r="199" spans="4:21" x14ac:dyDescent="0.2">
      <c r="D199"/>
      <c r="H199"/>
      <c r="I199" s="13"/>
      <c r="J199" s="13"/>
      <c r="K199" s="13"/>
      <c r="L199" s="13"/>
      <c r="M199" s="13"/>
      <c r="N199" s="13"/>
      <c r="U199" s="3"/>
    </row>
    <row r="200" spans="4:21" x14ac:dyDescent="0.2">
      <c r="D200"/>
      <c r="H200"/>
      <c r="I200" s="13"/>
      <c r="J200" s="13"/>
      <c r="K200" s="13"/>
      <c r="L200" s="13"/>
      <c r="M200" s="13"/>
      <c r="N200" s="13"/>
      <c r="U200" s="3"/>
    </row>
    <row r="201" spans="4:21" x14ac:dyDescent="0.2">
      <c r="D201"/>
      <c r="H201"/>
      <c r="I201" s="13"/>
      <c r="J201" s="13"/>
      <c r="K201" s="13"/>
      <c r="L201" s="13"/>
      <c r="M201" s="13"/>
      <c r="N201" s="13"/>
      <c r="U201" s="3"/>
    </row>
  </sheetData>
  <autoFilter ref="A23:O201"/>
  <mergeCells count="3">
    <mergeCell ref="G2:G3"/>
    <mergeCell ref="H2:I2"/>
    <mergeCell ref="J2:K2"/>
  </mergeCells>
  <conditionalFormatting sqref="G4:G5 G9:G10">
    <cfRule type="expression" dxfId="76" priority="8" stopIfTrue="1">
      <formula>MOD(ROW(),2)=0</formula>
    </cfRule>
  </conditionalFormatting>
  <conditionalFormatting sqref="G6">
    <cfRule type="expression" dxfId="75" priority="6" stopIfTrue="1">
      <formula>MOD(ROW(),2)=0</formula>
    </cfRule>
  </conditionalFormatting>
  <conditionalFormatting sqref="G7:G8">
    <cfRule type="expression" dxfId="74" priority="5" stopIfTrue="1">
      <formula>MOD(ROW(),2)=0</formula>
    </cfRule>
  </conditionalFormatting>
  <conditionalFormatting sqref="G11:G15">
    <cfRule type="expression" dxfId="73" priority="4" stopIfTrue="1">
      <formula>MOD(ROW(),2)=0</formula>
    </cfRule>
  </conditionalFormatting>
  <conditionalFormatting sqref="G16:G19">
    <cfRule type="expression" dxfId="72" priority="3" stopIfTrue="1">
      <formula>MOD(ROW(),2)=0</formula>
    </cfRule>
  </conditionalFormatting>
  <conditionalFormatting sqref="G20">
    <cfRule type="expression" dxfId="71" priority="2" stopIfTrue="1">
      <formula>MOD(ROW(),2)=0</formula>
    </cfRule>
  </conditionalFormatting>
  <conditionalFormatting sqref="G21">
    <cfRule type="expression" dxfId="70" priority="1" stopIfTrue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69"/>
  <sheetViews>
    <sheetView zoomScaleNormal="100" workbookViewId="0">
      <pane xSplit="2" ySplit="4" topLeftCell="C1395" activePane="bottomRight" state="frozenSplit"/>
      <selection activeCell="D1" sqref="D1"/>
      <selection pane="topRight" activeCell="C1" sqref="C1"/>
      <selection pane="bottomLeft" activeCell="A5" sqref="A5"/>
      <selection pane="bottomRight" activeCell="E5" sqref="E5:E1454"/>
    </sheetView>
  </sheetViews>
  <sheetFormatPr defaultColWidth="24.42578125" defaultRowHeight="12.75" x14ac:dyDescent="0.2"/>
  <cols>
    <col min="1" max="1" width="8.5703125" style="15" bestFit="1" customWidth="1"/>
    <col min="2" max="2" width="24.7109375" style="15" bestFit="1" customWidth="1"/>
    <col min="3" max="3" width="37.5703125" style="18" bestFit="1" customWidth="1"/>
    <col min="4" max="5" width="12.7109375" style="64" customWidth="1"/>
    <col min="6" max="6" width="13.85546875" style="15" customWidth="1"/>
    <col min="7" max="12" width="10.7109375" style="64" customWidth="1"/>
    <col min="13" max="15" width="12.7109375" style="64" customWidth="1"/>
    <col min="16" max="16" width="12" style="29" customWidth="1"/>
    <col min="17" max="17" width="13.85546875" style="29" customWidth="1"/>
    <col min="18" max="23" width="12.7109375" style="64" customWidth="1"/>
    <col min="24" max="24" width="12" style="15" customWidth="1"/>
    <col min="25" max="32" width="12.7109375" style="64" customWidth="1"/>
    <col min="33" max="37" width="10.7109375" style="15" customWidth="1"/>
    <col min="38" max="16384" width="24.42578125" style="15"/>
  </cols>
  <sheetData>
    <row r="1" spans="1:36" x14ac:dyDescent="0.2">
      <c r="P1" s="64"/>
      <c r="Q1" s="64"/>
      <c r="X1" s="64"/>
      <c r="AD1" s="15"/>
      <c r="AE1" s="15"/>
      <c r="AF1" s="15"/>
    </row>
    <row r="2" spans="1:36" x14ac:dyDescent="0.2">
      <c r="G2" s="101"/>
      <c r="H2" s="101"/>
      <c r="I2" s="101"/>
      <c r="J2" s="101"/>
      <c r="K2" s="101"/>
      <c r="L2" s="101"/>
      <c r="P2" s="64"/>
      <c r="Q2" s="64"/>
      <c r="X2" s="64"/>
      <c r="AD2" s="15"/>
      <c r="AE2" s="15"/>
      <c r="AF2" s="15"/>
      <c r="AI2" s="15">
        <f>+SUM(AD3:AI3)</f>
        <v>1450</v>
      </c>
    </row>
    <row r="3" spans="1:36" x14ac:dyDescent="0.2">
      <c r="B3" s="81">
        <f>COUNTA(B5:B1454)</f>
        <v>1450</v>
      </c>
      <c r="L3" s="74"/>
      <c r="M3" s="83">
        <f t="shared" ref="M3:T3" si="0">MAX(M5:M1454)</f>
        <v>404</v>
      </c>
      <c r="N3" s="83">
        <f t="shared" si="0"/>
        <v>176</v>
      </c>
      <c r="O3" s="83">
        <f t="shared" si="0"/>
        <v>47</v>
      </c>
      <c r="P3" s="83">
        <f t="shared" si="0"/>
        <v>128</v>
      </c>
      <c r="Q3" s="83">
        <f t="shared" si="0"/>
        <v>515</v>
      </c>
      <c r="R3" s="83">
        <f t="shared" si="0"/>
        <v>139</v>
      </c>
      <c r="S3" s="83">
        <f t="shared" si="0"/>
        <v>104</v>
      </c>
      <c r="T3" s="64">
        <f t="shared" si="0"/>
        <v>179</v>
      </c>
      <c r="X3" s="64"/>
      <c r="AC3" s="15">
        <f t="shared" ref="AC3:AJ3" si="1">COUNTA(AC5:AC1454)</f>
        <v>1450</v>
      </c>
      <c r="AD3" s="15">
        <f t="shared" si="1"/>
        <v>312</v>
      </c>
      <c r="AE3" s="15">
        <f t="shared" si="1"/>
        <v>96</v>
      </c>
      <c r="AF3" s="15">
        <f t="shared" si="1"/>
        <v>30</v>
      </c>
      <c r="AG3" s="15">
        <f t="shared" si="1"/>
        <v>601</v>
      </c>
      <c r="AH3" s="15">
        <f t="shared" si="1"/>
        <v>323</v>
      </c>
      <c r="AI3" s="15">
        <f t="shared" si="1"/>
        <v>88</v>
      </c>
      <c r="AJ3" s="15">
        <f t="shared" si="1"/>
        <v>1450</v>
      </c>
    </row>
    <row r="4" spans="1:36" ht="38.25" x14ac:dyDescent="0.2">
      <c r="A4" s="53" t="s">
        <v>381</v>
      </c>
      <c r="B4" s="53" t="s">
        <v>213</v>
      </c>
      <c r="C4" s="54" t="s">
        <v>179</v>
      </c>
      <c r="D4" s="19" t="s">
        <v>214</v>
      </c>
      <c r="E4" s="20" t="s">
        <v>376</v>
      </c>
      <c r="F4" s="20" t="s">
        <v>24</v>
      </c>
      <c r="G4" s="20" t="s">
        <v>195</v>
      </c>
      <c r="H4" s="20" t="s">
        <v>198</v>
      </c>
      <c r="I4" s="20" t="s">
        <v>720</v>
      </c>
      <c r="J4" s="20" t="s">
        <v>189</v>
      </c>
      <c r="K4" s="20" t="s">
        <v>190</v>
      </c>
      <c r="L4" s="20" t="s">
        <v>721</v>
      </c>
      <c r="M4" s="20" t="s">
        <v>106</v>
      </c>
      <c r="N4" s="20" t="s">
        <v>104</v>
      </c>
      <c r="O4" s="20" t="s">
        <v>105</v>
      </c>
      <c r="P4" s="20" t="s">
        <v>107</v>
      </c>
      <c r="Q4" s="20" t="s">
        <v>109</v>
      </c>
      <c r="R4" s="20" t="s">
        <v>110</v>
      </c>
      <c r="S4" s="20" t="s">
        <v>482</v>
      </c>
      <c r="T4" s="20" t="s">
        <v>112</v>
      </c>
      <c r="U4" s="20" t="s">
        <v>1060</v>
      </c>
      <c r="V4" s="20" t="s">
        <v>1061</v>
      </c>
      <c r="W4" s="20" t="s">
        <v>1062</v>
      </c>
      <c r="X4" s="20" t="s">
        <v>1063</v>
      </c>
      <c r="Y4" s="20" t="s">
        <v>667</v>
      </c>
      <c r="Z4" s="20" t="s">
        <v>1987</v>
      </c>
      <c r="AA4" s="20" t="s">
        <v>1988</v>
      </c>
      <c r="AB4" s="20" t="s">
        <v>1989</v>
      </c>
      <c r="AC4" s="20" t="s">
        <v>1990</v>
      </c>
      <c r="AD4" s="20" t="s">
        <v>382</v>
      </c>
      <c r="AE4" s="20" t="s">
        <v>377</v>
      </c>
      <c r="AF4" s="20" t="s">
        <v>378</v>
      </c>
      <c r="AG4" s="20" t="s">
        <v>383</v>
      </c>
      <c r="AH4" s="20" t="s">
        <v>379</v>
      </c>
      <c r="AI4" s="20" t="s">
        <v>380</v>
      </c>
      <c r="AJ4" s="72" t="s">
        <v>2058</v>
      </c>
    </row>
    <row r="5" spans="1:36" s="52" customFormat="1" hidden="1" x14ac:dyDescent="0.2">
      <c r="A5" s="16" t="str">
        <f t="shared" ref="A5:A24" si="2">IF(B4=B5,"y"," ")</f>
        <v xml:space="preserve"> </v>
      </c>
      <c r="B5" s="16" t="s">
        <v>1980</v>
      </c>
      <c r="C5" s="15"/>
      <c r="D5" s="29" t="s">
        <v>217</v>
      </c>
      <c r="E5" s="29" t="s">
        <v>188</v>
      </c>
      <c r="F5" s="82">
        <f t="shared" ref="F5:F68" si="3">+RANK(AC5,$AC$5:$AC$1454,1)</f>
        <v>1442</v>
      </c>
      <c r="G5" s="82" t="str">
        <f>IF(Table1[[#This Row],[F open]]=""," ",RANK(AD5,$AD$5:$AD$1454,1))</f>
        <v xml:space="preserve"> </v>
      </c>
      <c r="H5" s="82" t="str">
        <f>IF(Table1[[#This Row],[F Vet]]=""," ",RANK(AE5,$AE$5:$AE$1454,1))</f>
        <v xml:space="preserve"> </v>
      </c>
      <c r="I5" s="82" t="str">
        <f>IF(Table1[[#This Row],[F SuperVet]]=""," ",RANK(AF5,$AF$5:$AF$1454,1))</f>
        <v xml:space="preserve"> </v>
      </c>
      <c r="J5" s="82">
        <f>IF(Table1[[#This Row],[M Open]]=""," ",RANK(AG5,$AG$5:$AG$1454,1))</f>
        <v>597</v>
      </c>
      <c r="K5" s="82" t="str">
        <f>IF(Table1[[#This Row],[M Vet]]=""," ",RANK(AH5,$AH$5:$AH$1454,1))</f>
        <v xml:space="preserve"> </v>
      </c>
      <c r="L5" s="82" t="str">
        <f>IF(Table1[[#This Row],[M SuperVet]]=""," ",RANK(AI5,$AI$5:$AI$1454,1))</f>
        <v xml:space="preserve"> </v>
      </c>
      <c r="M5" s="64">
        <v>404</v>
      </c>
      <c r="N5" s="64">
        <v>176</v>
      </c>
      <c r="O5" s="64">
        <v>47</v>
      </c>
      <c r="P5" s="64">
        <v>128</v>
      </c>
      <c r="Q5" s="17">
        <v>511</v>
      </c>
      <c r="R5" s="17">
        <v>139</v>
      </c>
      <c r="S5" s="17">
        <v>104</v>
      </c>
      <c r="T5" s="17">
        <v>179</v>
      </c>
      <c r="U5" s="55">
        <f>+Table1[[#This Row],[Thames Turbo Sprint Triathlon]]/$M$3</f>
        <v>1</v>
      </c>
      <c r="V5" s="55">
        <f t="shared" ref="V5:V68" si="4">+N5/$N$3</f>
        <v>1</v>
      </c>
      <c r="W5" s="55">
        <f t="shared" ref="W5:W68" si="5">+O5/$O$3</f>
        <v>1</v>
      </c>
      <c r="X5" s="55">
        <f t="shared" ref="X5:X68" si="6">+P5/$P$3</f>
        <v>1</v>
      </c>
      <c r="Y5" s="55">
        <f t="shared" ref="Y5:Y68" si="7">+Q5/$Q$3</f>
        <v>0.99223300970873785</v>
      </c>
      <c r="Z5" s="55">
        <f>+Table1[[#This Row],[Hillingdon Sprint Triathlon]]/$R$3</f>
        <v>1</v>
      </c>
      <c r="AA5" s="55">
        <f>+Table1[[#This Row],[London Fields]]/$S$3</f>
        <v>1</v>
      </c>
      <c r="AB5" s="55">
        <f>+Table1[[#This Row],[Jekyll &amp; Hyde Park Duathlon]]/$T$3</f>
        <v>1</v>
      </c>
      <c r="AC5" s="65">
        <f t="shared" ref="AC5:AC68" si="8">SMALL(U5:AB5,1)+SMALL(U5:AB5,2)+SMALL(U5:AB5,3)+SMALL(U5:AB5,4)</f>
        <v>3.992233009708738</v>
      </c>
      <c r="AD5" s="55"/>
      <c r="AE5" s="55"/>
      <c r="AF5" s="55"/>
      <c r="AG5" s="55">
        <f>+AC5</f>
        <v>3.992233009708738</v>
      </c>
      <c r="AH5" s="55"/>
      <c r="AI5" s="55"/>
      <c r="AJ5" s="73">
        <f>COUNT(Table1[[#This Row],[F open]:[M SuperVet]])</f>
        <v>1</v>
      </c>
    </row>
    <row r="6" spans="1:36" s="52" customFormat="1" x14ac:dyDescent="0.2">
      <c r="A6" s="16" t="str">
        <f t="shared" si="2"/>
        <v xml:space="preserve"> </v>
      </c>
      <c r="B6" s="16" t="s">
        <v>889</v>
      </c>
      <c r="C6" s="15" t="s">
        <v>132</v>
      </c>
      <c r="D6" s="29" t="s">
        <v>217</v>
      </c>
      <c r="E6" s="29" t="s">
        <v>194</v>
      </c>
      <c r="F6" s="82">
        <f t="shared" si="3"/>
        <v>776</v>
      </c>
      <c r="G6" s="82">
        <f>IF(Table1[[#This Row],[F open]]=""," ",RANK(AD6,$AD$5:$AD$1454,1))</f>
        <v>107</v>
      </c>
      <c r="H6" s="82" t="str">
        <f>IF(Table1[[#This Row],[F Vet]]=""," ",RANK(AE6,$AE$5:$AE$1454,1))</f>
        <v xml:space="preserve"> </v>
      </c>
      <c r="I6" s="82" t="str">
        <f>IF(Table1[[#This Row],[F SuperVet]]=""," ",RANK(AF6,$AF$5:$AF$1454,1))</f>
        <v xml:space="preserve"> </v>
      </c>
      <c r="J6" s="82" t="str">
        <f>IF(Table1[[#This Row],[M Open]]=""," ",RANK(AG6,$AG$5:$AG$1454,1))</f>
        <v xml:space="preserve"> </v>
      </c>
      <c r="K6" s="82" t="str">
        <f>IF(Table1[[#This Row],[M Vet]]=""," ",RANK(AH6,$AH$5:$AH$1454,1))</f>
        <v xml:space="preserve"> </v>
      </c>
      <c r="L6" s="82" t="str">
        <f>IF(Table1[[#This Row],[M SuperVet]]=""," ",RANK(AI6,$AI$5:$AI$1454,1))</f>
        <v xml:space="preserve"> </v>
      </c>
      <c r="M6" s="74">
        <v>220</v>
      </c>
      <c r="N6" s="74">
        <v>176</v>
      </c>
      <c r="O6" s="74">
        <v>47</v>
      </c>
      <c r="P6" s="74">
        <v>128</v>
      </c>
      <c r="Q6" s="17">
        <v>515</v>
      </c>
      <c r="R6" s="17">
        <v>139</v>
      </c>
      <c r="S6" s="17">
        <v>104</v>
      </c>
      <c r="T6" s="17">
        <v>179</v>
      </c>
      <c r="U6" s="55">
        <f>+Table1[[#This Row],[Thames Turbo Sprint Triathlon]]/$M$3</f>
        <v>0.54455445544554459</v>
      </c>
      <c r="V6" s="55">
        <f t="shared" si="4"/>
        <v>1</v>
      </c>
      <c r="W6" s="55">
        <f t="shared" si="5"/>
        <v>1</v>
      </c>
      <c r="X6" s="55">
        <f t="shared" si="6"/>
        <v>1</v>
      </c>
      <c r="Y6" s="55">
        <f t="shared" si="7"/>
        <v>1</v>
      </c>
      <c r="Z6" s="55">
        <f>+Table1[[#This Row],[Hillingdon Sprint Triathlon]]/$R$3</f>
        <v>1</v>
      </c>
      <c r="AA6" s="55">
        <f>+Table1[[#This Row],[London Fields]]/$S$3</f>
        <v>1</v>
      </c>
      <c r="AB6" s="55">
        <f>+Table1[[#This Row],[Jekyll &amp; Hyde Park Duathlon]]/$T$3</f>
        <v>1</v>
      </c>
      <c r="AC6" s="65">
        <f t="shared" si="8"/>
        <v>3.5445544554455446</v>
      </c>
      <c r="AD6" s="55">
        <f>+AC6</f>
        <v>3.5445544554455446</v>
      </c>
      <c r="AE6" s="55"/>
      <c r="AF6" s="55"/>
      <c r="AG6" s="55"/>
      <c r="AH6" s="55"/>
      <c r="AI6" s="55"/>
      <c r="AJ6" s="73">
        <f>COUNT(Table1[[#This Row],[F open]:[M SuperVet]])</f>
        <v>1</v>
      </c>
    </row>
    <row r="7" spans="1:36" s="52" customFormat="1" hidden="1" x14ac:dyDescent="0.2">
      <c r="A7" s="16" t="str">
        <f t="shared" si="2"/>
        <v xml:space="preserve"> </v>
      </c>
      <c r="B7" s="16" t="s">
        <v>850</v>
      </c>
      <c r="C7" s="15"/>
      <c r="D7" s="29" t="s">
        <v>217</v>
      </c>
      <c r="E7" s="29" t="s">
        <v>188</v>
      </c>
      <c r="F7" s="82">
        <f t="shared" si="3"/>
        <v>616</v>
      </c>
      <c r="G7" s="82" t="str">
        <f>IF(Table1[[#This Row],[F open]]=""," ",RANK(AD7,$AD$5:$AD$1454,1))</f>
        <v xml:space="preserve"> </v>
      </c>
      <c r="H7" s="82" t="str">
        <f>IF(Table1[[#This Row],[F Vet]]=""," ",RANK(AE7,$AE$5:$AE$1454,1))</f>
        <v xml:space="preserve"> </v>
      </c>
      <c r="I7" s="82" t="str">
        <f>IF(Table1[[#This Row],[F SuperVet]]=""," ",RANK(AF7,$AF$5:$AF$1454,1))</f>
        <v xml:space="preserve"> </v>
      </c>
      <c r="J7" s="82">
        <f>IF(Table1[[#This Row],[M Open]]=""," ",RANK(AG7,$AG$5:$AG$1454,1))</f>
        <v>338</v>
      </c>
      <c r="K7" s="82" t="str">
        <f>IF(Table1[[#This Row],[M Vet]]=""," ",RANK(AH7,$AH$5:$AH$1454,1))</f>
        <v xml:space="preserve"> </v>
      </c>
      <c r="L7" s="82" t="str">
        <f>IF(Table1[[#This Row],[M SuperVet]]=""," ",RANK(AI7,$AI$5:$AI$1454,1))</f>
        <v xml:space="preserve"> </v>
      </c>
      <c r="M7" s="74">
        <v>170</v>
      </c>
      <c r="N7" s="74">
        <v>176</v>
      </c>
      <c r="O7" s="74">
        <v>47</v>
      </c>
      <c r="P7" s="74">
        <v>128</v>
      </c>
      <c r="Q7" s="17">
        <v>515</v>
      </c>
      <c r="R7" s="17">
        <v>139</v>
      </c>
      <c r="S7" s="17">
        <v>104</v>
      </c>
      <c r="T7" s="17">
        <v>179</v>
      </c>
      <c r="U7" s="55">
        <f>+Table1[[#This Row],[Thames Turbo Sprint Triathlon]]/$M$3</f>
        <v>0.42079207920792078</v>
      </c>
      <c r="V7" s="55">
        <f t="shared" si="4"/>
        <v>1</v>
      </c>
      <c r="W7" s="55">
        <f t="shared" si="5"/>
        <v>1</v>
      </c>
      <c r="X7" s="55">
        <f t="shared" si="6"/>
        <v>1</v>
      </c>
      <c r="Y7" s="55">
        <f t="shared" si="7"/>
        <v>1</v>
      </c>
      <c r="Z7" s="55">
        <f>+Table1[[#This Row],[Hillingdon Sprint Triathlon]]/$R$3</f>
        <v>1</v>
      </c>
      <c r="AA7" s="55">
        <f>+Table1[[#This Row],[London Fields]]/$S$3</f>
        <v>1</v>
      </c>
      <c r="AB7" s="55">
        <f>+Table1[[#This Row],[Jekyll &amp; Hyde Park Duathlon]]/$T$3</f>
        <v>1</v>
      </c>
      <c r="AC7" s="65">
        <f t="shared" si="8"/>
        <v>3.4207920792079207</v>
      </c>
      <c r="AD7" s="55"/>
      <c r="AE7" s="55"/>
      <c r="AF7" s="55"/>
      <c r="AG7" s="55">
        <f>+AC7</f>
        <v>3.4207920792079207</v>
      </c>
      <c r="AH7" s="55"/>
      <c r="AI7" s="55"/>
      <c r="AJ7" s="73">
        <f>COUNT(Table1[[#This Row],[F open]:[M SuperVet]])</f>
        <v>1</v>
      </c>
    </row>
    <row r="8" spans="1:36" s="52" customFormat="1" hidden="1" x14ac:dyDescent="0.2">
      <c r="A8" s="16" t="str">
        <f t="shared" si="2"/>
        <v xml:space="preserve"> </v>
      </c>
      <c r="B8" s="16" t="s">
        <v>2100</v>
      </c>
      <c r="C8" s="15" t="s">
        <v>2101</v>
      </c>
      <c r="D8" s="29" t="s">
        <v>397</v>
      </c>
      <c r="E8" s="29" t="s">
        <v>188</v>
      </c>
      <c r="F8" s="82">
        <f t="shared" si="3"/>
        <v>707</v>
      </c>
      <c r="G8" s="82" t="str">
        <f>IF(Table1[[#This Row],[F open]]=""," ",RANK(AD8,$AD$5:$AD$1454,1))</f>
        <v xml:space="preserve"> </v>
      </c>
      <c r="H8" s="82" t="str">
        <f>IF(Table1[[#This Row],[F Vet]]=""," ",RANK(AE8,$AE$5:$AE$1454,1))</f>
        <v xml:space="preserve"> </v>
      </c>
      <c r="I8" s="82" t="str">
        <f>IF(Table1[[#This Row],[F SuperVet]]=""," ",RANK(AF8,$AF$5:$AF$1454,1))</f>
        <v xml:space="preserve"> </v>
      </c>
      <c r="J8" s="82" t="str">
        <f>IF(Table1[[#This Row],[M Open]]=""," ",RANK(AG8,$AG$5:$AG$1454,1))</f>
        <v xml:space="preserve"> </v>
      </c>
      <c r="K8" s="82">
        <f>IF(Table1[[#This Row],[M Vet]]=""," ",RANK(AH8,$AH$5:$AH$1454,1))</f>
        <v>168</v>
      </c>
      <c r="L8" s="82" t="str">
        <f>IF(Table1[[#This Row],[M SuperVet]]=""," ",RANK(AI8,$AI$5:$AI$1454,1))</f>
        <v xml:space="preserve"> </v>
      </c>
      <c r="M8" s="74">
        <v>404</v>
      </c>
      <c r="N8" s="74">
        <v>176</v>
      </c>
      <c r="O8" s="74">
        <v>47</v>
      </c>
      <c r="P8" s="74">
        <v>128</v>
      </c>
      <c r="Q8" s="17">
        <v>515</v>
      </c>
      <c r="R8" s="17">
        <v>139</v>
      </c>
      <c r="S8" s="17">
        <v>51</v>
      </c>
      <c r="T8" s="17">
        <v>179</v>
      </c>
      <c r="U8" s="55">
        <f>+Table1[[#This Row],[Thames Turbo Sprint Triathlon]]/$M$3</f>
        <v>1</v>
      </c>
      <c r="V8" s="55">
        <f t="shared" si="4"/>
        <v>1</v>
      </c>
      <c r="W8" s="55">
        <f t="shared" si="5"/>
        <v>1</v>
      </c>
      <c r="X8" s="55">
        <f t="shared" si="6"/>
        <v>1</v>
      </c>
      <c r="Y8" s="55">
        <f t="shared" si="7"/>
        <v>1</v>
      </c>
      <c r="Z8" s="55">
        <f>+Table1[[#This Row],[Hillingdon Sprint Triathlon]]/$R$3</f>
        <v>1</v>
      </c>
      <c r="AA8" s="55">
        <f>+Table1[[#This Row],[London Fields]]/$S$3</f>
        <v>0.49038461538461536</v>
      </c>
      <c r="AB8" s="55">
        <f>+Table1[[#This Row],[Jekyll &amp; Hyde Park Duathlon]]/$T$3</f>
        <v>1</v>
      </c>
      <c r="AC8" s="65">
        <f t="shared" si="8"/>
        <v>3.4903846153846154</v>
      </c>
      <c r="AD8" s="55"/>
      <c r="AE8" s="55"/>
      <c r="AF8" s="55"/>
      <c r="AG8" s="55"/>
      <c r="AH8" s="55">
        <f>+AC8</f>
        <v>3.4903846153846154</v>
      </c>
      <c r="AI8" s="55"/>
      <c r="AJ8" s="73">
        <f>COUNT(Table1[[#This Row],[F open]:[M SuperVet]])</f>
        <v>1</v>
      </c>
    </row>
    <row r="9" spans="1:36" s="52" customFormat="1" hidden="1" x14ac:dyDescent="0.2">
      <c r="A9" s="16" t="str">
        <f t="shared" si="2"/>
        <v xml:space="preserve"> </v>
      </c>
      <c r="B9" s="16" t="s">
        <v>2200</v>
      </c>
      <c r="C9" s="15"/>
      <c r="D9" s="29" t="s">
        <v>217</v>
      </c>
      <c r="E9" s="29" t="s">
        <v>188</v>
      </c>
      <c r="F9" s="82">
        <f t="shared" si="3"/>
        <v>677</v>
      </c>
      <c r="G9" s="82" t="str">
        <f>IF(Table1[[#This Row],[F open]]=""," ",RANK(AD9,$AD$5:$AD$1454,1))</f>
        <v xml:space="preserve"> </v>
      </c>
      <c r="H9" s="82" t="str">
        <f>IF(Table1[[#This Row],[F Vet]]=""," ",RANK(AE9,$AE$5:$AE$1454,1))</f>
        <v xml:space="preserve"> </v>
      </c>
      <c r="I9" s="82" t="str">
        <f>IF(Table1[[#This Row],[F SuperVet]]=""," ",RANK(AF9,$AF$5:$AF$1454,1))</f>
        <v xml:space="preserve"> </v>
      </c>
      <c r="J9" s="82">
        <f>IF(Table1[[#This Row],[M Open]]=""," ",RANK(AG9,$AG$5:$AG$1454,1))</f>
        <v>364</v>
      </c>
      <c r="K9" s="82" t="str">
        <f>IF(Table1[[#This Row],[M Vet]]=""," ",RANK(AH9,$AH$5:$AH$1454,1))</f>
        <v xml:space="preserve"> </v>
      </c>
      <c r="L9" s="82" t="str">
        <f>IF(Table1[[#This Row],[M SuperVet]]=""," ",RANK(AI9,$AI$5:$AI$1454,1))</f>
        <v xml:space="preserve"> </v>
      </c>
      <c r="M9" s="74">
        <v>404</v>
      </c>
      <c r="N9" s="74">
        <v>176</v>
      </c>
      <c r="O9" s="74">
        <v>47</v>
      </c>
      <c r="P9" s="74">
        <v>128</v>
      </c>
      <c r="Q9" s="17">
        <v>515</v>
      </c>
      <c r="R9" s="17">
        <v>139</v>
      </c>
      <c r="S9" s="17">
        <v>104</v>
      </c>
      <c r="T9" s="17">
        <v>84</v>
      </c>
      <c r="U9" s="55">
        <f>+Table1[[#This Row],[Thames Turbo Sprint Triathlon]]/$M$3</f>
        <v>1</v>
      </c>
      <c r="V9" s="55">
        <f t="shared" si="4"/>
        <v>1</v>
      </c>
      <c r="W9" s="55">
        <f t="shared" si="5"/>
        <v>1</v>
      </c>
      <c r="X9" s="55">
        <f t="shared" si="6"/>
        <v>1</v>
      </c>
      <c r="Y9" s="55">
        <f t="shared" si="7"/>
        <v>1</v>
      </c>
      <c r="Z9" s="55">
        <f>+Table1[[#This Row],[Hillingdon Sprint Triathlon]]/$R$3</f>
        <v>1</v>
      </c>
      <c r="AA9" s="55">
        <f>+Table1[[#This Row],[London Fields]]/$S$3</f>
        <v>1</v>
      </c>
      <c r="AB9" s="55">
        <f>+Table1[[#This Row],[Jekyll &amp; Hyde Park Duathlon]]/$T$3</f>
        <v>0.46927374301675978</v>
      </c>
      <c r="AC9" s="65">
        <f t="shared" si="8"/>
        <v>3.4692737430167595</v>
      </c>
      <c r="AD9" s="55"/>
      <c r="AE9" s="55"/>
      <c r="AF9" s="55"/>
      <c r="AG9" s="55">
        <f>+AC9</f>
        <v>3.4692737430167595</v>
      </c>
      <c r="AH9" s="55"/>
      <c r="AI9" s="55"/>
      <c r="AJ9" s="73">
        <f>COUNT(Table1[[#This Row],[F open]:[M SuperVet]])</f>
        <v>1</v>
      </c>
    </row>
    <row r="10" spans="1:36" s="52" customFormat="1" hidden="1" x14ac:dyDescent="0.2">
      <c r="A10" s="16" t="str">
        <f t="shared" si="2"/>
        <v xml:space="preserve"> </v>
      </c>
      <c r="B10" s="16" t="s">
        <v>560</v>
      </c>
      <c r="C10" s="15"/>
      <c r="D10" s="29" t="s">
        <v>397</v>
      </c>
      <c r="E10" s="29" t="s">
        <v>188</v>
      </c>
      <c r="F10" s="82">
        <f t="shared" si="3"/>
        <v>724</v>
      </c>
      <c r="G10" s="82" t="str">
        <f>IF(Table1[[#This Row],[F open]]=""," ",RANK(AD10,$AD$5:$AD$1454,1))</f>
        <v xml:space="preserve"> </v>
      </c>
      <c r="H10" s="82" t="str">
        <f>IF(Table1[[#This Row],[F Vet]]=""," ",RANK(AE10,$AE$5:$AE$1454,1))</f>
        <v xml:space="preserve"> </v>
      </c>
      <c r="I10" s="82" t="str">
        <f>IF(Table1[[#This Row],[F SuperVet]]=""," ",RANK(AF10,$AF$5:$AF$1454,1))</f>
        <v xml:space="preserve"> </v>
      </c>
      <c r="J10" s="82" t="str">
        <f>IF(Table1[[#This Row],[M Open]]=""," ",RANK(AG10,$AG$5:$AG$1454,1))</f>
        <v xml:space="preserve"> </v>
      </c>
      <c r="K10" s="82">
        <f>IF(Table1[[#This Row],[M Vet]]=""," ",RANK(AH10,$AH$5:$AH$1454,1))</f>
        <v>174</v>
      </c>
      <c r="L10" s="82" t="str">
        <f>IF(Table1[[#This Row],[M SuperVet]]=""," ",RANK(AI10,$AI$5:$AI$1454,1))</f>
        <v xml:space="preserve"> </v>
      </c>
      <c r="M10" s="74">
        <v>404</v>
      </c>
      <c r="N10" s="74">
        <v>176</v>
      </c>
      <c r="O10" s="74">
        <v>47</v>
      </c>
      <c r="P10" s="74">
        <v>128</v>
      </c>
      <c r="Q10" s="17">
        <v>258</v>
      </c>
      <c r="R10" s="17">
        <v>139</v>
      </c>
      <c r="S10" s="17">
        <v>104</v>
      </c>
      <c r="T10" s="17">
        <v>179</v>
      </c>
      <c r="U10" s="55">
        <f>+Table1[[#This Row],[Thames Turbo Sprint Triathlon]]/$M$3</f>
        <v>1</v>
      </c>
      <c r="V10" s="55">
        <f t="shared" si="4"/>
        <v>1</v>
      </c>
      <c r="W10" s="55">
        <f t="shared" si="5"/>
        <v>1</v>
      </c>
      <c r="X10" s="55">
        <f t="shared" si="6"/>
        <v>1</v>
      </c>
      <c r="Y10" s="55">
        <f t="shared" si="7"/>
        <v>0.50097087378640781</v>
      </c>
      <c r="Z10" s="55">
        <f>+Table1[[#This Row],[Hillingdon Sprint Triathlon]]/$R$3</f>
        <v>1</v>
      </c>
      <c r="AA10" s="55">
        <f>+Table1[[#This Row],[London Fields]]/$S$3</f>
        <v>1</v>
      </c>
      <c r="AB10" s="55">
        <f>+Table1[[#This Row],[Jekyll &amp; Hyde Park Duathlon]]/$T$3</f>
        <v>1</v>
      </c>
      <c r="AC10" s="65">
        <f t="shared" si="8"/>
        <v>3.5009708737864078</v>
      </c>
      <c r="AD10" s="55"/>
      <c r="AE10" s="55"/>
      <c r="AF10" s="55"/>
      <c r="AG10" s="55"/>
      <c r="AH10" s="55">
        <f t="shared" ref="AH10:AH11" si="9">+AC10</f>
        <v>3.5009708737864078</v>
      </c>
      <c r="AI10" s="55"/>
      <c r="AJ10" s="73">
        <f>COUNT(Table1[[#This Row],[F open]:[M SuperVet]])</f>
        <v>1</v>
      </c>
    </row>
    <row r="11" spans="1:36" s="52" customFormat="1" hidden="1" x14ac:dyDescent="0.2">
      <c r="A11" s="16" t="str">
        <f t="shared" si="2"/>
        <v xml:space="preserve"> </v>
      </c>
      <c r="B11" s="16" t="s">
        <v>537</v>
      </c>
      <c r="C11" s="15"/>
      <c r="D11" s="29" t="s">
        <v>397</v>
      </c>
      <c r="E11" s="29" t="s">
        <v>188</v>
      </c>
      <c r="F11" s="82">
        <f t="shared" si="3"/>
        <v>684</v>
      </c>
      <c r="G11" s="82" t="str">
        <f>IF(Table1[[#This Row],[F open]]=""," ",RANK(AD11,$AD$5:$AD$1454,1))</f>
        <v xml:space="preserve"> </v>
      </c>
      <c r="H11" s="82" t="str">
        <f>IF(Table1[[#This Row],[F Vet]]=""," ",RANK(AE11,$AE$5:$AE$1454,1))</f>
        <v xml:space="preserve"> </v>
      </c>
      <c r="I11" s="82" t="str">
        <f>IF(Table1[[#This Row],[F SuperVet]]=""," ",RANK(AF11,$AF$5:$AF$1454,1))</f>
        <v xml:space="preserve"> </v>
      </c>
      <c r="J11" s="82" t="str">
        <f>IF(Table1[[#This Row],[M Open]]=""," ",RANK(AG11,$AG$5:$AG$1454,1))</f>
        <v xml:space="preserve"> </v>
      </c>
      <c r="K11" s="82">
        <f>IF(Table1[[#This Row],[M Vet]]=""," ",RANK(AH11,$AH$5:$AH$1454,1))</f>
        <v>164</v>
      </c>
      <c r="L11" s="82" t="str">
        <f>IF(Table1[[#This Row],[M SuperVet]]=""," ",RANK(AI11,$AI$5:$AI$1454,1))</f>
        <v xml:space="preserve"> </v>
      </c>
      <c r="M11" s="74">
        <v>404</v>
      </c>
      <c r="N11" s="74">
        <v>176</v>
      </c>
      <c r="O11" s="74">
        <v>47</v>
      </c>
      <c r="P11" s="74">
        <v>128</v>
      </c>
      <c r="Q11" s="17">
        <v>244</v>
      </c>
      <c r="R11" s="17">
        <v>139</v>
      </c>
      <c r="S11" s="17">
        <v>104</v>
      </c>
      <c r="T11" s="17">
        <v>179</v>
      </c>
      <c r="U11" s="55">
        <f>+Table1[[#This Row],[Thames Turbo Sprint Triathlon]]/$M$3</f>
        <v>1</v>
      </c>
      <c r="V11" s="55">
        <f t="shared" si="4"/>
        <v>1</v>
      </c>
      <c r="W11" s="55">
        <f t="shared" si="5"/>
        <v>1</v>
      </c>
      <c r="X11" s="55">
        <f t="shared" si="6"/>
        <v>1</v>
      </c>
      <c r="Y11" s="55">
        <f t="shared" si="7"/>
        <v>0.47378640776699027</v>
      </c>
      <c r="Z11" s="55">
        <f>+Table1[[#This Row],[Hillingdon Sprint Triathlon]]/$R$3</f>
        <v>1</v>
      </c>
      <c r="AA11" s="55">
        <f>+Table1[[#This Row],[London Fields]]/$S$3</f>
        <v>1</v>
      </c>
      <c r="AB11" s="55">
        <f>+Table1[[#This Row],[Jekyll &amp; Hyde Park Duathlon]]/$T$3</f>
        <v>1</v>
      </c>
      <c r="AC11" s="65">
        <f t="shared" si="8"/>
        <v>3.4737864077669904</v>
      </c>
      <c r="AD11" s="55"/>
      <c r="AE11" s="55"/>
      <c r="AF11" s="55"/>
      <c r="AG11" s="55"/>
      <c r="AH11" s="55">
        <f t="shared" si="9"/>
        <v>3.4737864077669904</v>
      </c>
      <c r="AI11" s="55"/>
      <c r="AJ11" s="73">
        <f>COUNT(Table1[[#This Row],[F open]:[M SuperVet]])</f>
        <v>1</v>
      </c>
    </row>
    <row r="12" spans="1:36" s="52" customFormat="1" hidden="1" x14ac:dyDescent="0.2">
      <c r="A12" s="16" t="str">
        <f t="shared" si="2"/>
        <v xml:space="preserve"> </v>
      </c>
      <c r="B12" s="16" t="s">
        <v>2030</v>
      </c>
      <c r="C12" s="15"/>
      <c r="D12" s="29" t="s">
        <v>217</v>
      </c>
      <c r="E12" s="29" t="s">
        <v>1530</v>
      </c>
      <c r="F12" s="82">
        <f t="shared" si="3"/>
        <v>1053</v>
      </c>
      <c r="G12" s="82" t="str">
        <f>IF(Table1[[#This Row],[F open]]=""," ",RANK(AD12,$AD$5:$AD$1454,1))</f>
        <v xml:space="preserve"> </v>
      </c>
      <c r="H12" s="82" t="str">
        <f>IF(Table1[[#This Row],[F Vet]]=""," ",RANK(AE12,$AE$5:$AE$1454,1))</f>
        <v xml:space="preserve"> </v>
      </c>
      <c r="I12" s="82" t="str">
        <f>IF(Table1[[#This Row],[F SuperVet]]=""," ",RANK(AF12,$AF$5:$AF$1454,1))</f>
        <v xml:space="preserve"> </v>
      </c>
      <c r="J12" s="82">
        <f>IF(Table1[[#This Row],[M Open]]=""," ",RANK(AG12,$AG$5:$AG$1454,1))</f>
        <v>508</v>
      </c>
      <c r="K12" s="82" t="str">
        <f>IF(Table1[[#This Row],[M Vet]]=""," ",RANK(AH12,$AH$5:$AH$1454,1))</f>
        <v xml:space="preserve"> </v>
      </c>
      <c r="L12" s="82" t="str">
        <f>IF(Table1[[#This Row],[M SuperVet]]=""," ",RANK(AI12,$AI$5:$AI$1454,1))</f>
        <v xml:space="preserve"> </v>
      </c>
      <c r="M12" s="74">
        <v>404</v>
      </c>
      <c r="N12" s="74">
        <v>176</v>
      </c>
      <c r="O12" s="74">
        <v>47</v>
      </c>
      <c r="P12" s="74">
        <v>128</v>
      </c>
      <c r="Q12" s="17">
        <v>515</v>
      </c>
      <c r="R12" s="17">
        <v>103</v>
      </c>
      <c r="S12" s="17">
        <v>104</v>
      </c>
      <c r="T12" s="17">
        <v>179</v>
      </c>
      <c r="U12" s="55">
        <f>+Table1[[#This Row],[Thames Turbo Sprint Triathlon]]/$M$3</f>
        <v>1</v>
      </c>
      <c r="V12" s="55">
        <f t="shared" si="4"/>
        <v>1</v>
      </c>
      <c r="W12" s="55">
        <f t="shared" si="5"/>
        <v>1</v>
      </c>
      <c r="X12" s="55">
        <f t="shared" si="6"/>
        <v>1</v>
      </c>
      <c r="Y12" s="55">
        <f t="shared" si="7"/>
        <v>1</v>
      </c>
      <c r="Z12" s="55">
        <f>+Table1[[#This Row],[Hillingdon Sprint Triathlon]]/$R$3</f>
        <v>0.74100719424460426</v>
      </c>
      <c r="AA12" s="55">
        <f>+Table1[[#This Row],[London Fields]]/$S$3</f>
        <v>1</v>
      </c>
      <c r="AB12" s="55">
        <f>+Table1[[#This Row],[Jekyll &amp; Hyde Park Duathlon]]/$T$3</f>
        <v>1</v>
      </c>
      <c r="AC12" s="65">
        <f t="shared" si="8"/>
        <v>3.7410071942446042</v>
      </c>
      <c r="AD12" s="55"/>
      <c r="AE12" s="55"/>
      <c r="AF12" s="55"/>
      <c r="AG12" s="55">
        <f>+AC12</f>
        <v>3.7410071942446042</v>
      </c>
      <c r="AH12" s="55"/>
      <c r="AI12" s="55"/>
      <c r="AJ12" s="73">
        <f>COUNT(Table1[[#This Row],[F open]:[M SuperVet]])</f>
        <v>1</v>
      </c>
    </row>
    <row r="13" spans="1:36" s="52" customFormat="1" hidden="1" x14ac:dyDescent="0.2">
      <c r="A13" s="16" t="str">
        <f t="shared" si="2"/>
        <v xml:space="preserve"> </v>
      </c>
      <c r="B13" s="16" t="s">
        <v>1461</v>
      </c>
      <c r="C13" s="15"/>
      <c r="D13" s="29" t="s">
        <v>397</v>
      </c>
      <c r="E13" s="29" t="s">
        <v>188</v>
      </c>
      <c r="F13" s="82">
        <f t="shared" si="3"/>
        <v>1148</v>
      </c>
      <c r="G13" s="82" t="str">
        <f>IF(Table1[[#This Row],[F open]]=""," ",RANK(AD13,$AD$5:$AD$1454,1))</f>
        <v xml:space="preserve"> </v>
      </c>
      <c r="H13" s="82" t="str">
        <f>IF(Table1[[#This Row],[F Vet]]=""," ",RANK(AE13,$AE$5:$AE$1454,1))</f>
        <v xml:space="preserve"> </v>
      </c>
      <c r="I13" s="82" t="str">
        <f>IF(Table1[[#This Row],[F SuperVet]]=""," ",RANK(AF13,$AF$5:$AF$1454,1))</f>
        <v xml:space="preserve"> </v>
      </c>
      <c r="J13" s="82" t="str">
        <f>IF(Table1[[#This Row],[M Open]]=""," ",RANK(AG13,$AG$5:$AG$1454,1))</f>
        <v xml:space="preserve"> </v>
      </c>
      <c r="K13" s="82">
        <f>IF(Table1[[#This Row],[M Vet]]=""," ",RANK(AH13,$AH$5:$AH$1454,1))</f>
        <v>284</v>
      </c>
      <c r="L13" s="82" t="str">
        <f>IF(Table1[[#This Row],[M SuperVet]]=""," ",RANK(AI13,$AI$5:$AI$1454,1))</f>
        <v xml:space="preserve"> </v>
      </c>
      <c r="M13" s="74">
        <v>404</v>
      </c>
      <c r="N13" s="74">
        <v>142</v>
      </c>
      <c r="O13" s="74">
        <v>47</v>
      </c>
      <c r="P13" s="74">
        <v>128</v>
      </c>
      <c r="Q13" s="17">
        <v>515</v>
      </c>
      <c r="R13" s="17">
        <v>139</v>
      </c>
      <c r="S13" s="17">
        <v>104</v>
      </c>
      <c r="T13" s="17">
        <v>179</v>
      </c>
      <c r="U13" s="55">
        <f>+Table1[[#This Row],[Thames Turbo Sprint Triathlon]]/$M$3</f>
        <v>1</v>
      </c>
      <c r="V13" s="55">
        <f t="shared" si="4"/>
        <v>0.80681818181818177</v>
      </c>
      <c r="W13" s="55">
        <f t="shared" si="5"/>
        <v>1</v>
      </c>
      <c r="X13" s="55">
        <f t="shared" si="6"/>
        <v>1</v>
      </c>
      <c r="Y13" s="55">
        <f t="shared" si="7"/>
        <v>1</v>
      </c>
      <c r="Z13" s="55">
        <f>+Table1[[#This Row],[Hillingdon Sprint Triathlon]]/$R$3</f>
        <v>1</v>
      </c>
      <c r="AA13" s="55">
        <f>+Table1[[#This Row],[London Fields]]/$S$3</f>
        <v>1</v>
      </c>
      <c r="AB13" s="55">
        <f>+Table1[[#This Row],[Jekyll &amp; Hyde Park Duathlon]]/$T$3</f>
        <v>1</v>
      </c>
      <c r="AC13" s="65">
        <f t="shared" si="8"/>
        <v>3.8068181818181817</v>
      </c>
      <c r="AD13" s="55"/>
      <c r="AE13" s="55"/>
      <c r="AF13" s="55"/>
      <c r="AG13" s="55"/>
      <c r="AH13" s="55">
        <f>+AC13</f>
        <v>3.8068181818181817</v>
      </c>
      <c r="AI13" s="55"/>
      <c r="AJ13" s="73">
        <f>COUNT(Table1[[#This Row],[F open]:[M SuperVet]])</f>
        <v>1</v>
      </c>
    </row>
    <row r="14" spans="1:36" s="52" customFormat="1" x14ac:dyDescent="0.2">
      <c r="A14" s="16" t="str">
        <f t="shared" si="2"/>
        <v xml:space="preserve"> </v>
      </c>
      <c r="B14" s="16" t="s">
        <v>1858</v>
      </c>
      <c r="C14" s="15"/>
      <c r="D14" s="29" t="s">
        <v>217</v>
      </c>
      <c r="E14" s="29" t="s">
        <v>194</v>
      </c>
      <c r="F14" s="82">
        <f t="shared" si="3"/>
        <v>1003</v>
      </c>
      <c r="G14" s="82">
        <f>IF(Table1[[#This Row],[F open]]=""," ",RANK(AD14,$AD$5:$AD$1454,1))</f>
        <v>155</v>
      </c>
      <c r="H14" s="82" t="str">
        <f>IF(Table1[[#This Row],[F Vet]]=""," ",RANK(AE14,$AE$5:$AE$1454,1))</f>
        <v xml:space="preserve"> </v>
      </c>
      <c r="I14" s="82" t="str">
        <f>IF(Table1[[#This Row],[F SuperVet]]=""," ",RANK(AF14,$AF$5:$AF$1454,1))</f>
        <v xml:space="preserve"> </v>
      </c>
      <c r="J14" s="82" t="str">
        <f>IF(Table1[[#This Row],[M Open]]=""," ",RANK(AG14,$AG$5:$AG$1454,1))</f>
        <v xml:space="preserve"> </v>
      </c>
      <c r="K14" s="82" t="str">
        <f>IF(Table1[[#This Row],[M Vet]]=""," ",RANK(AH14,$AH$5:$AH$1454,1))</f>
        <v xml:space="preserve"> </v>
      </c>
      <c r="L14" s="82" t="str">
        <f>IF(Table1[[#This Row],[M SuperVet]]=""," ",RANK(AI14,$AI$5:$AI$1454,1))</f>
        <v xml:space="preserve"> </v>
      </c>
      <c r="M14" s="74">
        <v>404</v>
      </c>
      <c r="N14" s="74">
        <v>176</v>
      </c>
      <c r="O14" s="74">
        <v>47</v>
      </c>
      <c r="P14" s="74">
        <v>128</v>
      </c>
      <c r="Q14" s="17">
        <v>363</v>
      </c>
      <c r="R14" s="17">
        <v>139</v>
      </c>
      <c r="S14" s="17">
        <v>104</v>
      </c>
      <c r="T14" s="17">
        <v>179</v>
      </c>
      <c r="U14" s="55">
        <f>+Table1[[#This Row],[Thames Turbo Sprint Triathlon]]/$M$3</f>
        <v>1</v>
      </c>
      <c r="V14" s="55">
        <f t="shared" si="4"/>
        <v>1</v>
      </c>
      <c r="W14" s="55">
        <f t="shared" si="5"/>
        <v>1</v>
      </c>
      <c r="X14" s="55">
        <f t="shared" si="6"/>
        <v>1</v>
      </c>
      <c r="Y14" s="55">
        <f t="shared" si="7"/>
        <v>0.70485436893203879</v>
      </c>
      <c r="Z14" s="55">
        <f>+Table1[[#This Row],[Hillingdon Sprint Triathlon]]/$R$3</f>
        <v>1</v>
      </c>
      <c r="AA14" s="55">
        <f>+Table1[[#This Row],[London Fields]]/$S$3</f>
        <v>1</v>
      </c>
      <c r="AB14" s="55">
        <f>+Table1[[#This Row],[Jekyll &amp; Hyde Park Duathlon]]/$T$3</f>
        <v>1</v>
      </c>
      <c r="AC14" s="65">
        <f t="shared" si="8"/>
        <v>3.7048543689320388</v>
      </c>
      <c r="AD14" s="55">
        <f t="shared" ref="AD14:AD15" si="10">+AC14</f>
        <v>3.7048543689320388</v>
      </c>
      <c r="AE14" s="55"/>
      <c r="AF14" s="55"/>
      <c r="AG14" s="55"/>
      <c r="AH14" s="55"/>
      <c r="AI14" s="55"/>
      <c r="AJ14" s="73">
        <f>COUNT(Table1[[#This Row],[F open]:[M SuperVet]])</f>
        <v>1</v>
      </c>
    </row>
    <row r="15" spans="1:36" s="52" customFormat="1" x14ac:dyDescent="0.2">
      <c r="A15" s="16" t="str">
        <f t="shared" si="2"/>
        <v xml:space="preserve"> </v>
      </c>
      <c r="B15" s="16" t="s">
        <v>1956</v>
      </c>
      <c r="C15" s="15"/>
      <c r="D15" s="29" t="s">
        <v>217</v>
      </c>
      <c r="E15" s="29" t="s">
        <v>194</v>
      </c>
      <c r="F15" s="82">
        <f t="shared" si="3"/>
        <v>1366</v>
      </c>
      <c r="G15" s="82">
        <f>IF(Table1[[#This Row],[F open]]=""," ",RANK(AD15,$AD$5:$AD$1454,1))</f>
        <v>279</v>
      </c>
      <c r="H15" s="82" t="str">
        <f>IF(Table1[[#This Row],[F Vet]]=""," ",RANK(AE15,$AE$5:$AE$1454,1))</f>
        <v xml:space="preserve"> </v>
      </c>
      <c r="I15" s="82" t="str">
        <f>IF(Table1[[#This Row],[F SuperVet]]=""," ",RANK(AF15,$AF$5:$AF$1454,1))</f>
        <v xml:space="preserve"> </v>
      </c>
      <c r="J15" s="82" t="str">
        <f>IF(Table1[[#This Row],[M Open]]=""," ",RANK(AG15,$AG$5:$AG$1454,1))</f>
        <v xml:space="preserve"> </v>
      </c>
      <c r="K15" s="82" t="str">
        <f>IF(Table1[[#This Row],[M Vet]]=""," ",RANK(AH15,$AH$5:$AH$1454,1))</f>
        <v xml:space="preserve"> </v>
      </c>
      <c r="L15" s="82" t="str">
        <f>IF(Table1[[#This Row],[M SuperVet]]=""," ",RANK(AI15,$AI$5:$AI$1454,1))</f>
        <v xml:space="preserve"> </v>
      </c>
      <c r="M15" s="74">
        <v>404</v>
      </c>
      <c r="N15" s="74">
        <v>176</v>
      </c>
      <c r="O15" s="74">
        <v>47</v>
      </c>
      <c r="P15" s="74">
        <v>128</v>
      </c>
      <c r="Q15" s="17">
        <v>486</v>
      </c>
      <c r="R15" s="17">
        <v>139</v>
      </c>
      <c r="S15" s="17">
        <v>104</v>
      </c>
      <c r="T15" s="17">
        <v>179</v>
      </c>
      <c r="U15" s="55">
        <f>+Table1[[#This Row],[Thames Turbo Sprint Triathlon]]/$M$3</f>
        <v>1</v>
      </c>
      <c r="V15" s="55">
        <f t="shared" si="4"/>
        <v>1</v>
      </c>
      <c r="W15" s="55">
        <f t="shared" si="5"/>
        <v>1</v>
      </c>
      <c r="X15" s="55">
        <f t="shared" si="6"/>
        <v>1</v>
      </c>
      <c r="Y15" s="55">
        <f t="shared" si="7"/>
        <v>0.94368932038834952</v>
      </c>
      <c r="Z15" s="55">
        <f>+Table1[[#This Row],[Hillingdon Sprint Triathlon]]/$R$3</f>
        <v>1</v>
      </c>
      <c r="AA15" s="55">
        <f>+Table1[[#This Row],[London Fields]]/$S$3</f>
        <v>1</v>
      </c>
      <c r="AB15" s="55">
        <f>+Table1[[#This Row],[Jekyll &amp; Hyde Park Duathlon]]/$T$3</f>
        <v>1</v>
      </c>
      <c r="AC15" s="65">
        <f t="shared" si="8"/>
        <v>3.9436893203883496</v>
      </c>
      <c r="AD15" s="55">
        <f t="shared" si="10"/>
        <v>3.9436893203883496</v>
      </c>
      <c r="AE15" s="55"/>
      <c r="AF15" s="55"/>
      <c r="AG15" s="55"/>
      <c r="AH15" s="55"/>
      <c r="AI15" s="55"/>
      <c r="AJ15" s="73">
        <f>COUNT(Table1[[#This Row],[F open]:[M SuperVet]])</f>
        <v>1</v>
      </c>
    </row>
    <row r="16" spans="1:36" s="52" customFormat="1" hidden="1" x14ac:dyDescent="0.2">
      <c r="A16" s="16" t="str">
        <f t="shared" si="2"/>
        <v xml:space="preserve"> </v>
      </c>
      <c r="B16" s="16" t="s">
        <v>1541</v>
      </c>
      <c r="C16" s="15" t="s">
        <v>122</v>
      </c>
      <c r="D16" s="29" t="s">
        <v>397</v>
      </c>
      <c r="E16" s="29" t="s">
        <v>1530</v>
      </c>
      <c r="F16" s="82">
        <f t="shared" si="3"/>
        <v>303</v>
      </c>
      <c r="G16" s="82" t="str">
        <f>IF(Table1[[#This Row],[F open]]=""," ",RANK(AD16,$AD$5:$AD$1454,1))</f>
        <v xml:space="preserve"> </v>
      </c>
      <c r="H16" s="82" t="str">
        <f>IF(Table1[[#This Row],[F Vet]]=""," ",RANK(AE16,$AE$5:$AE$1454,1))</f>
        <v xml:space="preserve"> </v>
      </c>
      <c r="I16" s="82" t="str">
        <f>IF(Table1[[#This Row],[F SuperVet]]=""," ",RANK(AF16,$AF$5:$AF$1454,1))</f>
        <v xml:space="preserve"> </v>
      </c>
      <c r="J16" s="82" t="str">
        <f>IF(Table1[[#This Row],[M Open]]=""," ",RANK(AG16,$AG$5:$AG$1454,1))</f>
        <v xml:space="preserve"> </v>
      </c>
      <c r="K16" s="82">
        <f>IF(Table1[[#This Row],[M Vet]]=""," ",RANK(AH16,$AH$5:$AH$1454,1))</f>
        <v>71</v>
      </c>
      <c r="L16" s="82" t="str">
        <f>IF(Table1[[#This Row],[M SuperVet]]=""," ",RANK(AI16,$AI$5:$AI$1454,1))</f>
        <v xml:space="preserve"> </v>
      </c>
      <c r="M16" s="74">
        <v>404</v>
      </c>
      <c r="N16" s="74">
        <v>176</v>
      </c>
      <c r="O16" s="74">
        <v>47</v>
      </c>
      <c r="P16" s="74">
        <v>22</v>
      </c>
      <c r="Q16" s="17">
        <v>515</v>
      </c>
      <c r="R16" s="17">
        <v>139</v>
      </c>
      <c r="S16" s="17">
        <v>104</v>
      </c>
      <c r="T16" s="17">
        <v>179</v>
      </c>
      <c r="U16" s="55">
        <f>+Table1[[#This Row],[Thames Turbo Sprint Triathlon]]/$M$3</f>
        <v>1</v>
      </c>
      <c r="V16" s="55">
        <f t="shared" si="4"/>
        <v>1</v>
      </c>
      <c r="W16" s="55">
        <f t="shared" si="5"/>
        <v>1</v>
      </c>
      <c r="X16" s="55">
        <f t="shared" si="6"/>
        <v>0.171875</v>
      </c>
      <c r="Y16" s="55">
        <f t="shared" si="7"/>
        <v>1</v>
      </c>
      <c r="Z16" s="55">
        <f>+Table1[[#This Row],[Hillingdon Sprint Triathlon]]/$R$3</f>
        <v>1</v>
      </c>
      <c r="AA16" s="55">
        <f>+Table1[[#This Row],[London Fields]]/$S$3</f>
        <v>1</v>
      </c>
      <c r="AB16" s="55">
        <f>+Table1[[#This Row],[Jekyll &amp; Hyde Park Duathlon]]/$T$3</f>
        <v>1</v>
      </c>
      <c r="AC16" s="65">
        <f t="shared" si="8"/>
        <v>3.171875</v>
      </c>
      <c r="AD16" s="55"/>
      <c r="AE16" s="55"/>
      <c r="AF16" s="55"/>
      <c r="AG16" s="55"/>
      <c r="AH16" s="55">
        <f>+AC16</f>
        <v>3.171875</v>
      </c>
      <c r="AI16" s="55"/>
      <c r="AJ16" s="73">
        <f>COUNT(Table1[[#This Row],[F open]:[M SuperVet]])</f>
        <v>1</v>
      </c>
    </row>
    <row r="17" spans="1:36" s="52" customFormat="1" hidden="1" x14ac:dyDescent="0.2">
      <c r="A17" s="16" t="str">
        <f t="shared" si="2"/>
        <v xml:space="preserve"> </v>
      </c>
      <c r="B17" s="16" t="s">
        <v>1690</v>
      </c>
      <c r="C17" s="15"/>
      <c r="D17" s="29" t="s">
        <v>217</v>
      </c>
      <c r="E17" s="29" t="s">
        <v>188</v>
      </c>
      <c r="F17" s="82">
        <f t="shared" si="3"/>
        <v>398</v>
      </c>
      <c r="G17" s="82" t="str">
        <f>IF(Table1[[#This Row],[F open]]=""," ",RANK(AD17,$AD$5:$AD$1454,1))</f>
        <v xml:space="preserve"> </v>
      </c>
      <c r="H17" s="82" t="str">
        <f>IF(Table1[[#This Row],[F Vet]]=""," ",RANK(AE17,$AE$5:$AE$1454,1))</f>
        <v xml:space="preserve"> </v>
      </c>
      <c r="I17" s="82" t="str">
        <f>IF(Table1[[#This Row],[F SuperVet]]=""," ",RANK(AF17,$AF$5:$AF$1454,1))</f>
        <v xml:space="preserve"> </v>
      </c>
      <c r="J17" s="82">
        <f>IF(Table1[[#This Row],[M Open]]=""," ",RANK(AG17,$AG$5:$AG$1454,1))</f>
        <v>234</v>
      </c>
      <c r="K17" s="82" t="str">
        <f>IF(Table1[[#This Row],[M Vet]]=""," ",RANK(AH17,$AH$5:$AH$1454,1))</f>
        <v xml:space="preserve"> </v>
      </c>
      <c r="L17" s="82" t="str">
        <f>IF(Table1[[#This Row],[M SuperVet]]=""," ",RANK(AI17,$AI$5:$AI$1454,1))</f>
        <v xml:space="preserve"> </v>
      </c>
      <c r="M17" s="74">
        <v>404</v>
      </c>
      <c r="N17" s="74">
        <v>176</v>
      </c>
      <c r="O17" s="74">
        <v>47</v>
      </c>
      <c r="P17" s="74">
        <v>128</v>
      </c>
      <c r="Q17" s="17">
        <v>128</v>
      </c>
      <c r="R17" s="17">
        <v>139</v>
      </c>
      <c r="S17" s="17">
        <v>104</v>
      </c>
      <c r="T17" s="17">
        <v>179</v>
      </c>
      <c r="U17" s="55">
        <f>+Table1[[#This Row],[Thames Turbo Sprint Triathlon]]/$M$3</f>
        <v>1</v>
      </c>
      <c r="V17" s="55">
        <f t="shared" si="4"/>
        <v>1</v>
      </c>
      <c r="W17" s="55">
        <f t="shared" si="5"/>
        <v>1</v>
      </c>
      <c r="X17" s="55">
        <f t="shared" si="6"/>
        <v>1</v>
      </c>
      <c r="Y17" s="55">
        <f t="shared" si="7"/>
        <v>0.24854368932038834</v>
      </c>
      <c r="Z17" s="55">
        <f>+Table1[[#This Row],[Hillingdon Sprint Triathlon]]/$R$3</f>
        <v>1</v>
      </c>
      <c r="AA17" s="55">
        <f>+Table1[[#This Row],[London Fields]]/$S$3</f>
        <v>1</v>
      </c>
      <c r="AB17" s="55">
        <f>+Table1[[#This Row],[Jekyll &amp; Hyde Park Duathlon]]/$T$3</f>
        <v>1</v>
      </c>
      <c r="AC17" s="65">
        <f t="shared" si="8"/>
        <v>3.2485436893203881</v>
      </c>
      <c r="AD17" s="55"/>
      <c r="AE17" s="55"/>
      <c r="AF17" s="55"/>
      <c r="AG17" s="55">
        <f>+AC17</f>
        <v>3.2485436893203881</v>
      </c>
      <c r="AH17" s="55"/>
      <c r="AI17" s="55"/>
      <c r="AJ17" s="73">
        <f>COUNT(Table1[[#This Row],[F open]:[M SuperVet]])</f>
        <v>1</v>
      </c>
    </row>
    <row r="18" spans="1:36" s="52" customFormat="1" hidden="1" x14ac:dyDescent="0.2">
      <c r="A18" s="16" t="str">
        <f t="shared" si="2"/>
        <v xml:space="preserve"> </v>
      </c>
      <c r="B18" s="16" t="s">
        <v>1856</v>
      </c>
      <c r="C18" s="15" t="s">
        <v>151</v>
      </c>
      <c r="D18" s="29" t="s">
        <v>397</v>
      </c>
      <c r="E18" s="29" t="s">
        <v>188</v>
      </c>
      <c r="F18" s="82">
        <f t="shared" si="3"/>
        <v>996</v>
      </c>
      <c r="G18" s="82" t="str">
        <f>IF(Table1[[#This Row],[F open]]=""," ",RANK(AD18,$AD$5:$AD$1454,1))</f>
        <v xml:space="preserve"> </v>
      </c>
      <c r="H18" s="82" t="str">
        <f>IF(Table1[[#This Row],[F Vet]]=""," ",RANK(AE18,$AE$5:$AE$1454,1))</f>
        <v xml:space="preserve"> </v>
      </c>
      <c r="I18" s="82" t="str">
        <f>IF(Table1[[#This Row],[F SuperVet]]=""," ",RANK(AF18,$AF$5:$AF$1454,1))</f>
        <v xml:space="preserve"> </v>
      </c>
      <c r="J18" s="82" t="str">
        <f>IF(Table1[[#This Row],[M Open]]=""," ",RANK(AG18,$AG$5:$AG$1454,1))</f>
        <v xml:space="preserve"> </v>
      </c>
      <c r="K18" s="82">
        <f>IF(Table1[[#This Row],[M Vet]]=""," ",RANK(AH18,$AH$5:$AH$1454,1))</f>
        <v>252</v>
      </c>
      <c r="L18" s="82" t="str">
        <f>IF(Table1[[#This Row],[M SuperVet]]=""," ",RANK(AI18,$AI$5:$AI$1454,1))</f>
        <v xml:space="preserve"> </v>
      </c>
      <c r="M18" s="74">
        <v>404</v>
      </c>
      <c r="N18" s="74">
        <v>176</v>
      </c>
      <c r="O18" s="74">
        <v>47</v>
      </c>
      <c r="P18" s="74">
        <v>128</v>
      </c>
      <c r="Q18" s="17">
        <v>361</v>
      </c>
      <c r="R18" s="17">
        <v>139</v>
      </c>
      <c r="S18" s="17">
        <v>104</v>
      </c>
      <c r="T18" s="17">
        <v>179</v>
      </c>
      <c r="U18" s="55">
        <f>+Table1[[#This Row],[Thames Turbo Sprint Triathlon]]/$M$3</f>
        <v>1</v>
      </c>
      <c r="V18" s="55">
        <f t="shared" si="4"/>
        <v>1</v>
      </c>
      <c r="W18" s="55">
        <f t="shared" si="5"/>
        <v>1</v>
      </c>
      <c r="X18" s="55">
        <f t="shared" si="6"/>
        <v>1</v>
      </c>
      <c r="Y18" s="55">
        <f t="shared" si="7"/>
        <v>0.70097087378640777</v>
      </c>
      <c r="Z18" s="55">
        <f>+Table1[[#This Row],[Hillingdon Sprint Triathlon]]/$R$3</f>
        <v>1</v>
      </c>
      <c r="AA18" s="55">
        <f>+Table1[[#This Row],[London Fields]]/$S$3</f>
        <v>1</v>
      </c>
      <c r="AB18" s="55">
        <f>+Table1[[#This Row],[Jekyll &amp; Hyde Park Duathlon]]/$T$3</f>
        <v>1</v>
      </c>
      <c r="AC18" s="65">
        <f t="shared" si="8"/>
        <v>3.7009708737864075</v>
      </c>
      <c r="AD18" s="55"/>
      <c r="AE18" s="55"/>
      <c r="AF18" s="55"/>
      <c r="AG18" s="55"/>
      <c r="AH18" s="55">
        <f>+AC18</f>
        <v>3.7009708737864075</v>
      </c>
      <c r="AI18" s="55"/>
      <c r="AJ18" s="73">
        <f>COUNT(Table1[[#This Row],[F open]:[M SuperVet]])</f>
        <v>1</v>
      </c>
    </row>
    <row r="19" spans="1:36" s="52" customFormat="1" x14ac:dyDescent="0.2">
      <c r="A19" s="16" t="str">
        <f t="shared" si="2"/>
        <v xml:space="preserve"> </v>
      </c>
      <c r="B19" s="16" t="s">
        <v>2216</v>
      </c>
      <c r="C19" s="15"/>
      <c r="D19" s="29" t="s">
        <v>217</v>
      </c>
      <c r="E19" s="29" t="s">
        <v>194</v>
      </c>
      <c r="F19" s="82">
        <f t="shared" si="3"/>
        <v>849</v>
      </c>
      <c r="G19" s="82">
        <f>IF(Table1[[#This Row],[F open]]=""," ",RANK(AD19,$AD$5:$AD$1454,1))</f>
        <v>120</v>
      </c>
      <c r="H19" s="82" t="str">
        <f>IF(Table1[[#This Row],[F Vet]]=""," ",RANK(AE19,$AE$5:$AE$1454,1))</f>
        <v xml:space="preserve"> </v>
      </c>
      <c r="I19" s="82" t="str">
        <f>IF(Table1[[#This Row],[F SuperVet]]=""," ",RANK(AF19,$AF$5:$AF$1454,1))</f>
        <v xml:space="preserve"> </v>
      </c>
      <c r="J19" s="82" t="str">
        <f>IF(Table1[[#This Row],[M Open]]=""," ",RANK(AG19,$AG$5:$AG$1454,1))</f>
        <v xml:space="preserve"> </v>
      </c>
      <c r="K19" s="82" t="str">
        <f>IF(Table1[[#This Row],[M Vet]]=""," ",RANK(AH19,$AH$5:$AH$1454,1))</f>
        <v xml:space="preserve"> </v>
      </c>
      <c r="L19" s="82" t="str">
        <f>IF(Table1[[#This Row],[M SuperVet]]=""," ",RANK(AI19,$AI$5:$AI$1454,1))</f>
        <v xml:space="preserve"> </v>
      </c>
      <c r="M19" s="74">
        <v>404</v>
      </c>
      <c r="N19" s="74">
        <v>176</v>
      </c>
      <c r="O19" s="74">
        <v>47</v>
      </c>
      <c r="P19" s="74">
        <v>128</v>
      </c>
      <c r="Q19" s="17">
        <v>515</v>
      </c>
      <c r="R19" s="17">
        <v>139</v>
      </c>
      <c r="S19" s="17">
        <v>104</v>
      </c>
      <c r="T19" s="17">
        <v>107</v>
      </c>
      <c r="U19" s="55">
        <f>+Table1[[#This Row],[Thames Turbo Sprint Triathlon]]/$M$3</f>
        <v>1</v>
      </c>
      <c r="V19" s="55">
        <f t="shared" si="4"/>
        <v>1</v>
      </c>
      <c r="W19" s="55">
        <f t="shared" si="5"/>
        <v>1</v>
      </c>
      <c r="X19" s="55">
        <f t="shared" si="6"/>
        <v>1</v>
      </c>
      <c r="Y19" s="55">
        <f t="shared" si="7"/>
        <v>1</v>
      </c>
      <c r="Z19" s="55">
        <f>+Table1[[#This Row],[Hillingdon Sprint Triathlon]]/$R$3</f>
        <v>1</v>
      </c>
      <c r="AA19" s="55">
        <f>+Table1[[#This Row],[London Fields]]/$S$3</f>
        <v>1</v>
      </c>
      <c r="AB19" s="55">
        <f>+Table1[[#This Row],[Jekyll &amp; Hyde Park Duathlon]]/$T$3</f>
        <v>0.5977653631284916</v>
      </c>
      <c r="AC19" s="65">
        <f t="shared" si="8"/>
        <v>3.5977653631284916</v>
      </c>
      <c r="AD19" s="55">
        <f t="shared" ref="AD19:AD20" si="11">+AC19</f>
        <v>3.5977653631284916</v>
      </c>
      <c r="AE19" s="55"/>
      <c r="AF19" s="55"/>
      <c r="AG19" s="55"/>
      <c r="AH19" s="55"/>
      <c r="AI19" s="55"/>
      <c r="AJ19" s="73">
        <f>COUNT(Table1[[#This Row],[F open]:[M SuperVet]])</f>
        <v>1</v>
      </c>
    </row>
    <row r="20" spans="1:36" s="52" customFormat="1" x14ac:dyDescent="0.2">
      <c r="A20" s="16" t="str">
        <f t="shared" si="2"/>
        <v xml:space="preserve"> </v>
      </c>
      <c r="B20" s="16" t="s">
        <v>939</v>
      </c>
      <c r="C20" s="15"/>
      <c r="D20" s="29" t="s">
        <v>217</v>
      </c>
      <c r="E20" s="29" t="s">
        <v>194</v>
      </c>
      <c r="F20" s="82">
        <f t="shared" si="3"/>
        <v>995</v>
      </c>
      <c r="G20" s="82">
        <f>IF(Table1[[#This Row],[F open]]=""," ",RANK(AD20,$AD$5:$AD$1454,1))</f>
        <v>152</v>
      </c>
      <c r="H20" s="82" t="str">
        <f>IF(Table1[[#This Row],[F Vet]]=""," ",RANK(AE20,$AE$5:$AE$1454,1))</f>
        <v xml:space="preserve"> </v>
      </c>
      <c r="I20" s="82" t="str">
        <f>IF(Table1[[#This Row],[F SuperVet]]=""," ",RANK(AF20,$AF$5:$AF$1454,1))</f>
        <v xml:space="preserve"> </v>
      </c>
      <c r="J20" s="82" t="str">
        <f>IF(Table1[[#This Row],[M Open]]=""," ",RANK(AG20,$AG$5:$AG$1454,1))</f>
        <v xml:space="preserve"> </v>
      </c>
      <c r="K20" s="82" t="str">
        <f>IF(Table1[[#This Row],[M Vet]]=""," ",RANK(AH20,$AH$5:$AH$1454,1))</f>
        <v xml:space="preserve"> </v>
      </c>
      <c r="L20" s="82" t="str">
        <f>IF(Table1[[#This Row],[M SuperVet]]=""," ",RANK(AI20,$AI$5:$AI$1454,1))</f>
        <v xml:space="preserve"> </v>
      </c>
      <c r="M20" s="74">
        <v>283</v>
      </c>
      <c r="N20" s="74">
        <v>176</v>
      </c>
      <c r="O20" s="74">
        <v>47</v>
      </c>
      <c r="P20" s="74">
        <v>128</v>
      </c>
      <c r="Q20" s="17">
        <v>515</v>
      </c>
      <c r="R20" s="17">
        <v>139</v>
      </c>
      <c r="S20" s="17">
        <v>104</v>
      </c>
      <c r="T20" s="17">
        <v>179</v>
      </c>
      <c r="U20" s="55">
        <f>+Table1[[#This Row],[Thames Turbo Sprint Triathlon]]/$M$3</f>
        <v>0.70049504950495045</v>
      </c>
      <c r="V20" s="55">
        <f t="shared" si="4"/>
        <v>1</v>
      </c>
      <c r="W20" s="55">
        <f t="shared" si="5"/>
        <v>1</v>
      </c>
      <c r="X20" s="55">
        <f t="shared" si="6"/>
        <v>1</v>
      </c>
      <c r="Y20" s="55">
        <f t="shared" si="7"/>
        <v>1</v>
      </c>
      <c r="Z20" s="55">
        <f>+Table1[[#This Row],[Hillingdon Sprint Triathlon]]/$R$3</f>
        <v>1</v>
      </c>
      <c r="AA20" s="55">
        <f>+Table1[[#This Row],[London Fields]]/$S$3</f>
        <v>1</v>
      </c>
      <c r="AB20" s="55">
        <f>+Table1[[#This Row],[Jekyll &amp; Hyde Park Duathlon]]/$T$3</f>
        <v>1</v>
      </c>
      <c r="AC20" s="65">
        <f t="shared" si="8"/>
        <v>3.7004950495049505</v>
      </c>
      <c r="AD20" s="55">
        <f t="shared" si="11"/>
        <v>3.7004950495049505</v>
      </c>
      <c r="AE20" s="55"/>
      <c r="AF20" s="55"/>
      <c r="AG20" s="55"/>
      <c r="AH20" s="55"/>
      <c r="AI20" s="55"/>
      <c r="AJ20" s="73">
        <f>COUNT(Table1[[#This Row],[F open]:[M SuperVet]])</f>
        <v>1</v>
      </c>
    </row>
    <row r="21" spans="1:36" s="52" customFormat="1" hidden="1" x14ac:dyDescent="0.2">
      <c r="A21" s="16" t="str">
        <f t="shared" si="2"/>
        <v xml:space="preserve"> </v>
      </c>
      <c r="B21" s="16" t="s">
        <v>854</v>
      </c>
      <c r="C21" s="15" t="s">
        <v>51</v>
      </c>
      <c r="D21" s="29" t="s">
        <v>217</v>
      </c>
      <c r="E21" s="29" t="s">
        <v>188</v>
      </c>
      <c r="F21" s="82">
        <f t="shared" si="3"/>
        <v>631</v>
      </c>
      <c r="G21" s="82" t="str">
        <f>IF(Table1[[#This Row],[F open]]=""," ",RANK(AD21,$AD$5:$AD$1454,1))</f>
        <v xml:space="preserve"> </v>
      </c>
      <c r="H21" s="82" t="str">
        <f>IF(Table1[[#This Row],[F Vet]]=""," ",RANK(AE21,$AE$5:$AE$1454,1))</f>
        <v xml:space="preserve"> </v>
      </c>
      <c r="I21" s="82" t="str">
        <f>IF(Table1[[#This Row],[F SuperVet]]=""," ",RANK(AF21,$AF$5:$AF$1454,1))</f>
        <v xml:space="preserve"> </v>
      </c>
      <c r="J21" s="82">
        <f>IF(Table1[[#This Row],[M Open]]=""," ",RANK(AG21,$AG$5:$AG$1454,1))</f>
        <v>346</v>
      </c>
      <c r="K21" s="82" t="str">
        <f>IF(Table1[[#This Row],[M Vet]]=""," ",RANK(AH21,$AH$5:$AH$1454,1))</f>
        <v xml:space="preserve"> </v>
      </c>
      <c r="L21" s="82" t="str">
        <f>IF(Table1[[#This Row],[M SuperVet]]=""," ",RANK(AI21,$AI$5:$AI$1454,1))</f>
        <v xml:space="preserve"> </v>
      </c>
      <c r="M21" s="74">
        <v>174</v>
      </c>
      <c r="N21" s="74">
        <v>176</v>
      </c>
      <c r="O21" s="74">
        <v>47</v>
      </c>
      <c r="P21" s="74">
        <v>128</v>
      </c>
      <c r="Q21" s="17">
        <v>515</v>
      </c>
      <c r="R21" s="17">
        <v>139</v>
      </c>
      <c r="S21" s="17">
        <v>104</v>
      </c>
      <c r="T21" s="17">
        <v>179</v>
      </c>
      <c r="U21" s="55">
        <f>+Table1[[#This Row],[Thames Turbo Sprint Triathlon]]/$M$3</f>
        <v>0.43069306930693069</v>
      </c>
      <c r="V21" s="55">
        <f t="shared" si="4"/>
        <v>1</v>
      </c>
      <c r="W21" s="55">
        <f t="shared" si="5"/>
        <v>1</v>
      </c>
      <c r="X21" s="55">
        <f t="shared" si="6"/>
        <v>1</v>
      </c>
      <c r="Y21" s="55">
        <f t="shared" si="7"/>
        <v>1</v>
      </c>
      <c r="Z21" s="55">
        <f>+Table1[[#This Row],[Hillingdon Sprint Triathlon]]/$R$3</f>
        <v>1</v>
      </c>
      <c r="AA21" s="55">
        <f>+Table1[[#This Row],[London Fields]]/$S$3</f>
        <v>1</v>
      </c>
      <c r="AB21" s="55">
        <f>+Table1[[#This Row],[Jekyll &amp; Hyde Park Duathlon]]/$T$3</f>
        <v>1</v>
      </c>
      <c r="AC21" s="65">
        <f t="shared" si="8"/>
        <v>3.4306930693069306</v>
      </c>
      <c r="AD21" s="55"/>
      <c r="AE21" s="55"/>
      <c r="AF21" s="55"/>
      <c r="AG21" s="55">
        <f>+AC21</f>
        <v>3.4306930693069306</v>
      </c>
      <c r="AH21" s="55"/>
      <c r="AI21" s="55"/>
      <c r="AJ21" s="73">
        <f>COUNT(Table1[[#This Row],[F open]:[M SuperVet]])</f>
        <v>1</v>
      </c>
    </row>
    <row r="22" spans="1:36" s="52" customFormat="1" hidden="1" x14ac:dyDescent="0.2">
      <c r="A22" s="16" t="str">
        <f t="shared" si="2"/>
        <v xml:space="preserve"> </v>
      </c>
      <c r="B22" s="16" t="s">
        <v>1630</v>
      </c>
      <c r="C22" s="15" t="s">
        <v>513</v>
      </c>
      <c r="D22" s="29" t="s">
        <v>397</v>
      </c>
      <c r="E22" s="29" t="s">
        <v>188</v>
      </c>
      <c r="F22" s="82">
        <f t="shared" si="3"/>
        <v>174</v>
      </c>
      <c r="G22" s="82" t="str">
        <f>IF(Table1[[#This Row],[F open]]=""," ",RANK(AD22,$AD$5:$AD$1454,1))</f>
        <v xml:space="preserve"> </v>
      </c>
      <c r="H22" s="82" t="str">
        <f>IF(Table1[[#This Row],[F Vet]]=""," ",RANK(AE22,$AE$5:$AE$1454,1))</f>
        <v xml:space="preserve"> </v>
      </c>
      <c r="I22" s="82" t="str">
        <f>IF(Table1[[#This Row],[F SuperVet]]=""," ",RANK(AF22,$AF$5:$AF$1454,1))</f>
        <v xml:space="preserve"> </v>
      </c>
      <c r="J22" s="82" t="str">
        <f>IF(Table1[[#This Row],[M Open]]=""," ",RANK(AG22,$AG$5:$AG$1454,1))</f>
        <v xml:space="preserve"> </v>
      </c>
      <c r="K22" s="82">
        <f>IF(Table1[[#This Row],[M Vet]]=""," ",RANK(AH22,$AH$5:$AH$1454,1))</f>
        <v>42</v>
      </c>
      <c r="L22" s="82" t="str">
        <f>IF(Table1[[#This Row],[M SuperVet]]=""," ",RANK(AI22,$AI$5:$AI$1454,1))</f>
        <v xml:space="preserve"> </v>
      </c>
      <c r="M22" s="74">
        <v>404</v>
      </c>
      <c r="N22" s="74">
        <v>176</v>
      </c>
      <c r="O22" s="74">
        <v>47</v>
      </c>
      <c r="P22" s="74">
        <v>128</v>
      </c>
      <c r="Q22" s="17">
        <v>30</v>
      </c>
      <c r="R22" s="17">
        <v>139</v>
      </c>
      <c r="S22" s="17">
        <v>104</v>
      </c>
      <c r="T22" s="17">
        <v>179</v>
      </c>
      <c r="U22" s="55">
        <f>+Table1[[#This Row],[Thames Turbo Sprint Triathlon]]/$M$3</f>
        <v>1</v>
      </c>
      <c r="V22" s="55">
        <f t="shared" si="4"/>
        <v>1</v>
      </c>
      <c r="W22" s="55">
        <f t="shared" si="5"/>
        <v>1</v>
      </c>
      <c r="X22" s="55">
        <f t="shared" si="6"/>
        <v>1</v>
      </c>
      <c r="Y22" s="55">
        <f t="shared" si="7"/>
        <v>5.8252427184466021E-2</v>
      </c>
      <c r="Z22" s="55">
        <f>+Table1[[#This Row],[Hillingdon Sprint Triathlon]]/$R$3</f>
        <v>1</v>
      </c>
      <c r="AA22" s="55">
        <f>+Table1[[#This Row],[London Fields]]/$S$3</f>
        <v>1</v>
      </c>
      <c r="AB22" s="55">
        <f>+Table1[[#This Row],[Jekyll &amp; Hyde Park Duathlon]]/$T$3</f>
        <v>1</v>
      </c>
      <c r="AC22" s="65">
        <f t="shared" si="8"/>
        <v>3.058252427184466</v>
      </c>
      <c r="AD22" s="55"/>
      <c r="AE22" s="55"/>
      <c r="AF22" s="55"/>
      <c r="AG22" s="55"/>
      <c r="AH22" s="55">
        <f t="shared" ref="AH22:AH23" si="12">+AC22</f>
        <v>3.058252427184466</v>
      </c>
      <c r="AI22" s="55"/>
      <c r="AJ22" s="73">
        <f>COUNT(Table1[[#This Row],[F open]:[M SuperVet]])</f>
        <v>1</v>
      </c>
    </row>
    <row r="23" spans="1:36" s="52" customFormat="1" hidden="1" x14ac:dyDescent="0.2">
      <c r="A23" s="16" t="str">
        <f t="shared" si="2"/>
        <v xml:space="preserve"> </v>
      </c>
      <c r="B23" s="16" t="s">
        <v>635</v>
      </c>
      <c r="C23" s="15" t="s">
        <v>2016</v>
      </c>
      <c r="D23" s="29" t="s">
        <v>397</v>
      </c>
      <c r="E23" s="29" t="s">
        <v>1530</v>
      </c>
      <c r="F23" s="82">
        <f t="shared" si="3"/>
        <v>797</v>
      </c>
      <c r="G23" s="82" t="str">
        <f>IF(Table1[[#This Row],[F open]]=""," ",RANK(AD23,$AD$5:$AD$1454,1))</f>
        <v xml:space="preserve"> </v>
      </c>
      <c r="H23" s="82" t="str">
        <f>IF(Table1[[#This Row],[F Vet]]=""," ",RANK(AE23,$AE$5:$AE$1454,1))</f>
        <v xml:space="preserve"> </v>
      </c>
      <c r="I23" s="82" t="str">
        <f>IF(Table1[[#This Row],[F SuperVet]]=""," ",RANK(AF23,$AF$5:$AF$1454,1))</f>
        <v xml:space="preserve"> </v>
      </c>
      <c r="J23" s="82" t="str">
        <f>IF(Table1[[#This Row],[M Open]]=""," ",RANK(AG23,$AG$5:$AG$1454,1))</f>
        <v xml:space="preserve"> </v>
      </c>
      <c r="K23" s="82">
        <f>IF(Table1[[#This Row],[M Vet]]=""," ",RANK(AH23,$AH$5:$AH$1454,1))</f>
        <v>193</v>
      </c>
      <c r="L23" s="82" t="str">
        <f>IF(Table1[[#This Row],[M SuperVet]]=""," ",RANK(AI23,$AI$5:$AI$1454,1))</f>
        <v xml:space="preserve"> </v>
      </c>
      <c r="M23" s="74">
        <v>404</v>
      </c>
      <c r="N23" s="74">
        <v>176</v>
      </c>
      <c r="O23" s="74">
        <v>47</v>
      </c>
      <c r="P23" s="74">
        <v>128</v>
      </c>
      <c r="Q23" s="17">
        <v>515</v>
      </c>
      <c r="R23" s="17">
        <v>78</v>
      </c>
      <c r="S23" s="17">
        <v>104</v>
      </c>
      <c r="T23" s="17">
        <v>179</v>
      </c>
      <c r="U23" s="55">
        <f>+Table1[[#This Row],[Thames Turbo Sprint Triathlon]]/$M$3</f>
        <v>1</v>
      </c>
      <c r="V23" s="55">
        <f t="shared" si="4"/>
        <v>1</v>
      </c>
      <c r="W23" s="55">
        <f t="shared" si="5"/>
        <v>1</v>
      </c>
      <c r="X23" s="55">
        <f t="shared" si="6"/>
        <v>1</v>
      </c>
      <c r="Y23" s="55">
        <f t="shared" si="7"/>
        <v>1</v>
      </c>
      <c r="Z23" s="55">
        <f>+Table1[[#This Row],[Hillingdon Sprint Triathlon]]/$R$3</f>
        <v>0.5611510791366906</v>
      </c>
      <c r="AA23" s="55">
        <f>+Table1[[#This Row],[London Fields]]/$S$3</f>
        <v>1</v>
      </c>
      <c r="AB23" s="55">
        <f>+Table1[[#This Row],[Jekyll &amp; Hyde Park Duathlon]]/$T$3</f>
        <v>1</v>
      </c>
      <c r="AC23" s="65">
        <f t="shared" si="8"/>
        <v>3.5611510791366907</v>
      </c>
      <c r="AD23" s="55"/>
      <c r="AE23" s="55"/>
      <c r="AF23" s="55"/>
      <c r="AG23" s="55"/>
      <c r="AH23" s="55">
        <f t="shared" si="12"/>
        <v>3.5611510791366907</v>
      </c>
      <c r="AI23" s="55"/>
      <c r="AJ23" s="73">
        <f>COUNT(Table1[[#This Row],[F open]:[M SuperVet]])</f>
        <v>1</v>
      </c>
    </row>
    <row r="24" spans="1:36" s="52" customFormat="1" hidden="1" x14ac:dyDescent="0.2">
      <c r="A24" s="16" t="str">
        <f t="shared" si="2"/>
        <v xml:space="preserve"> </v>
      </c>
      <c r="B24" s="16" t="s">
        <v>2213</v>
      </c>
      <c r="C24" s="15" t="s">
        <v>25</v>
      </c>
      <c r="D24" s="29" t="s">
        <v>1059</v>
      </c>
      <c r="E24" s="29" t="s">
        <v>188</v>
      </c>
      <c r="F24" s="82">
        <f t="shared" si="3"/>
        <v>809</v>
      </c>
      <c r="G24" s="82" t="str">
        <f>IF(Table1[[#This Row],[F open]]=""," ",RANK(AD24,$AD$5:$AD$1454,1))</f>
        <v xml:space="preserve"> </v>
      </c>
      <c r="H24" s="82" t="str">
        <f>IF(Table1[[#This Row],[F Vet]]=""," ",RANK(AE24,$AE$5:$AE$1454,1))</f>
        <v xml:space="preserve"> </v>
      </c>
      <c r="I24" s="82" t="str">
        <f>IF(Table1[[#This Row],[F SuperVet]]=""," ",RANK(AF24,$AF$5:$AF$1454,1))</f>
        <v xml:space="preserve"> </v>
      </c>
      <c r="J24" s="82" t="str">
        <f>IF(Table1[[#This Row],[M Open]]=""," ",RANK(AG24,$AG$5:$AG$1454,1))</f>
        <v xml:space="preserve"> </v>
      </c>
      <c r="K24" s="82" t="str">
        <f>IF(Table1[[#This Row],[M Vet]]=""," ",RANK(AH24,$AH$5:$AH$1454,1))</f>
        <v xml:space="preserve"> </v>
      </c>
      <c r="L24" s="82">
        <f>IF(Table1[[#This Row],[M SuperVet]]=""," ",RANK(AI24,$AI$5:$AI$1454,1))</f>
        <v>42</v>
      </c>
      <c r="M24" s="74">
        <v>404</v>
      </c>
      <c r="N24" s="74">
        <v>176</v>
      </c>
      <c r="O24" s="74">
        <v>47</v>
      </c>
      <c r="P24" s="74">
        <v>128</v>
      </c>
      <c r="Q24" s="17">
        <v>515</v>
      </c>
      <c r="R24" s="17">
        <v>139</v>
      </c>
      <c r="S24" s="17">
        <v>104</v>
      </c>
      <c r="T24" s="17">
        <v>102</v>
      </c>
      <c r="U24" s="55">
        <f>+Table1[[#This Row],[Thames Turbo Sprint Triathlon]]/$M$3</f>
        <v>1</v>
      </c>
      <c r="V24" s="55">
        <f t="shared" si="4"/>
        <v>1</v>
      </c>
      <c r="W24" s="55">
        <f t="shared" si="5"/>
        <v>1</v>
      </c>
      <c r="X24" s="55">
        <f t="shared" si="6"/>
        <v>1</v>
      </c>
      <c r="Y24" s="55">
        <f t="shared" si="7"/>
        <v>1</v>
      </c>
      <c r="Z24" s="55">
        <f>+Table1[[#This Row],[Hillingdon Sprint Triathlon]]/$R$3</f>
        <v>1</v>
      </c>
      <c r="AA24" s="55">
        <f>+Table1[[#This Row],[London Fields]]/$S$3</f>
        <v>1</v>
      </c>
      <c r="AB24" s="55">
        <f>+Table1[[#This Row],[Jekyll &amp; Hyde Park Duathlon]]/$T$3</f>
        <v>0.56983240223463683</v>
      </c>
      <c r="AC24" s="65">
        <f t="shared" si="8"/>
        <v>3.5698324022346366</v>
      </c>
      <c r="AD24" s="55"/>
      <c r="AE24" s="55"/>
      <c r="AF24" s="55"/>
      <c r="AG24" s="55"/>
      <c r="AH24" s="55"/>
      <c r="AI24" s="55">
        <f>+AC24</f>
        <v>3.5698324022346366</v>
      </c>
      <c r="AJ24" s="73">
        <f>COUNT(Table1[[#This Row],[F open]:[M SuperVet]])</f>
        <v>1</v>
      </c>
    </row>
    <row r="25" spans="1:36" s="52" customFormat="1" hidden="1" x14ac:dyDescent="0.2">
      <c r="A25" s="16" t="str">
        <f t="shared" ref="A25:A30" si="13">IF(B24=B25,"y"," ")</f>
        <v xml:space="preserve"> </v>
      </c>
      <c r="B25" s="16" t="s">
        <v>735</v>
      </c>
      <c r="C25" s="15" t="s">
        <v>259</v>
      </c>
      <c r="D25" s="29" t="s">
        <v>397</v>
      </c>
      <c r="E25" s="29" t="s">
        <v>188</v>
      </c>
      <c r="F25" s="82">
        <f t="shared" si="3"/>
        <v>145</v>
      </c>
      <c r="G25" s="82" t="str">
        <f>IF(Table1[[#This Row],[F open]]=""," ",RANK(AD25,$AD$5:$AD$1454,1))</f>
        <v xml:space="preserve"> </v>
      </c>
      <c r="H25" s="82" t="str">
        <f>IF(Table1[[#This Row],[F Vet]]=""," ",RANK(AE25,$AE$5:$AE$1454,1))</f>
        <v xml:space="preserve"> </v>
      </c>
      <c r="I25" s="82" t="str">
        <f>IF(Table1[[#This Row],[F SuperVet]]=""," ",RANK(AF25,$AF$5:$AF$1454,1))</f>
        <v xml:space="preserve"> </v>
      </c>
      <c r="J25" s="82" t="str">
        <f>IF(Table1[[#This Row],[M Open]]=""," ",RANK(AG25,$AG$5:$AG$1454,1))</f>
        <v xml:space="preserve"> </v>
      </c>
      <c r="K25" s="82">
        <f>IF(Table1[[#This Row],[M Vet]]=""," ",RANK(AH25,$AH$5:$AH$1454,1))</f>
        <v>37</v>
      </c>
      <c r="L25" s="82" t="str">
        <f>IF(Table1[[#This Row],[M SuperVet]]=""," ",RANK(AI25,$AI$5:$AI$1454,1))</f>
        <v xml:space="preserve"> </v>
      </c>
      <c r="M25" s="74">
        <v>12</v>
      </c>
      <c r="N25" s="74">
        <v>176</v>
      </c>
      <c r="O25" s="74">
        <v>47</v>
      </c>
      <c r="P25" s="74">
        <v>128</v>
      </c>
      <c r="Q25" s="17">
        <v>515</v>
      </c>
      <c r="R25" s="17">
        <v>139</v>
      </c>
      <c r="S25" s="17">
        <v>104</v>
      </c>
      <c r="T25" s="17">
        <v>179</v>
      </c>
      <c r="U25" s="55">
        <f>+Table1[[#This Row],[Thames Turbo Sprint Triathlon]]/$M$3</f>
        <v>2.9702970297029702E-2</v>
      </c>
      <c r="V25" s="55">
        <f t="shared" si="4"/>
        <v>1</v>
      </c>
      <c r="W25" s="55">
        <f t="shared" si="5"/>
        <v>1</v>
      </c>
      <c r="X25" s="55">
        <f t="shared" si="6"/>
        <v>1</v>
      </c>
      <c r="Y25" s="55">
        <f t="shared" si="7"/>
        <v>1</v>
      </c>
      <c r="Z25" s="55">
        <f>+Table1[[#This Row],[Hillingdon Sprint Triathlon]]/$R$3</f>
        <v>1</v>
      </c>
      <c r="AA25" s="55">
        <f>+Table1[[#This Row],[London Fields]]/$S$3</f>
        <v>1</v>
      </c>
      <c r="AB25" s="55">
        <f>+Table1[[#This Row],[Jekyll &amp; Hyde Park Duathlon]]/$T$3</f>
        <v>1</v>
      </c>
      <c r="AC25" s="65">
        <f t="shared" si="8"/>
        <v>3.0297029702970297</v>
      </c>
      <c r="AD25" s="55"/>
      <c r="AE25" s="55"/>
      <c r="AF25" s="55"/>
      <c r="AG25" s="55"/>
      <c r="AH25" s="55">
        <f t="shared" ref="AH25:AH27" si="14">+AC25</f>
        <v>3.0297029702970297</v>
      </c>
      <c r="AI25" s="55"/>
      <c r="AJ25" s="73">
        <f>COUNT(Table1[[#This Row],[F open]:[M SuperVet]])</f>
        <v>1</v>
      </c>
    </row>
    <row r="26" spans="1:36" s="52" customFormat="1" hidden="1" x14ac:dyDescent="0.2">
      <c r="A26" s="16" t="str">
        <f t="shared" si="13"/>
        <v xml:space="preserve"> </v>
      </c>
      <c r="B26" s="16" t="s">
        <v>693</v>
      </c>
      <c r="C26" s="15" t="s">
        <v>144</v>
      </c>
      <c r="D26" s="29" t="s">
        <v>397</v>
      </c>
      <c r="E26" s="29" t="s">
        <v>188</v>
      </c>
      <c r="F26" s="82">
        <f t="shared" si="3"/>
        <v>73</v>
      </c>
      <c r="G26" s="82" t="str">
        <f>IF(Table1[[#This Row],[F open]]=""," ",RANK(AD26,$AD$5:$AD$1454,1))</f>
        <v xml:space="preserve"> </v>
      </c>
      <c r="H26" s="82" t="str">
        <f>IF(Table1[[#This Row],[F Vet]]=""," ",RANK(AE26,$AE$5:$AE$1454,1))</f>
        <v xml:space="preserve"> </v>
      </c>
      <c r="I26" s="82" t="str">
        <f>IF(Table1[[#This Row],[F SuperVet]]=""," ",RANK(AF26,$AF$5:$AF$1454,1))</f>
        <v xml:space="preserve"> </v>
      </c>
      <c r="J26" s="82" t="str">
        <f>IF(Table1[[#This Row],[M Open]]=""," ",RANK(AG26,$AG$5:$AG$1454,1))</f>
        <v xml:space="preserve"> </v>
      </c>
      <c r="K26" s="82">
        <f>IF(Table1[[#This Row],[M Vet]]=""," ",RANK(AH26,$AH$5:$AH$1454,1))</f>
        <v>21</v>
      </c>
      <c r="L26" s="82" t="str">
        <f>IF(Table1[[#This Row],[M SuperVet]]=""," ",RANK(AI26,$AI$5:$AI$1454,1))</f>
        <v xml:space="preserve"> </v>
      </c>
      <c r="M26" s="74">
        <v>107</v>
      </c>
      <c r="N26" s="74">
        <v>176</v>
      </c>
      <c r="O26" s="74">
        <v>47</v>
      </c>
      <c r="P26" s="74">
        <v>128</v>
      </c>
      <c r="Q26" s="17">
        <v>515</v>
      </c>
      <c r="R26" s="17">
        <v>139</v>
      </c>
      <c r="S26" s="17">
        <v>104</v>
      </c>
      <c r="T26" s="17">
        <v>33</v>
      </c>
      <c r="U26" s="55">
        <f>+Table1[[#This Row],[Thames Turbo Sprint Triathlon]]/$M$3</f>
        <v>0.26485148514851486</v>
      </c>
      <c r="V26" s="55">
        <f t="shared" si="4"/>
        <v>1</v>
      </c>
      <c r="W26" s="55">
        <f t="shared" si="5"/>
        <v>1</v>
      </c>
      <c r="X26" s="55">
        <f t="shared" si="6"/>
        <v>1</v>
      </c>
      <c r="Y26" s="55">
        <f t="shared" si="7"/>
        <v>1</v>
      </c>
      <c r="Z26" s="55">
        <f>+Table1[[#This Row],[Hillingdon Sprint Triathlon]]/$R$3</f>
        <v>1</v>
      </c>
      <c r="AA26" s="55">
        <f>+Table1[[#This Row],[London Fields]]/$S$3</f>
        <v>1</v>
      </c>
      <c r="AB26" s="55">
        <f>+Table1[[#This Row],[Jekyll &amp; Hyde Park Duathlon]]/$T$3</f>
        <v>0.18435754189944134</v>
      </c>
      <c r="AC26" s="65">
        <f t="shared" si="8"/>
        <v>2.4492090270479561</v>
      </c>
      <c r="AD26" s="55"/>
      <c r="AE26" s="55"/>
      <c r="AF26" s="55"/>
      <c r="AG26" s="55"/>
      <c r="AH26" s="55">
        <f t="shared" si="14"/>
        <v>2.4492090270479561</v>
      </c>
      <c r="AI26" s="55"/>
      <c r="AJ26" s="73">
        <f>COUNT(Table1[[#This Row],[F open]:[M SuperVet]])</f>
        <v>1</v>
      </c>
    </row>
    <row r="27" spans="1:36" s="52" customFormat="1" hidden="1" x14ac:dyDescent="0.2">
      <c r="A27" s="16" t="str">
        <f t="shared" si="13"/>
        <v xml:space="preserve"> </v>
      </c>
      <c r="B27" s="16" t="s">
        <v>769</v>
      </c>
      <c r="C27" s="15" t="s">
        <v>770</v>
      </c>
      <c r="D27" s="29" t="s">
        <v>397</v>
      </c>
      <c r="E27" s="29" t="s">
        <v>188</v>
      </c>
      <c r="F27" s="82">
        <f t="shared" si="3"/>
        <v>268</v>
      </c>
      <c r="G27" s="82" t="str">
        <f>IF(Table1[[#This Row],[F open]]=""," ",RANK(AD27,$AD$5:$AD$1454,1))</f>
        <v xml:space="preserve"> </v>
      </c>
      <c r="H27" s="82" t="str">
        <f>IF(Table1[[#This Row],[F Vet]]=""," ",RANK(AE27,$AE$5:$AE$1454,1))</f>
        <v xml:space="preserve"> </v>
      </c>
      <c r="I27" s="82" t="str">
        <f>IF(Table1[[#This Row],[F SuperVet]]=""," ",RANK(AF27,$AF$5:$AF$1454,1))</f>
        <v xml:space="preserve"> </v>
      </c>
      <c r="J27" s="82" t="str">
        <f>IF(Table1[[#This Row],[M Open]]=""," ",RANK(AG27,$AG$5:$AG$1454,1))</f>
        <v xml:space="preserve"> </v>
      </c>
      <c r="K27" s="82">
        <f>IF(Table1[[#This Row],[M Vet]]=""," ",RANK(AH27,$AH$5:$AH$1454,1))</f>
        <v>64</v>
      </c>
      <c r="L27" s="82" t="str">
        <f>IF(Table1[[#This Row],[M SuperVet]]=""," ",RANK(AI27,$AI$5:$AI$1454,1))</f>
        <v xml:space="preserve"> </v>
      </c>
      <c r="M27" s="74">
        <v>59</v>
      </c>
      <c r="N27" s="74">
        <v>176</v>
      </c>
      <c r="O27" s="74">
        <v>47</v>
      </c>
      <c r="P27" s="74">
        <v>128</v>
      </c>
      <c r="Q27" s="17">
        <v>515</v>
      </c>
      <c r="R27" s="17">
        <v>139</v>
      </c>
      <c r="S27" s="17">
        <v>104</v>
      </c>
      <c r="T27" s="17">
        <v>179</v>
      </c>
      <c r="U27" s="55">
        <f>+Table1[[#This Row],[Thames Turbo Sprint Triathlon]]/$M$3</f>
        <v>0.14603960396039603</v>
      </c>
      <c r="V27" s="55">
        <f t="shared" si="4"/>
        <v>1</v>
      </c>
      <c r="W27" s="55">
        <f t="shared" si="5"/>
        <v>1</v>
      </c>
      <c r="X27" s="55">
        <f t="shared" si="6"/>
        <v>1</v>
      </c>
      <c r="Y27" s="55">
        <f t="shared" si="7"/>
        <v>1</v>
      </c>
      <c r="Z27" s="55">
        <f>+Table1[[#This Row],[Hillingdon Sprint Triathlon]]/$R$3</f>
        <v>1</v>
      </c>
      <c r="AA27" s="55">
        <f>+Table1[[#This Row],[London Fields]]/$S$3</f>
        <v>1</v>
      </c>
      <c r="AB27" s="55">
        <f>+Table1[[#This Row],[Jekyll &amp; Hyde Park Duathlon]]/$T$3</f>
        <v>1</v>
      </c>
      <c r="AC27" s="65">
        <f t="shared" si="8"/>
        <v>3.1460396039603959</v>
      </c>
      <c r="AD27" s="55"/>
      <c r="AE27" s="55"/>
      <c r="AF27" s="55"/>
      <c r="AG27" s="55"/>
      <c r="AH27" s="55">
        <f t="shared" si="14"/>
        <v>3.1460396039603959</v>
      </c>
      <c r="AI27" s="55"/>
      <c r="AJ27" s="73">
        <f>COUNT(Table1[[#This Row],[F open]:[M SuperVet]])</f>
        <v>1</v>
      </c>
    </row>
    <row r="28" spans="1:36" s="52" customFormat="1" hidden="1" x14ac:dyDescent="0.2">
      <c r="A28" s="16" t="str">
        <f t="shared" si="13"/>
        <v xml:space="preserve"> </v>
      </c>
      <c r="B28" s="16" t="s">
        <v>509</v>
      </c>
      <c r="C28" s="15"/>
      <c r="D28" s="29" t="s">
        <v>217</v>
      </c>
      <c r="E28" s="29" t="s">
        <v>188</v>
      </c>
      <c r="F28" s="82">
        <f t="shared" si="3"/>
        <v>521</v>
      </c>
      <c r="G28" s="82" t="str">
        <f>IF(Table1[[#This Row],[F open]]=""," ",RANK(AD28,$AD$5:$AD$1454,1))</f>
        <v xml:space="preserve"> </v>
      </c>
      <c r="H28" s="82" t="str">
        <f>IF(Table1[[#This Row],[F Vet]]=""," ",RANK(AE28,$AE$5:$AE$1454,1))</f>
        <v xml:space="preserve"> </v>
      </c>
      <c r="I28" s="82" t="str">
        <f>IF(Table1[[#This Row],[F SuperVet]]=""," ",RANK(AF28,$AF$5:$AF$1454,1))</f>
        <v xml:space="preserve"> </v>
      </c>
      <c r="J28" s="82">
        <f>IF(Table1[[#This Row],[M Open]]=""," ",RANK(AG28,$AG$5:$AG$1454,1))</f>
        <v>293</v>
      </c>
      <c r="K28" s="82" t="str">
        <f>IF(Table1[[#This Row],[M Vet]]=""," ",RANK(AH28,$AH$5:$AH$1454,1))</f>
        <v xml:space="preserve"> </v>
      </c>
      <c r="L28" s="82" t="str">
        <f>IF(Table1[[#This Row],[M SuperVet]]=""," ",RANK(AI28,$AI$5:$AI$1454,1))</f>
        <v xml:space="preserve"> </v>
      </c>
      <c r="M28" s="74">
        <v>404</v>
      </c>
      <c r="N28" s="74">
        <v>176</v>
      </c>
      <c r="O28" s="74">
        <v>47</v>
      </c>
      <c r="P28" s="74">
        <v>128</v>
      </c>
      <c r="Q28" s="17">
        <v>177</v>
      </c>
      <c r="R28" s="17">
        <v>139</v>
      </c>
      <c r="S28" s="17">
        <v>104</v>
      </c>
      <c r="T28" s="17">
        <v>179</v>
      </c>
      <c r="U28" s="55">
        <f>+Table1[[#This Row],[Thames Turbo Sprint Triathlon]]/$M$3</f>
        <v>1</v>
      </c>
      <c r="V28" s="55">
        <f t="shared" si="4"/>
        <v>1</v>
      </c>
      <c r="W28" s="55">
        <f t="shared" si="5"/>
        <v>1</v>
      </c>
      <c r="X28" s="55">
        <f t="shared" si="6"/>
        <v>1</v>
      </c>
      <c r="Y28" s="55">
        <f t="shared" si="7"/>
        <v>0.34368932038834954</v>
      </c>
      <c r="Z28" s="55">
        <f>+Table1[[#This Row],[Hillingdon Sprint Triathlon]]/$R$3</f>
        <v>1</v>
      </c>
      <c r="AA28" s="55">
        <f>+Table1[[#This Row],[London Fields]]/$S$3</f>
        <v>1</v>
      </c>
      <c r="AB28" s="55">
        <f>+Table1[[#This Row],[Jekyll &amp; Hyde Park Duathlon]]/$T$3</f>
        <v>1</v>
      </c>
      <c r="AC28" s="65">
        <f t="shared" si="8"/>
        <v>3.3436893203883495</v>
      </c>
      <c r="AD28" s="55"/>
      <c r="AE28" s="55"/>
      <c r="AF28" s="55"/>
      <c r="AG28" s="55">
        <f>+AC28</f>
        <v>3.3436893203883495</v>
      </c>
      <c r="AH28" s="55"/>
      <c r="AI28" s="55"/>
      <c r="AJ28" s="73">
        <f>COUNT(Table1[[#This Row],[F open]:[M SuperVet]])</f>
        <v>1</v>
      </c>
    </row>
    <row r="29" spans="1:36" s="52" customFormat="1" hidden="1" x14ac:dyDescent="0.2">
      <c r="A29" s="16" t="str">
        <f t="shared" si="13"/>
        <v xml:space="preserve"> </v>
      </c>
      <c r="B29" s="16" t="s">
        <v>1549</v>
      </c>
      <c r="C29" s="15"/>
      <c r="D29" s="29" t="s">
        <v>397</v>
      </c>
      <c r="E29" s="29" t="s">
        <v>1530</v>
      </c>
      <c r="F29" s="82">
        <f t="shared" si="3"/>
        <v>77</v>
      </c>
      <c r="G29" s="82" t="str">
        <f>IF(Table1[[#This Row],[F open]]=""," ",RANK(AD29,$AD$5:$AD$1454,1))</f>
        <v xml:space="preserve"> </v>
      </c>
      <c r="H29" s="82" t="str">
        <f>IF(Table1[[#This Row],[F Vet]]=""," ",RANK(AE29,$AE$5:$AE$1454,1))</f>
        <v xml:space="preserve"> </v>
      </c>
      <c r="I29" s="82" t="str">
        <f>IF(Table1[[#This Row],[F SuperVet]]=""," ",RANK(AF29,$AF$5:$AF$1454,1))</f>
        <v xml:space="preserve"> </v>
      </c>
      <c r="J29" s="82" t="str">
        <f>IF(Table1[[#This Row],[M Open]]=""," ",RANK(AG29,$AG$5:$AG$1454,1))</f>
        <v xml:space="preserve"> </v>
      </c>
      <c r="K29" s="82">
        <f>IF(Table1[[#This Row],[M Vet]]=""," ",RANK(AH29,$AH$5:$AH$1454,1))</f>
        <v>22</v>
      </c>
      <c r="L29" s="82" t="str">
        <f>IF(Table1[[#This Row],[M SuperVet]]=""," ",RANK(AI29,$AI$5:$AI$1454,1))</f>
        <v xml:space="preserve"> </v>
      </c>
      <c r="M29" s="74">
        <v>404</v>
      </c>
      <c r="N29" s="74">
        <v>176</v>
      </c>
      <c r="O29" s="74">
        <v>47</v>
      </c>
      <c r="P29" s="74">
        <v>39</v>
      </c>
      <c r="Q29" s="17">
        <v>87</v>
      </c>
      <c r="R29" s="17">
        <v>139</v>
      </c>
      <c r="S29" s="17">
        <v>104</v>
      </c>
      <c r="T29" s="17">
        <v>179</v>
      </c>
      <c r="U29" s="55">
        <f>+Table1[[#This Row],[Thames Turbo Sprint Triathlon]]/$M$3</f>
        <v>1</v>
      </c>
      <c r="V29" s="55">
        <f t="shared" si="4"/>
        <v>1</v>
      </c>
      <c r="W29" s="55">
        <f t="shared" si="5"/>
        <v>1</v>
      </c>
      <c r="X29" s="55">
        <f t="shared" si="6"/>
        <v>0.3046875</v>
      </c>
      <c r="Y29" s="55">
        <f t="shared" si="7"/>
        <v>0.16893203883495145</v>
      </c>
      <c r="Z29" s="55">
        <f>+Table1[[#This Row],[Hillingdon Sprint Triathlon]]/$R$3</f>
        <v>1</v>
      </c>
      <c r="AA29" s="55">
        <f>+Table1[[#This Row],[London Fields]]/$S$3</f>
        <v>1</v>
      </c>
      <c r="AB29" s="55">
        <f>+Table1[[#This Row],[Jekyll &amp; Hyde Park Duathlon]]/$T$3</f>
        <v>1</v>
      </c>
      <c r="AC29" s="65">
        <f t="shared" si="8"/>
        <v>2.4736195388349516</v>
      </c>
      <c r="AD29" s="55"/>
      <c r="AE29" s="55"/>
      <c r="AF29" s="55"/>
      <c r="AG29" s="55"/>
      <c r="AH29" s="55">
        <f>+AC29</f>
        <v>2.4736195388349516</v>
      </c>
      <c r="AI29" s="55"/>
      <c r="AJ29" s="73">
        <f>COUNT(Table1[[#This Row],[F open]:[M SuperVet]])</f>
        <v>1</v>
      </c>
    </row>
    <row r="30" spans="1:36" s="52" customFormat="1" hidden="1" x14ac:dyDescent="0.2">
      <c r="A30" s="16" t="str">
        <f t="shared" si="13"/>
        <v xml:space="preserve"> </v>
      </c>
      <c r="B30" s="16" t="s">
        <v>787</v>
      </c>
      <c r="C30" s="15" t="s">
        <v>219</v>
      </c>
      <c r="D30" s="29" t="s">
        <v>217</v>
      </c>
      <c r="E30" s="29" t="s">
        <v>188</v>
      </c>
      <c r="F30" s="82">
        <f t="shared" si="3"/>
        <v>50</v>
      </c>
      <c r="G30" s="82" t="str">
        <f>IF(Table1[[#This Row],[F open]]=""," ",RANK(AD30,$AD$5:$AD$1454,1))</f>
        <v xml:space="preserve"> </v>
      </c>
      <c r="H30" s="82" t="str">
        <f>IF(Table1[[#This Row],[F Vet]]=""," ",RANK(AE30,$AE$5:$AE$1454,1))</f>
        <v xml:space="preserve"> </v>
      </c>
      <c r="I30" s="82" t="str">
        <f>IF(Table1[[#This Row],[F SuperVet]]=""," ",RANK(AF30,$AF$5:$AF$1454,1))</f>
        <v xml:space="preserve"> </v>
      </c>
      <c r="J30" s="82">
        <f>IF(Table1[[#This Row],[M Open]]=""," ",RANK(AG30,$AG$5:$AG$1454,1))</f>
        <v>28</v>
      </c>
      <c r="K30" s="82" t="str">
        <f>IF(Table1[[#This Row],[M Vet]]=""," ",RANK(AH30,$AH$5:$AH$1454,1))</f>
        <v xml:space="preserve"> </v>
      </c>
      <c r="L30" s="82" t="str">
        <f>IF(Table1[[#This Row],[M SuperVet]]=""," ",RANK(AI30,$AI$5:$AI$1454,1))</f>
        <v xml:space="preserve"> </v>
      </c>
      <c r="M30" s="74">
        <v>81</v>
      </c>
      <c r="N30" s="74">
        <v>176</v>
      </c>
      <c r="O30" s="74">
        <v>47</v>
      </c>
      <c r="P30" s="74">
        <v>128</v>
      </c>
      <c r="Q30" s="17">
        <v>38</v>
      </c>
      <c r="R30" s="17">
        <v>139</v>
      </c>
      <c r="S30" s="17">
        <v>104</v>
      </c>
      <c r="T30" s="17">
        <v>179</v>
      </c>
      <c r="U30" s="55">
        <f>+Table1[[#This Row],[Thames Turbo Sprint Triathlon]]/$M$3</f>
        <v>0.20049504950495051</v>
      </c>
      <c r="V30" s="55">
        <f t="shared" si="4"/>
        <v>1</v>
      </c>
      <c r="W30" s="55">
        <f t="shared" si="5"/>
        <v>1</v>
      </c>
      <c r="X30" s="55">
        <f t="shared" si="6"/>
        <v>1</v>
      </c>
      <c r="Y30" s="55">
        <f t="shared" si="7"/>
        <v>7.3786407766990289E-2</v>
      </c>
      <c r="Z30" s="55">
        <f>+Table1[[#This Row],[Hillingdon Sprint Triathlon]]/$R$3</f>
        <v>1</v>
      </c>
      <c r="AA30" s="55">
        <f>+Table1[[#This Row],[London Fields]]/$S$3</f>
        <v>1</v>
      </c>
      <c r="AB30" s="55">
        <f>+Table1[[#This Row],[Jekyll &amp; Hyde Park Duathlon]]/$T$3</f>
        <v>1</v>
      </c>
      <c r="AC30" s="65">
        <f t="shared" si="8"/>
        <v>2.2742814572719405</v>
      </c>
      <c r="AD30" s="55"/>
      <c r="AE30" s="55"/>
      <c r="AF30" s="55"/>
      <c r="AG30" s="55">
        <f t="shared" ref="AG30:AG34" si="15">+AC30</f>
        <v>2.2742814572719405</v>
      </c>
      <c r="AH30" s="55"/>
      <c r="AI30" s="55"/>
      <c r="AJ30" s="73">
        <f>COUNT(Table1[[#This Row],[F open]:[M SuperVet]])</f>
        <v>1</v>
      </c>
    </row>
    <row r="31" spans="1:36" s="52" customFormat="1" hidden="1" x14ac:dyDescent="0.2">
      <c r="A31" s="16" t="str">
        <f t="shared" ref="A31:A68" si="16">IF(B30=B31,"y"," ")</f>
        <v xml:space="preserve"> </v>
      </c>
      <c r="B31" s="16" t="s">
        <v>1890</v>
      </c>
      <c r="C31" s="15"/>
      <c r="D31" s="29" t="s">
        <v>217</v>
      </c>
      <c r="E31" s="29" t="s">
        <v>188</v>
      </c>
      <c r="F31" s="82">
        <f t="shared" si="3"/>
        <v>1110</v>
      </c>
      <c r="G31" s="82" t="str">
        <f>IF(Table1[[#This Row],[F open]]=""," ",RANK(AD31,$AD$5:$AD$1454,1))</f>
        <v xml:space="preserve"> </v>
      </c>
      <c r="H31" s="82" t="str">
        <f>IF(Table1[[#This Row],[F Vet]]=""," ",RANK(AE31,$AE$5:$AE$1454,1))</f>
        <v xml:space="preserve"> </v>
      </c>
      <c r="I31" s="82" t="str">
        <f>IF(Table1[[#This Row],[F SuperVet]]=""," ",RANK(AF31,$AF$5:$AF$1454,1))</f>
        <v xml:space="preserve"> </v>
      </c>
      <c r="J31" s="82">
        <f>IF(Table1[[#This Row],[M Open]]=""," ",RANK(AG31,$AG$5:$AG$1454,1))</f>
        <v>524</v>
      </c>
      <c r="K31" s="82" t="str">
        <f>IF(Table1[[#This Row],[M Vet]]=""," ",RANK(AH31,$AH$5:$AH$1454,1))</f>
        <v xml:space="preserve"> </v>
      </c>
      <c r="L31" s="82" t="str">
        <f>IF(Table1[[#This Row],[M SuperVet]]=""," ",RANK(AI31,$AI$5:$AI$1454,1))</f>
        <v xml:space="preserve"> </v>
      </c>
      <c r="M31" s="74">
        <v>404</v>
      </c>
      <c r="N31" s="74">
        <v>176</v>
      </c>
      <c r="O31" s="74">
        <v>47</v>
      </c>
      <c r="P31" s="74">
        <v>128</v>
      </c>
      <c r="Q31" s="17">
        <v>402</v>
      </c>
      <c r="R31" s="17">
        <v>139</v>
      </c>
      <c r="S31" s="17">
        <v>104</v>
      </c>
      <c r="T31" s="17">
        <v>179</v>
      </c>
      <c r="U31" s="55">
        <f>+Table1[[#This Row],[Thames Turbo Sprint Triathlon]]/$M$3</f>
        <v>1</v>
      </c>
      <c r="V31" s="55">
        <f t="shared" si="4"/>
        <v>1</v>
      </c>
      <c r="W31" s="55">
        <f t="shared" si="5"/>
        <v>1</v>
      </c>
      <c r="X31" s="55">
        <f t="shared" si="6"/>
        <v>1</v>
      </c>
      <c r="Y31" s="55">
        <f t="shared" si="7"/>
        <v>0.78058252427184471</v>
      </c>
      <c r="Z31" s="55">
        <f>+Table1[[#This Row],[Hillingdon Sprint Triathlon]]/$R$3</f>
        <v>1</v>
      </c>
      <c r="AA31" s="55">
        <f>+Table1[[#This Row],[London Fields]]/$S$3</f>
        <v>1</v>
      </c>
      <c r="AB31" s="55">
        <f>+Table1[[#This Row],[Jekyll &amp; Hyde Park Duathlon]]/$T$3</f>
        <v>1</v>
      </c>
      <c r="AC31" s="65">
        <f t="shared" si="8"/>
        <v>3.7805825242718445</v>
      </c>
      <c r="AD31" s="55"/>
      <c r="AE31" s="55"/>
      <c r="AF31" s="55"/>
      <c r="AG31" s="55">
        <f t="shared" si="15"/>
        <v>3.7805825242718445</v>
      </c>
      <c r="AH31" s="55"/>
      <c r="AI31" s="55"/>
      <c r="AJ31" s="73">
        <f>COUNT(Table1[[#This Row],[F open]:[M SuperVet]])</f>
        <v>1</v>
      </c>
    </row>
    <row r="32" spans="1:36" s="52" customFormat="1" hidden="1" x14ac:dyDescent="0.2">
      <c r="A32" s="16" t="str">
        <f t="shared" si="16"/>
        <v xml:space="preserve"> </v>
      </c>
      <c r="B32" s="16" t="s">
        <v>1636</v>
      </c>
      <c r="C32" s="15" t="s">
        <v>1637</v>
      </c>
      <c r="D32" s="29" t="s">
        <v>217</v>
      </c>
      <c r="E32" s="29" t="s">
        <v>188</v>
      </c>
      <c r="F32" s="82">
        <f t="shared" si="3"/>
        <v>197</v>
      </c>
      <c r="G32" s="82" t="str">
        <f>IF(Table1[[#This Row],[F open]]=""," ",RANK(AD32,$AD$5:$AD$1454,1))</f>
        <v xml:space="preserve"> </v>
      </c>
      <c r="H32" s="82" t="str">
        <f>IF(Table1[[#This Row],[F Vet]]=""," ",RANK(AE32,$AE$5:$AE$1454,1))</f>
        <v xml:space="preserve"> </v>
      </c>
      <c r="I32" s="82" t="str">
        <f>IF(Table1[[#This Row],[F SuperVet]]=""," ",RANK(AF32,$AF$5:$AF$1454,1))</f>
        <v xml:space="preserve"> </v>
      </c>
      <c r="J32" s="82">
        <f>IF(Table1[[#This Row],[M Open]]=""," ",RANK(AG32,$AG$5:$AG$1454,1))</f>
        <v>112</v>
      </c>
      <c r="K32" s="82" t="str">
        <f>IF(Table1[[#This Row],[M Vet]]=""," ",RANK(AH32,$AH$5:$AH$1454,1))</f>
        <v xml:space="preserve"> </v>
      </c>
      <c r="L32" s="82" t="str">
        <f>IF(Table1[[#This Row],[M SuperVet]]=""," ",RANK(AI32,$AI$5:$AI$1454,1))</f>
        <v xml:space="preserve"> </v>
      </c>
      <c r="M32" s="74">
        <v>404</v>
      </c>
      <c r="N32" s="74">
        <v>176</v>
      </c>
      <c r="O32" s="74">
        <v>47</v>
      </c>
      <c r="P32" s="74">
        <v>128</v>
      </c>
      <c r="Q32" s="17">
        <v>44</v>
      </c>
      <c r="R32" s="17">
        <v>139</v>
      </c>
      <c r="S32" s="17">
        <v>104</v>
      </c>
      <c r="T32" s="17">
        <v>179</v>
      </c>
      <c r="U32" s="55">
        <f>+Table1[[#This Row],[Thames Turbo Sprint Triathlon]]/$M$3</f>
        <v>1</v>
      </c>
      <c r="V32" s="55">
        <f t="shared" si="4"/>
        <v>1</v>
      </c>
      <c r="W32" s="55">
        <f t="shared" si="5"/>
        <v>1</v>
      </c>
      <c r="X32" s="55">
        <f t="shared" si="6"/>
        <v>1</v>
      </c>
      <c r="Y32" s="55">
        <f t="shared" si="7"/>
        <v>8.5436893203883493E-2</v>
      </c>
      <c r="Z32" s="55">
        <f>+Table1[[#This Row],[Hillingdon Sprint Triathlon]]/$R$3</f>
        <v>1</v>
      </c>
      <c r="AA32" s="55">
        <f>+Table1[[#This Row],[London Fields]]/$S$3</f>
        <v>1</v>
      </c>
      <c r="AB32" s="55">
        <f>+Table1[[#This Row],[Jekyll &amp; Hyde Park Duathlon]]/$T$3</f>
        <v>1</v>
      </c>
      <c r="AC32" s="65">
        <f t="shared" si="8"/>
        <v>3.0854368932038838</v>
      </c>
      <c r="AD32" s="55"/>
      <c r="AE32" s="55"/>
      <c r="AF32" s="55"/>
      <c r="AG32" s="55">
        <f t="shared" si="15"/>
        <v>3.0854368932038838</v>
      </c>
      <c r="AH32" s="55"/>
      <c r="AI32" s="55"/>
      <c r="AJ32" s="73">
        <f>COUNT(Table1[[#This Row],[F open]:[M SuperVet]])</f>
        <v>1</v>
      </c>
    </row>
    <row r="33" spans="1:36" s="52" customFormat="1" hidden="1" x14ac:dyDescent="0.2">
      <c r="A33" s="16" t="str">
        <f t="shared" si="16"/>
        <v xml:space="preserve"> </v>
      </c>
      <c r="B33" s="16" t="s">
        <v>1496</v>
      </c>
      <c r="C33" s="15" t="s">
        <v>219</v>
      </c>
      <c r="D33" s="29" t="s">
        <v>217</v>
      </c>
      <c r="E33" s="29" t="s">
        <v>188</v>
      </c>
      <c r="F33" s="82">
        <f t="shared" si="3"/>
        <v>59</v>
      </c>
      <c r="G33" s="82" t="str">
        <f>IF(Table1[[#This Row],[F open]]=""," ",RANK(AD33,$AD$5:$AD$1454,1))</f>
        <v xml:space="preserve"> </v>
      </c>
      <c r="H33" s="82" t="str">
        <f>IF(Table1[[#This Row],[F Vet]]=""," ",RANK(AE33,$AE$5:$AE$1454,1))</f>
        <v xml:space="preserve"> </v>
      </c>
      <c r="I33" s="82" t="str">
        <f>IF(Table1[[#This Row],[F SuperVet]]=""," ",RANK(AF33,$AF$5:$AF$1454,1))</f>
        <v xml:space="preserve"> </v>
      </c>
      <c r="J33" s="82">
        <f>IF(Table1[[#This Row],[M Open]]=""," ",RANK(AG33,$AG$5:$AG$1454,1))</f>
        <v>33</v>
      </c>
      <c r="K33" s="82" t="str">
        <f>IF(Table1[[#This Row],[M Vet]]=""," ",RANK(AH33,$AH$5:$AH$1454,1))</f>
        <v xml:space="preserve"> </v>
      </c>
      <c r="L33" s="82" t="str">
        <f>IF(Table1[[#This Row],[M SuperVet]]=""," ",RANK(AI33,$AI$5:$AI$1454,1))</f>
        <v xml:space="preserve"> </v>
      </c>
      <c r="M33" s="74">
        <v>404</v>
      </c>
      <c r="N33" s="74">
        <v>176</v>
      </c>
      <c r="O33" s="74">
        <v>12</v>
      </c>
      <c r="P33" s="74">
        <v>10</v>
      </c>
      <c r="Q33" s="17">
        <v>515</v>
      </c>
      <c r="R33" s="17">
        <v>139</v>
      </c>
      <c r="S33" s="17">
        <v>104</v>
      </c>
      <c r="T33" s="17">
        <v>179</v>
      </c>
      <c r="U33" s="55">
        <f>+Table1[[#This Row],[Thames Turbo Sprint Triathlon]]/$M$3</f>
        <v>1</v>
      </c>
      <c r="V33" s="55">
        <f t="shared" si="4"/>
        <v>1</v>
      </c>
      <c r="W33" s="55">
        <f t="shared" si="5"/>
        <v>0.25531914893617019</v>
      </c>
      <c r="X33" s="55">
        <f t="shared" si="6"/>
        <v>7.8125E-2</v>
      </c>
      <c r="Y33" s="55">
        <f t="shared" si="7"/>
        <v>1</v>
      </c>
      <c r="Z33" s="55">
        <f>+Table1[[#This Row],[Hillingdon Sprint Triathlon]]/$R$3</f>
        <v>1</v>
      </c>
      <c r="AA33" s="55">
        <f>+Table1[[#This Row],[London Fields]]/$S$3</f>
        <v>1</v>
      </c>
      <c r="AB33" s="55">
        <f>+Table1[[#This Row],[Jekyll &amp; Hyde Park Duathlon]]/$T$3</f>
        <v>1</v>
      </c>
      <c r="AC33" s="65">
        <f t="shared" si="8"/>
        <v>2.3334441489361701</v>
      </c>
      <c r="AD33" s="55"/>
      <c r="AE33" s="55"/>
      <c r="AF33" s="55"/>
      <c r="AG33" s="55">
        <f t="shared" si="15"/>
        <v>2.3334441489361701</v>
      </c>
      <c r="AH33" s="55"/>
      <c r="AI33" s="55"/>
      <c r="AJ33" s="73">
        <f>COUNT(Table1[[#This Row],[F open]:[M SuperVet]])</f>
        <v>1</v>
      </c>
    </row>
    <row r="34" spans="1:36" s="52" customFormat="1" hidden="1" x14ac:dyDescent="0.2">
      <c r="A34" s="16" t="str">
        <f t="shared" si="16"/>
        <v xml:space="preserve"> </v>
      </c>
      <c r="B34" s="16" t="s">
        <v>2189</v>
      </c>
      <c r="C34" s="15"/>
      <c r="D34" s="29" t="s">
        <v>217</v>
      </c>
      <c r="E34" s="29" t="s">
        <v>188</v>
      </c>
      <c r="F34" s="82">
        <f t="shared" si="3"/>
        <v>558</v>
      </c>
      <c r="G34" s="82" t="str">
        <f>IF(Table1[[#This Row],[F open]]=""," ",RANK(AD34,$AD$5:$AD$1454,1))</f>
        <v xml:space="preserve"> </v>
      </c>
      <c r="H34" s="82" t="str">
        <f>IF(Table1[[#This Row],[F Vet]]=""," ",RANK(AE34,$AE$5:$AE$1454,1))</f>
        <v xml:space="preserve"> </v>
      </c>
      <c r="I34" s="82" t="str">
        <f>IF(Table1[[#This Row],[F SuperVet]]=""," ",RANK(AF34,$AF$5:$AF$1454,1))</f>
        <v xml:space="preserve"> </v>
      </c>
      <c r="J34" s="82">
        <f>IF(Table1[[#This Row],[M Open]]=""," ",RANK(AG34,$AG$5:$AG$1454,1))</f>
        <v>309</v>
      </c>
      <c r="K34" s="82" t="str">
        <f>IF(Table1[[#This Row],[M Vet]]=""," ",RANK(AH34,$AH$5:$AH$1454,1))</f>
        <v xml:space="preserve"> </v>
      </c>
      <c r="L34" s="82" t="str">
        <f>IF(Table1[[#This Row],[M SuperVet]]=""," ",RANK(AI34,$AI$5:$AI$1454,1))</f>
        <v xml:space="preserve"> </v>
      </c>
      <c r="M34" s="74">
        <v>404</v>
      </c>
      <c r="N34" s="74">
        <v>176</v>
      </c>
      <c r="O34" s="74">
        <v>47</v>
      </c>
      <c r="P34" s="74">
        <v>128</v>
      </c>
      <c r="Q34" s="17">
        <v>515</v>
      </c>
      <c r="R34" s="17">
        <v>139</v>
      </c>
      <c r="S34" s="17">
        <v>104</v>
      </c>
      <c r="T34" s="17">
        <v>67</v>
      </c>
      <c r="U34" s="55">
        <f>+Table1[[#This Row],[Thames Turbo Sprint Triathlon]]/$M$3</f>
        <v>1</v>
      </c>
      <c r="V34" s="55">
        <f t="shared" si="4"/>
        <v>1</v>
      </c>
      <c r="W34" s="55">
        <f t="shared" si="5"/>
        <v>1</v>
      </c>
      <c r="X34" s="55">
        <f t="shared" si="6"/>
        <v>1</v>
      </c>
      <c r="Y34" s="55">
        <f t="shared" si="7"/>
        <v>1</v>
      </c>
      <c r="Z34" s="55">
        <f>+Table1[[#This Row],[Hillingdon Sprint Triathlon]]/$R$3</f>
        <v>1</v>
      </c>
      <c r="AA34" s="55">
        <f>+Table1[[#This Row],[London Fields]]/$S$3</f>
        <v>1</v>
      </c>
      <c r="AB34" s="55">
        <f>+Table1[[#This Row],[Jekyll &amp; Hyde Park Duathlon]]/$T$3</f>
        <v>0.37430167597765363</v>
      </c>
      <c r="AC34" s="65">
        <f t="shared" si="8"/>
        <v>3.3743016759776534</v>
      </c>
      <c r="AD34" s="55"/>
      <c r="AE34" s="55"/>
      <c r="AF34" s="55"/>
      <c r="AG34" s="55">
        <f t="shared" si="15"/>
        <v>3.3743016759776534</v>
      </c>
      <c r="AH34" s="55"/>
      <c r="AI34" s="55"/>
      <c r="AJ34" s="73">
        <f>COUNT(Table1[[#This Row],[F open]:[M SuperVet]])</f>
        <v>1</v>
      </c>
    </row>
    <row r="35" spans="1:36" s="52" customFormat="1" hidden="1" x14ac:dyDescent="0.2">
      <c r="A35" s="16" t="str">
        <f t="shared" si="16"/>
        <v xml:space="preserve"> </v>
      </c>
      <c r="B35" s="16" t="s">
        <v>1554</v>
      </c>
      <c r="C35" s="15" t="s">
        <v>51</v>
      </c>
      <c r="D35" s="29" t="s">
        <v>397</v>
      </c>
      <c r="E35" s="29" t="s">
        <v>1530</v>
      </c>
      <c r="F35" s="82">
        <f t="shared" si="3"/>
        <v>648</v>
      </c>
      <c r="G35" s="82" t="str">
        <f>IF(Table1[[#This Row],[F open]]=""," ",RANK(AD35,$AD$5:$AD$1454,1))</f>
        <v xml:space="preserve"> </v>
      </c>
      <c r="H35" s="82" t="str">
        <f>IF(Table1[[#This Row],[F Vet]]=""," ",RANK(AE35,$AE$5:$AE$1454,1))</f>
        <v xml:space="preserve"> </v>
      </c>
      <c r="I35" s="82" t="str">
        <f>IF(Table1[[#This Row],[F SuperVet]]=""," ",RANK(AF35,$AF$5:$AF$1454,1))</f>
        <v xml:space="preserve"> </v>
      </c>
      <c r="J35" s="82" t="str">
        <f>IF(Table1[[#This Row],[M Open]]=""," ",RANK(AG35,$AG$5:$AG$1454,1))</f>
        <v xml:space="preserve"> </v>
      </c>
      <c r="K35" s="82">
        <f>IF(Table1[[#This Row],[M Vet]]=""," ",RANK(AH35,$AH$5:$AH$1454,1))</f>
        <v>157</v>
      </c>
      <c r="L35" s="82" t="str">
        <f>IF(Table1[[#This Row],[M SuperVet]]=""," ",RANK(AI35,$AI$5:$AI$1454,1))</f>
        <v xml:space="preserve"> </v>
      </c>
      <c r="M35" s="74">
        <v>404</v>
      </c>
      <c r="N35" s="74">
        <v>176</v>
      </c>
      <c r="O35" s="74">
        <v>47</v>
      </c>
      <c r="P35" s="74">
        <v>57</v>
      </c>
      <c r="Q35" s="17">
        <v>515</v>
      </c>
      <c r="R35" s="17">
        <v>139</v>
      </c>
      <c r="S35" s="17">
        <v>104</v>
      </c>
      <c r="T35" s="17">
        <v>179</v>
      </c>
      <c r="U35" s="55">
        <f>+Table1[[#This Row],[Thames Turbo Sprint Triathlon]]/$M$3</f>
        <v>1</v>
      </c>
      <c r="V35" s="55">
        <f t="shared" si="4"/>
        <v>1</v>
      </c>
      <c r="W35" s="55">
        <f t="shared" si="5"/>
        <v>1</v>
      </c>
      <c r="X35" s="55">
        <f t="shared" si="6"/>
        <v>0.4453125</v>
      </c>
      <c r="Y35" s="55">
        <f t="shared" si="7"/>
        <v>1</v>
      </c>
      <c r="Z35" s="55">
        <f>+Table1[[#This Row],[Hillingdon Sprint Triathlon]]/$R$3</f>
        <v>1</v>
      </c>
      <c r="AA35" s="55">
        <f>+Table1[[#This Row],[London Fields]]/$S$3</f>
        <v>1</v>
      </c>
      <c r="AB35" s="55">
        <f>+Table1[[#This Row],[Jekyll &amp; Hyde Park Duathlon]]/$T$3</f>
        <v>1</v>
      </c>
      <c r="AC35" s="65">
        <f t="shared" si="8"/>
        <v>3.4453125</v>
      </c>
      <c r="AD35" s="55"/>
      <c r="AE35" s="55"/>
      <c r="AF35" s="55"/>
      <c r="AG35" s="55"/>
      <c r="AH35" s="55">
        <f>+AC35</f>
        <v>3.4453125</v>
      </c>
      <c r="AI35" s="55"/>
      <c r="AJ35" s="73">
        <f>COUNT(Table1[[#This Row],[F open]:[M SuperVet]])</f>
        <v>1</v>
      </c>
    </row>
    <row r="36" spans="1:36" s="52" customFormat="1" hidden="1" x14ac:dyDescent="0.2">
      <c r="A36" s="16" t="str">
        <f t="shared" si="16"/>
        <v xml:space="preserve"> </v>
      </c>
      <c r="B36" s="16" t="s">
        <v>1967</v>
      </c>
      <c r="C36" s="15"/>
      <c r="D36" s="29" t="s">
        <v>217</v>
      </c>
      <c r="E36" s="29" t="s">
        <v>188</v>
      </c>
      <c r="F36" s="82">
        <f t="shared" si="3"/>
        <v>1403</v>
      </c>
      <c r="G36" s="82" t="str">
        <f>IF(Table1[[#This Row],[F open]]=""," ",RANK(AD36,$AD$5:$AD$1454,1))</f>
        <v xml:space="preserve"> </v>
      </c>
      <c r="H36" s="82" t="str">
        <f>IF(Table1[[#This Row],[F Vet]]=""," ",RANK(AE36,$AE$5:$AE$1454,1))</f>
        <v xml:space="preserve"> </v>
      </c>
      <c r="I36" s="82" t="str">
        <f>IF(Table1[[#This Row],[F SuperVet]]=""," ",RANK(AF36,$AF$5:$AF$1454,1))</f>
        <v xml:space="preserve"> </v>
      </c>
      <c r="J36" s="82">
        <f>IF(Table1[[#This Row],[M Open]]=""," ",RANK(AG36,$AG$5:$AG$1454,1))</f>
        <v>591</v>
      </c>
      <c r="K36" s="82" t="str">
        <f>IF(Table1[[#This Row],[M Vet]]=""," ",RANK(AH36,$AH$5:$AH$1454,1))</f>
        <v xml:space="preserve"> </v>
      </c>
      <c r="L36" s="82" t="str">
        <f>IF(Table1[[#This Row],[M SuperVet]]=""," ",RANK(AI36,$AI$5:$AI$1454,1))</f>
        <v xml:space="preserve"> </v>
      </c>
      <c r="M36" s="74">
        <v>404</v>
      </c>
      <c r="N36" s="74">
        <v>176</v>
      </c>
      <c r="O36" s="74">
        <v>47</v>
      </c>
      <c r="P36" s="74">
        <v>128</v>
      </c>
      <c r="Q36" s="17">
        <v>498</v>
      </c>
      <c r="R36" s="17">
        <v>139</v>
      </c>
      <c r="S36" s="17">
        <v>104</v>
      </c>
      <c r="T36" s="17">
        <v>179</v>
      </c>
      <c r="U36" s="55">
        <f>+Table1[[#This Row],[Thames Turbo Sprint Triathlon]]/$M$3</f>
        <v>1</v>
      </c>
      <c r="V36" s="55">
        <f t="shared" si="4"/>
        <v>1</v>
      </c>
      <c r="W36" s="55">
        <f t="shared" si="5"/>
        <v>1</v>
      </c>
      <c r="X36" s="55">
        <f t="shared" si="6"/>
        <v>1</v>
      </c>
      <c r="Y36" s="55">
        <f t="shared" si="7"/>
        <v>0.96699029126213587</v>
      </c>
      <c r="Z36" s="55">
        <f>+Table1[[#This Row],[Hillingdon Sprint Triathlon]]/$R$3</f>
        <v>1</v>
      </c>
      <c r="AA36" s="55">
        <f>+Table1[[#This Row],[London Fields]]/$S$3</f>
        <v>1</v>
      </c>
      <c r="AB36" s="55">
        <f>+Table1[[#This Row],[Jekyll &amp; Hyde Park Duathlon]]/$T$3</f>
        <v>1</v>
      </c>
      <c r="AC36" s="65">
        <f t="shared" si="8"/>
        <v>3.9669902912621358</v>
      </c>
      <c r="AD36" s="55"/>
      <c r="AE36" s="55"/>
      <c r="AF36" s="55"/>
      <c r="AG36" s="55">
        <f t="shared" ref="AG36:AG37" si="17">+AC36</f>
        <v>3.9669902912621358</v>
      </c>
      <c r="AH36" s="55"/>
      <c r="AI36" s="55"/>
      <c r="AJ36" s="73">
        <f>COUNT(Table1[[#This Row],[F open]:[M SuperVet]])</f>
        <v>1</v>
      </c>
    </row>
    <row r="37" spans="1:36" s="52" customFormat="1" hidden="1" x14ac:dyDescent="0.2">
      <c r="A37" s="16" t="str">
        <f t="shared" si="16"/>
        <v xml:space="preserve"> </v>
      </c>
      <c r="B37" s="16" t="s">
        <v>734</v>
      </c>
      <c r="C37" s="15" t="s">
        <v>259</v>
      </c>
      <c r="D37" s="29" t="s">
        <v>217</v>
      </c>
      <c r="E37" s="29" t="s">
        <v>188</v>
      </c>
      <c r="F37" s="82">
        <f t="shared" si="3"/>
        <v>139</v>
      </c>
      <c r="G37" s="82" t="str">
        <f>IF(Table1[[#This Row],[F open]]=""," ",RANK(AD37,$AD$5:$AD$1454,1))</f>
        <v xml:space="preserve"> </v>
      </c>
      <c r="H37" s="82" t="str">
        <f>IF(Table1[[#This Row],[F Vet]]=""," ",RANK(AE37,$AE$5:$AE$1454,1))</f>
        <v xml:space="preserve"> </v>
      </c>
      <c r="I37" s="82" t="str">
        <f>IF(Table1[[#This Row],[F SuperVet]]=""," ",RANK(AF37,$AF$5:$AF$1454,1))</f>
        <v xml:space="preserve"> </v>
      </c>
      <c r="J37" s="82">
        <f>IF(Table1[[#This Row],[M Open]]=""," ",RANK(AG37,$AG$5:$AG$1454,1))</f>
        <v>72</v>
      </c>
      <c r="K37" s="82" t="str">
        <f>IF(Table1[[#This Row],[M Vet]]=""," ",RANK(AH37,$AH$5:$AH$1454,1))</f>
        <v xml:space="preserve"> </v>
      </c>
      <c r="L37" s="82" t="str">
        <f>IF(Table1[[#This Row],[M SuperVet]]=""," ",RANK(AI37,$AI$5:$AI$1454,1))</f>
        <v xml:space="preserve"> </v>
      </c>
      <c r="M37" s="74">
        <v>11</v>
      </c>
      <c r="N37" s="74">
        <v>176</v>
      </c>
      <c r="O37" s="74">
        <v>47</v>
      </c>
      <c r="P37" s="74">
        <v>128</v>
      </c>
      <c r="Q37" s="17">
        <v>515</v>
      </c>
      <c r="R37" s="17">
        <v>139</v>
      </c>
      <c r="S37" s="17">
        <v>104</v>
      </c>
      <c r="T37" s="17">
        <v>179</v>
      </c>
      <c r="U37" s="55">
        <f>+Table1[[#This Row],[Thames Turbo Sprint Triathlon]]/$M$3</f>
        <v>2.7227722772277228E-2</v>
      </c>
      <c r="V37" s="55">
        <f t="shared" si="4"/>
        <v>1</v>
      </c>
      <c r="W37" s="55">
        <f t="shared" si="5"/>
        <v>1</v>
      </c>
      <c r="X37" s="55">
        <f t="shared" si="6"/>
        <v>1</v>
      </c>
      <c r="Y37" s="55">
        <f t="shared" si="7"/>
        <v>1</v>
      </c>
      <c r="Z37" s="55">
        <f>+Table1[[#This Row],[Hillingdon Sprint Triathlon]]/$R$3</f>
        <v>1</v>
      </c>
      <c r="AA37" s="55">
        <f>+Table1[[#This Row],[London Fields]]/$S$3</f>
        <v>1</v>
      </c>
      <c r="AB37" s="55">
        <f>+Table1[[#This Row],[Jekyll &amp; Hyde Park Duathlon]]/$T$3</f>
        <v>1</v>
      </c>
      <c r="AC37" s="65">
        <f t="shared" si="8"/>
        <v>3.0272277227722775</v>
      </c>
      <c r="AD37" s="55"/>
      <c r="AE37" s="55"/>
      <c r="AF37" s="55"/>
      <c r="AG37" s="55">
        <f t="shared" si="17"/>
        <v>3.0272277227722775</v>
      </c>
      <c r="AH37" s="55"/>
      <c r="AI37" s="55"/>
      <c r="AJ37" s="73">
        <f>COUNT(Table1[[#This Row],[F open]:[M SuperVet]])</f>
        <v>1</v>
      </c>
    </row>
    <row r="38" spans="1:36" s="52" customFormat="1" hidden="1" x14ac:dyDescent="0.2">
      <c r="A38" s="16" t="str">
        <f t="shared" si="16"/>
        <v xml:space="preserve"> </v>
      </c>
      <c r="B38" s="16" t="s">
        <v>812</v>
      </c>
      <c r="C38" s="15" t="s">
        <v>144</v>
      </c>
      <c r="D38" s="29" t="s">
        <v>398</v>
      </c>
      <c r="E38" s="29" t="s">
        <v>188</v>
      </c>
      <c r="F38" s="82">
        <f t="shared" si="3"/>
        <v>455</v>
      </c>
      <c r="G38" s="82" t="str">
        <f>IF(Table1[[#This Row],[F open]]=""," ",RANK(AD38,$AD$5:$AD$1454,1))</f>
        <v xml:space="preserve"> </v>
      </c>
      <c r="H38" s="82" t="str">
        <f>IF(Table1[[#This Row],[F Vet]]=""," ",RANK(AE38,$AE$5:$AE$1454,1))</f>
        <v xml:space="preserve"> </v>
      </c>
      <c r="I38" s="82" t="str">
        <f>IF(Table1[[#This Row],[F SuperVet]]=""," ",RANK(AF38,$AF$5:$AF$1454,1))</f>
        <v xml:space="preserve"> </v>
      </c>
      <c r="J38" s="82">
        <f>IF(Table1[[#This Row],[M Open]]=""," ",RANK(AG38,$AG$5:$AG$1454,1))</f>
        <v>261</v>
      </c>
      <c r="K38" s="82" t="str">
        <f>IF(Table1[[#This Row],[M Vet]]=""," ",RANK(AH38,$AH$5:$AH$1454,1))</f>
        <v xml:space="preserve"> </v>
      </c>
      <c r="L38" s="82" t="str">
        <f>IF(Table1[[#This Row],[M SuperVet]]=""," ",RANK(AI38,$AI$5:$AI$1454,1))</f>
        <v xml:space="preserve"> </v>
      </c>
      <c r="M38" s="74">
        <v>119</v>
      </c>
      <c r="N38" s="74">
        <v>176</v>
      </c>
      <c r="O38" s="74">
        <v>47</v>
      </c>
      <c r="P38" s="74">
        <v>128</v>
      </c>
      <c r="Q38" s="17">
        <v>515</v>
      </c>
      <c r="R38" s="17">
        <v>139</v>
      </c>
      <c r="S38" s="17">
        <v>104</v>
      </c>
      <c r="T38" s="17">
        <v>179</v>
      </c>
      <c r="U38" s="55">
        <f>+Table1[[#This Row],[Thames Turbo Sprint Triathlon]]/$M$3</f>
        <v>0.29455445544554454</v>
      </c>
      <c r="V38" s="55">
        <f t="shared" si="4"/>
        <v>1</v>
      </c>
      <c r="W38" s="55">
        <f t="shared" si="5"/>
        <v>1</v>
      </c>
      <c r="X38" s="55">
        <f t="shared" si="6"/>
        <v>1</v>
      </c>
      <c r="Y38" s="55">
        <f t="shared" si="7"/>
        <v>1</v>
      </c>
      <c r="Z38" s="55">
        <f>+Table1[[#This Row],[Hillingdon Sprint Triathlon]]/$R$3</f>
        <v>1</v>
      </c>
      <c r="AA38" s="55">
        <f>+Table1[[#This Row],[London Fields]]/$S$3</f>
        <v>1</v>
      </c>
      <c r="AB38" s="55">
        <f>+Table1[[#This Row],[Jekyll &amp; Hyde Park Duathlon]]/$T$3</f>
        <v>1</v>
      </c>
      <c r="AC38" s="65">
        <f t="shared" si="8"/>
        <v>3.2945544554455446</v>
      </c>
      <c r="AD38" s="55"/>
      <c r="AE38" s="55"/>
      <c r="AF38" s="55"/>
      <c r="AG38" s="55">
        <f>+AC38</f>
        <v>3.2945544554455446</v>
      </c>
      <c r="AH38" s="55"/>
      <c r="AI38" s="55"/>
      <c r="AJ38" s="73">
        <f>COUNT(Table1[[#This Row],[F open]:[M SuperVet]])</f>
        <v>1</v>
      </c>
    </row>
    <row r="39" spans="1:36" s="52" customFormat="1" hidden="1" x14ac:dyDescent="0.2">
      <c r="A39" s="16" t="str">
        <f t="shared" si="16"/>
        <v xml:space="preserve"> </v>
      </c>
      <c r="B39" s="16" t="s">
        <v>2222</v>
      </c>
      <c r="C39" s="15"/>
      <c r="D39" s="29" t="s">
        <v>217</v>
      </c>
      <c r="E39" s="29" t="s">
        <v>188</v>
      </c>
      <c r="F39" s="82">
        <f t="shared" si="3"/>
        <v>907</v>
      </c>
      <c r="G39" s="82" t="str">
        <f>IF(Table1[[#This Row],[F open]]=""," ",RANK(AD39,$AD$5:$AD$1454,1))</f>
        <v xml:space="preserve"> </v>
      </c>
      <c r="H39" s="82" t="str">
        <f>IF(Table1[[#This Row],[F Vet]]=""," ",RANK(AE39,$AE$5:$AE$1454,1))</f>
        <v xml:space="preserve"> </v>
      </c>
      <c r="I39" s="82" t="str">
        <f>IF(Table1[[#This Row],[F SuperVet]]=""," ",RANK(AF39,$AF$5:$AF$1454,1))</f>
        <v xml:space="preserve"> </v>
      </c>
      <c r="J39" s="82">
        <f>IF(Table1[[#This Row],[M Open]]=""," ",RANK(AG39,$AG$5:$AG$1454,1))</f>
        <v>460</v>
      </c>
      <c r="K39" s="82" t="str">
        <f>IF(Table1[[#This Row],[M Vet]]=""," ",RANK(AH39,$AH$5:$AH$1454,1))</f>
        <v xml:space="preserve"> </v>
      </c>
      <c r="L39" s="82" t="str">
        <f>IF(Table1[[#This Row],[M SuperVet]]=""," ",RANK(AI39,$AI$5:$AI$1454,1))</f>
        <v xml:space="preserve"> </v>
      </c>
      <c r="M39" s="74">
        <v>404</v>
      </c>
      <c r="N39" s="74">
        <v>176</v>
      </c>
      <c r="O39" s="74">
        <v>47</v>
      </c>
      <c r="P39" s="74">
        <v>128</v>
      </c>
      <c r="Q39" s="17">
        <v>515</v>
      </c>
      <c r="R39" s="17">
        <v>139</v>
      </c>
      <c r="S39" s="17">
        <v>104</v>
      </c>
      <c r="T39" s="17">
        <v>114</v>
      </c>
      <c r="U39" s="55">
        <f>+Table1[[#This Row],[Thames Turbo Sprint Triathlon]]/$M$3</f>
        <v>1</v>
      </c>
      <c r="V39" s="55">
        <f t="shared" si="4"/>
        <v>1</v>
      </c>
      <c r="W39" s="55">
        <f t="shared" si="5"/>
        <v>1</v>
      </c>
      <c r="X39" s="55">
        <f t="shared" si="6"/>
        <v>1</v>
      </c>
      <c r="Y39" s="55">
        <f t="shared" si="7"/>
        <v>1</v>
      </c>
      <c r="Z39" s="55">
        <f>+Table1[[#This Row],[Hillingdon Sprint Triathlon]]/$R$3</f>
        <v>1</v>
      </c>
      <c r="AA39" s="55">
        <f>+Table1[[#This Row],[London Fields]]/$S$3</f>
        <v>1</v>
      </c>
      <c r="AB39" s="55">
        <f>+Table1[[#This Row],[Jekyll &amp; Hyde Park Duathlon]]/$T$3</f>
        <v>0.63687150837988826</v>
      </c>
      <c r="AC39" s="65">
        <f t="shared" si="8"/>
        <v>3.6368715083798882</v>
      </c>
      <c r="AD39" s="55"/>
      <c r="AE39" s="55"/>
      <c r="AF39" s="55"/>
      <c r="AG39" s="55">
        <f>+AC39</f>
        <v>3.6368715083798882</v>
      </c>
      <c r="AH39" s="55"/>
      <c r="AI39" s="55"/>
      <c r="AJ39" s="73">
        <f>COUNT(Table1[[#This Row],[F open]:[M SuperVet]])</f>
        <v>1</v>
      </c>
    </row>
    <row r="40" spans="1:36" s="52" customFormat="1" hidden="1" x14ac:dyDescent="0.2">
      <c r="A40" s="16" t="str">
        <f t="shared" si="16"/>
        <v xml:space="preserve"> </v>
      </c>
      <c r="B40" s="16" t="s">
        <v>1634</v>
      </c>
      <c r="C40" s="15"/>
      <c r="D40" s="29" t="s">
        <v>397</v>
      </c>
      <c r="E40" s="29" t="s">
        <v>188</v>
      </c>
      <c r="F40" s="82">
        <f t="shared" si="3"/>
        <v>193</v>
      </c>
      <c r="G40" s="82" t="str">
        <f>IF(Table1[[#This Row],[F open]]=""," ",RANK(AD40,$AD$5:$AD$1454,1))</f>
        <v xml:space="preserve"> </v>
      </c>
      <c r="H40" s="82" t="str">
        <f>IF(Table1[[#This Row],[F Vet]]=""," ",RANK(AE40,$AE$5:$AE$1454,1))</f>
        <v xml:space="preserve"> </v>
      </c>
      <c r="I40" s="82" t="str">
        <f>IF(Table1[[#This Row],[F SuperVet]]=""," ",RANK(AF40,$AF$5:$AF$1454,1))</f>
        <v xml:space="preserve"> </v>
      </c>
      <c r="J40" s="82" t="str">
        <f>IF(Table1[[#This Row],[M Open]]=""," ",RANK(AG40,$AG$5:$AG$1454,1))</f>
        <v xml:space="preserve"> </v>
      </c>
      <c r="K40" s="82">
        <f>IF(Table1[[#This Row],[M Vet]]=""," ",RANK(AH40,$AH$5:$AH$1454,1))</f>
        <v>48</v>
      </c>
      <c r="L40" s="82" t="str">
        <f>IF(Table1[[#This Row],[M SuperVet]]=""," ",RANK(AI40,$AI$5:$AI$1454,1))</f>
        <v xml:space="preserve"> </v>
      </c>
      <c r="M40" s="74">
        <v>404</v>
      </c>
      <c r="N40" s="74">
        <v>176</v>
      </c>
      <c r="O40" s="74">
        <v>47</v>
      </c>
      <c r="P40" s="74">
        <v>128</v>
      </c>
      <c r="Q40" s="17">
        <v>41</v>
      </c>
      <c r="R40" s="17">
        <v>139</v>
      </c>
      <c r="S40" s="17">
        <v>104</v>
      </c>
      <c r="T40" s="17">
        <v>179</v>
      </c>
      <c r="U40" s="55">
        <f>+Table1[[#This Row],[Thames Turbo Sprint Triathlon]]/$M$3</f>
        <v>1</v>
      </c>
      <c r="V40" s="55">
        <f t="shared" si="4"/>
        <v>1</v>
      </c>
      <c r="W40" s="55">
        <f t="shared" si="5"/>
        <v>1</v>
      </c>
      <c r="X40" s="55">
        <f t="shared" si="6"/>
        <v>1</v>
      </c>
      <c r="Y40" s="55">
        <f t="shared" si="7"/>
        <v>7.9611650485436891E-2</v>
      </c>
      <c r="Z40" s="55">
        <f>+Table1[[#This Row],[Hillingdon Sprint Triathlon]]/$R$3</f>
        <v>1</v>
      </c>
      <c r="AA40" s="55">
        <f>+Table1[[#This Row],[London Fields]]/$S$3</f>
        <v>1</v>
      </c>
      <c r="AB40" s="55">
        <f>+Table1[[#This Row],[Jekyll &amp; Hyde Park Duathlon]]/$T$3</f>
        <v>1</v>
      </c>
      <c r="AC40" s="65">
        <f t="shared" si="8"/>
        <v>3.0796116504854369</v>
      </c>
      <c r="AD40" s="55"/>
      <c r="AE40" s="55"/>
      <c r="AF40" s="55"/>
      <c r="AG40" s="55"/>
      <c r="AH40" s="55">
        <f>+AC40</f>
        <v>3.0796116504854369</v>
      </c>
      <c r="AI40" s="55"/>
      <c r="AJ40" s="73">
        <f>COUNT(Table1[[#This Row],[F open]:[M SuperVet]])</f>
        <v>1</v>
      </c>
    </row>
    <row r="41" spans="1:36" s="52" customFormat="1" hidden="1" x14ac:dyDescent="0.2">
      <c r="A41" s="16" t="str">
        <f t="shared" si="16"/>
        <v xml:space="preserve"> </v>
      </c>
      <c r="B41" s="16" t="s">
        <v>1794</v>
      </c>
      <c r="C41" s="15"/>
      <c r="D41" s="29" t="s">
        <v>217</v>
      </c>
      <c r="E41" s="29" t="s">
        <v>188</v>
      </c>
      <c r="F41" s="82">
        <f t="shared" si="3"/>
        <v>768</v>
      </c>
      <c r="G41" s="82" t="str">
        <f>IF(Table1[[#This Row],[F open]]=""," ",RANK(AD41,$AD$5:$AD$1454,1))</f>
        <v xml:space="preserve"> </v>
      </c>
      <c r="H41" s="82" t="str">
        <f>IF(Table1[[#This Row],[F Vet]]=""," ",RANK(AE41,$AE$5:$AE$1454,1))</f>
        <v xml:space="preserve"> </v>
      </c>
      <c r="I41" s="82" t="str">
        <f>IF(Table1[[#This Row],[F SuperVet]]=""," ",RANK(AF41,$AF$5:$AF$1454,1))</f>
        <v xml:space="preserve"> </v>
      </c>
      <c r="J41" s="82">
        <f>IF(Table1[[#This Row],[M Open]]=""," ",RANK(AG41,$AG$5:$AG$1454,1))</f>
        <v>410</v>
      </c>
      <c r="K41" s="82" t="str">
        <f>IF(Table1[[#This Row],[M Vet]]=""," ",RANK(AH41,$AH$5:$AH$1454,1))</f>
        <v xml:space="preserve"> </v>
      </c>
      <c r="L41" s="82" t="str">
        <f>IF(Table1[[#This Row],[M SuperVet]]=""," ",RANK(AI41,$AI$5:$AI$1454,1))</f>
        <v xml:space="preserve"> </v>
      </c>
      <c r="M41" s="74">
        <v>404</v>
      </c>
      <c r="N41" s="74">
        <v>176</v>
      </c>
      <c r="O41" s="74">
        <v>47</v>
      </c>
      <c r="P41" s="74">
        <v>128</v>
      </c>
      <c r="Q41" s="17">
        <v>277</v>
      </c>
      <c r="R41" s="17">
        <v>139</v>
      </c>
      <c r="S41" s="17">
        <v>104</v>
      </c>
      <c r="T41" s="17">
        <v>179</v>
      </c>
      <c r="U41" s="55">
        <f>+Table1[[#This Row],[Thames Turbo Sprint Triathlon]]/$M$3</f>
        <v>1</v>
      </c>
      <c r="V41" s="55">
        <f t="shared" si="4"/>
        <v>1</v>
      </c>
      <c r="W41" s="55">
        <f t="shared" si="5"/>
        <v>1</v>
      </c>
      <c r="X41" s="55">
        <f t="shared" si="6"/>
        <v>1</v>
      </c>
      <c r="Y41" s="55">
        <f t="shared" si="7"/>
        <v>0.53786407766990296</v>
      </c>
      <c r="Z41" s="55">
        <f>+Table1[[#This Row],[Hillingdon Sprint Triathlon]]/$R$3</f>
        <v>1</v>
      </c>
      <c r="AA41" s="55">
        <f>+Table1[[#This Row],[London Fields]]/$S$3</f>
        <v>1</v>
      </c>
      <c r="AB41" s="55">
        <f>+Table1[[#This Row],[Jekyll &amp; Hyde Park Duathlon]]/$T$3</f>
        <v>1</v>
      </c>
      <c r="AC41" s="65">
        <f t="shared" si="8"/>
        <v>3.5378640776699029</v>
      </c>
      <c r="AD41" s="55"/>
      <c r="AE41" s="55"/>
      <c r="AF41" s="55"/>
      <c r="AG41" s="55">
        <f t="shared" ref="AG41:AG42" si="18">+AC41</f>
        <v>3.5378640776699029</v>
      </c>
      <c r="AH41" s="55"/>
      <c r="AI41" s="55"/>
      <c r="AJ41" s="73">
        <f>COUNT(Table1[[#This Row],[F open]:[M SuperVet]])</f>
        <v>1</v>
      </c>
    </row>
    <row r="42" spans="1:36" s="52" customFormat="1" hidden="1" x14ac:dyDescent="0.2">
      <c r="A42" s="16" t="str">
        <f t="shared" si="16"/>
        <v xml:space="preserve"> </v>
      </c>
      <c r="B42" s="16" t="s">
        <v>998</v>
      </c>
      <c r="C42" s="15"/>
      <c r="D42" s="29" t="s">
        <v>217</v>
      </c>
      <c r="E42" s="29" t="s">
        <v>188</v>
      </c>
      <c r="F42" s="82">
        <f t="shared" si="3"/>
        <v>1229</v>
      </c>
      <c r="G42" s="82" t="str">
        <f>IF(Table1[[#This Row],[F open]]=""," ",RANK(AD42,$AD$5:$AD$1454,1))</f>
        <v xml:space="preserve"> </v>
      </c>
      <c r="H42" s="82" t="str">
        <f>IF(Table1[[#This Row],[F Vet]]=""," ",RANK(AE42,$AE$5:$AE$1454,1))</f>
        <v xml:space="preserve"> </v>
      </c>
      <c r="I42" s="82" t="str">
        <f>IF(Table1[[#This Row],[F SuperVet]]=""," ",RANK(AF42,$AF$5:$AF$1454,1))</f>
        <v xml:space="preserve"> </v>
      </c>
      <c r="J42" s="82">
        <f>IF(Table1[[#This Row],[M Open]]=""," ",RANK(AG42,$AG$5:$AG$1454,1))</f>
        <v>555</v>
      </c>
      <c r="K42" s="82" t="str">
        <f>IF(Table1[[#This Row],[M Vet]]=""," ",RANK(AH42,$AH$5:$AH$1454,1))</f>
        <v xml:space="preserve"> </v>
      </c>
      <c r="L42" s="82" t="str">
        <f>IF(Table1[[#This Row],[M SuperVet]]=""," ",RANK(AI42,$AI$5:$AI$1454,1))</f>
        <v xml:space="preserve"> </v>
      </c>
      <c r="M42" s="74">
        <v>346</v>
      </c>
      <c r="N42" s="74">
        <v>176</v>
      </c>
      <c r="O42" s="74">
        <v>47</v>
      </c>
      <c r="P42" s="74">
        <v>128</v>
      </c>
      <c r="Q42" s="17">
        <v>515</v>
      </c>
      <c r="R42" s="17">
        <v>139</v>
      </c>
      <c r="S42" s="17">
        <v>104</v>
      </c>
      <c r="T42" s="17">
        <v>179</v>
      </c>
      <c r="U42" s="55">
        <f>+Table1[[#This Row],[Thames Turbo Sprint Triathlon]]/$M$3</f>
        <v>0.85643564356435642</v>
      </c>
      <c r="V42" s="55">
        <f t="shared" si="4"/>
        <v>1</v>
      </c>
      <c r="W42" s="55">
        <f t="shared" si="5"/>
        <v>1</v>
      </c>
      <c r="X42" s="55">
        <f t="shared" si="6"/>
        <v>1</v>
      </c>
      <c r="Y42" s="55">
        <f t="shared" si="7"/>
        <v>1</v>
      </c>
      <c r="Z42" s="55">
        <f>+Table1[[#This Row],[Hillingdon Sprint Triathlon]]/$R$3</f>
        <v>1</v>
      </c>
      <c r="AA42" s="55">
        <f>+Table1[[#This Row],[London Fields]]/$S$3</f>
        <v>1</v>
      </c>
      <c r="AB42" s="55">
        <f>+Table1[[#This Row],[Jekyll &amp; Hyde Park Duathlon]]/$T$3</f>
        <v>1</v>
      </c>
      <c r="AC42" s="65">
        <f t="shared" si="8"/>
        <v>3.8564356435643563</v>
      </c>
      <c r="AD42" s="55"/>
      <c r="AE42" s="55"/>
      <c r="AF42" s="55"/>
      <c r="AG42" s="55">
        <f t="shared" si="18"/>
        <v>3.8564356435643563</v>
      </c>
      <c r="AH42" s="55"/>
      <c r="AI42" s="55"/>
      <c r="AJ42" s="73">
        <f>COUNT(Table1[[#This Row],[F open]:[M SuperVet]])</f>
        <v>1</v>
      </c>
    </row>
    <row r="43" spans="1:36" s="52" customFormat="1" x14ac:dyDescent="0.2">
      <c r="A43" s="16" t="str">
        <f t="shared" si="16"/>
        <v xml:space="preserve"> </v>
      </c>
      <c r="B43" s="16" t="s">
        <v>1864</v>
      </c>
      <c r="C43" s="15"/>
      <c r="D43" s="29" t="s">
        <v>217</v>
      </c>
      <c r="E43" s="29" t="s">
        <v>194</v>
      </c>
      <c r="F43" s="82">
        <f t="shared" si="3"/>
        <v>1026</v>
      </c>
      <c r="G43" s="82">
        <f>IF(Table1[[#This Row],[F open]]=""," ",RANK(AD43,$AD$5:$AD$1454,1))</f>
        <v>160</v>
      </c>
      <c r="H43" s="82" t="str">
        <f>IF(Table1[[#This Row],[F Vet]]=""," ",RANK(AE43,$AE$5:$AE$1454,1))</f>
        <v xml:space="preserve"> </v>
      </c>
      <c r="I43" s="82" t="str">
        <f>IF(Table1[[#This Row],[F SuperVet]]=""," ",RANK(AF43,$AF$5:$AF$1454,1))</f>
        <v xml:space="preserve"> </v>
      </c>
      <c r="J43" s="82" t="str">
        <f>IF(Table1[[#This Row],[M Open]]=""," ",RANK(AG43,$AG$5:$AG$1454,1))</f>
        <v xml:space="preserve"> </v>
      </c>
      <c r="K43" s="82" t="str">
        <f>IF(Table1[[#This Row],[M Vet]]=""," ",RANK(AH43,$AH$5:$AH$1454,1))</f>
        <v xml:space="preserve"> </v>
      </c>
      <c r="L43" s="82" t="str">
        <f>IF(Table1[[#This Row],[M SuperVet]]=""," ",RANK(AI43,$AI$5:$AI$1454,1))</f>
        <v xml:space="preserve"> </v>
      </c>
      <c r="M43" s="74">
        <v>404</v>
      </c>
      <c r="N43" s="74">
        <v>176</v>
      </c>
      <c r="O43" s="74">
        <v>47</v>
      </c>
      <c r="P43" s="74">
        <v>128</v>
      </c>
      <c r="Q43" s="17">
        <v>371</v>
      </c>
      <c r="R43" s="17">
        <v>139</v>
      </c>
      <c r="S43" s="17">
        <v>104</v>
      </c>
      <c r="T43" s="17">
        <v>179</v>
      </c>
      <c r="U43" s="55">
        <f>+Table1[[#This Row],[Thames Turbo Sprint Triathlon]]/$M$3</f>
        <v>1</v>
      </c>
      <c r="V43" s="55">
        <f t="shared" si="4"/>
        <v>1</v>
      </c>
      <c r="W43" s="55">
        <f t="shared" si="5"/>
        <v>1</v>
      </c>
      <c r="X43" s="55">
        <f t="shared" si="6"/>
        <v>1</v>
      </c>
      <c r="Y43" s="55">
        <f t="shared" si="7"/>
        <v>0.7203883495145631</v>
      </c>
      <c r="Z43" s="55">
        <f>+Table1[[#This Row],[Hillingdon Sprint Triathlon]]/$R$3</f>
        <v>1</v>
      </c>
      <c r="AA43" s="55">
        <f>+Table1[[#This Row],[London Fields]]/$S$3</f>
        <v>1</v>
      </c>
      <c r="AB43" s="55">
        <f>+Table1[[#This Row],[Jekyll &amp; Hyde Park Duathlon]]/$T$3</f>
        <v>1</v>
      </c>
      <c r="AC43" s="65">
        <f t="shared" si="8"/>
        <v>3.7203883495145629</v>
      </c>
      <c r="AD43" s="55">
        <f t="shared" ref="AD43:AD46" si="19">+AC43</f>
        <v>3.7203883495145629</v>
      </c>
      <c r="AE43" s="55"/>
      <c r="AF43" s="55"/>
      <c r="AG43" s="55"/>
      <c r="AH43" s="55"/>
      <c r="AI43" s="55"/>
      <c r="AJ43" s="73">
        <f>COUNT(Table1[[#This Row],[F open]:[M SuperVet]])</f>
        <v>1</v>
      </c>
    </row>
    <row r="44" spans="1:36" s="52" customFormat="1" x14ac:dyDescent="0.2">
      <c r="A44" s="16" t="str">
        <f t="shared" si="16"/>
        <v xml:space="preserve"> </v>
      </c>
      <c r="B44" s="16" t="s">
        <v>2021</v>
      </c>
      <c r="C44" s="15" t="s">
        <v>200</v>
      </c>
      <c r="D44" s="29" t="s">
        <v>217</v>
      </c>
      <c r="E44" s="29" t="s">
        <v>1538</v>
      </c>
      <c r="F44" s="82">
        <f t="shared" si="3"/>
        <v>892</v>
      </c>
      <c r="G44" s="82">
        <f>IF(Table1[[#This Row],[F open]]=""," ",RANK(AD44,$AD$5:$AD$1454,1))</f>
        <v>129</v>
      </c>
      <c r="H44" s="82" t="str">
        <f>IF(Table1[[#This Row],[F Vet]]=""," ",RANK(AE44,$AE$5:$AE$1454,1))</f>
        <v xml:space="preserve"> </v>
      </c>
      <c r="I44" s="82" t="str">
        <f>IF(Table1[[#This Row],[F SuperVet]]=""," ",RANK(AF44,$AF$5:$AF$1454,1))</f>
        <v xml:space="preserve"> </v>
      </c>
      <c r="J44" s="82" t="str">
        <f>IF(Table1[[#This Row],[M Open]]=""," ",RANK(AG44,$AG$5:$AG$1454,1))</f>
        <v xml:space="preserve"> </v>
      </c>
      <c r="K44" s="82" t="str">
        <f>IF(Table1[[#This Row],[M Vet]]=""," ",RANK(AH44,$AH$5:$AH$1454,1))</f>
        <v xml:space="preserve"> </v>
      </c>
      <c r="L44" s="82" t="str">
        <f>IF(Table1[[#This Row],[M SuperVet]]=""," ",RANK(AI44,$AI$5:$AI$1454,1))</f>
        <v xml:space="preserve"> </v>
      </c>
      <c r="M44" s="74">
        <v>404</v>
      </c>
      <c r="N44" s="74">
        <v>176</v>
      </c>
      <c r="O44" s="74">
        <v>47</v>
      </c>
      <c r="P44" s="74">
        <v>128</v>
      </c>
      <c r="Q44" s="17">
        <v>515</v>
      </c>
      <c r="R44" s="17">
        <v>87</v>
      </c>
      <c r="S44" s="17">
        <v>104</v>
      </c>
      <c r="T44" s="17">
        <v>179</v>
      </c>
      <c r="U44" s="55">
        <f>+Table1[[#This Row],[Thames Turbo Sprint Triathlon]]/$M$3</f>
        <v>1</v>
      </c>
      <c r="V44" s="55">
        <f t="shared" si="4"/>
        <v>1</v>
      </c>
      <c r="W44" s="55">
        <f t="shared" si="5"/>
        <v>1</v>
      </c>
      <c r="X44" s="55">
        <f t="shared" si="6"/>
        <v>1</v>
      </c>
      <c r="Y44" s="55">
        <f t="shared" si="7"/>
        <v>1</v>
      </c>
      <c r="Z44" s="55">
        <f>+Table1[[#This Row],[Hillingdon Sprint Triathlon]]/$R$3</f>
        <v>0.62589928057553956</v>
      </c>
      <c r="AA44" s="55">
        <f>+Table1[[#This Row],[London Fields]]/$S$3</f>
        <v>1</v>
      </c>
      <c r="AB44" s="55">
        <f>+Table1[[#This Row],[Jekyll &amp; Hyde Park Duathlon]]/$T$3</f>
        <v>1</v>
      </c>
      <c r="AC44" s="65">
        <f t="shared" si="8"/>
        <v>3.6258992805755397</v>
      </c>
      <c r="AD44" s="55">
        <f t="shared" si="19"/>
        <v>3.6258992805755397</v>
      </c>
      <c r="AE44" s="55"/>
      <c r="AF44" s="55"/>
      <c r="AG44" s="55"/>
      <c r="AH44" s="55"/>
      <c r="AI44" s="55"/>
      <c r="AJ44" s="73">
        <f>COUNT(Table1[[#This Row],[F open]:[M SuperVet]])</f>
        <v>1</v>
      </c>
    </row>
    <row r="45" spans="1:36" s="52" customFormat="1" x14ac:dyDescent="0.2">
      <c r="A45" s="16" t="str">
        <f t="shared" si="16"/>
        <v xml:space="preserve"> </v>
      </c>
      <c r="B45" s="16" t="s">
        <v>799</v>
      </c>
      <c r="C45" s="15" t="s">
        <v>745</v>
      </c>
      <c r="D45" s="29" t="s">
        <v>217</v>
      </c>
      <c r="E45" s="29" t="s">
        <v>194</v>
      </c>
      <c r="F45" s="82">
        <f t="shared" si="3"/>
        <v>395</v>
      </c>
      <c r="G45" s="82">
        <f>IF(Table1[[#This Row],[F open]]=""," ",RANK(AD45,$AD$5:$AD$1454,1))</f>
        <v>35</v>
      </c>
      <c r="H45" s="82" t="str">
        <f>IF(Table1[[#This Row],[F Vet]]=""," ",RANK(AE45,$AE$5:$AE$1454,1))</f>
        <v xml:space="preserve"> </v>
      </c>
      <c r="I45" s="82" t="str">
        <f>IF(Table1[[#This Row],[F SuperVet]]=""," ",RANK(AF45,$AF$5:$AF$1454,1))</f>
        <v xml:space="preserve"> </v>
      </c>
      <c r="J45" s="82" t="str">
        <f>IF(Table1[[#This Row],[M Open]]=""," ",RANK(AG45,$AG$5:$AG$1454,1))</f>
        <v xml:space="preserve"> </v>
      </c>
      <c r="K45" s="82" t="str">
        <f>IF(Table1[[#This Row],[M Vet]]=""," ",RANK(AH45,$AH$5:$AH$1454,1))</f>
        <v xml:space="preserve"> </v>
      </c>
      <c r="L45" s="82" t="str">
        <f>IF(Table1[[#This Row],[M SuperVet]]=""," ",RANK(AI45,$AI$5:$AI$1454,1))</f>
        <v xml:space="preserve"> </v>
      </c>
      <c r="M45" s="74">
        <v>99</v>
      </c>
      <c r="N45" s="74">
        <v>176</v>
      </c>
      <c r="O45" s="74">
        <v>47</v>
      </c>
      <c r="P45" s="74">
        <v>128</v>
      </c>
      <c r="Q45" s="17">
        <v>515</v>
      </c>
      <c r="R45" s="17">
        <v>139</v>
      </c>
      <c r="S45" s="17">
        <v>104</v>
      </c>
      <c r="T45" s="17">
        <v>179</v>
      </c>
      <c r="U45" s="55">
        <f>+Table1[[#This Row],[Thames Turbo Sprint Triathlon]]/$M$3</f>
        <v>0.24504950495049505</v>
      </c>
      <c r="V45" s="55">
        <f t="shared" si="4"/>
        <v>1</v>
      </c>
      <c r="W45" s="55">
        <f t="shared" si="5"/>
        <v>1</v>
      </c>
      <c r="X45" s="55">
        <f t="shared" si="6"/>
        <v>1</v>
      </c>
      <c r="Y45" s="55">
        <f t="shared" si="7"/>
        <v>1</v>
      </c>
      <c r="Z45" s="55">
        <f>+Table1[[#This Row],[Hillingdon Sprint Triathlon]]/$R$3</f>
        <v>1</v>
      </c>
      <c r="AA45" s="55">
        <f>+Table1[[#This Row],[London Fields]]/$S$3</f>
        <v>1</v>
      </c>
      <c r="AB45" s="55">
        <f>+Table1[[#This Row],[Jekyll &amp; Hyde Park Duathlon]]/$T$3</f>
        <v>1</v>
      </c>
      <c r="AC45" s="65">
        <f t="shared" si="8"/>
        <v>3.245049504950495</v>
      </c>
      <c r="AD45" s="55">
        <f t="shared" si="19"/>
        <v>3.245049504950495</v>
      </c>
      <c r="AE45" s="55"/>
      <c r="AF45" s="55"/>
      <c r="AG45" s="55"/>
      <c r="AH45" s="55"/>
      <c r="AI45" s="55"/>
      <c r="AJ45" s="73">
        <f>COUNT(Table1[[#This Row],[F open]:[M SuperVet]])</f>
        <v>1</v>
      </c>
    </row>
    <row r="46" spans="1:36" s="52" customFormat="1" x14ac:dyDescent="0.2">
      <c r="A46" s="16" t="str">
        <f t="shared" si="16"/>
        <v xml:space="preserve"> </v>
      </c>
      <c r="B46" s="16" t="s">
        <v>1600</v>
      </c>
      <c r="C46" s="15"/>
      <c r="D46" s="29" t="s">
        <v>217</v>
      </c>
      <c r="E46" s="29" t="s">
        <v>1538</v>
      </c>
      <c r="F46" s="82">
        <f t="shared" si="3"/>
        <v>1334</v>
      </c>
      <c r="G46" s="82">
        <f>IF(Table1[[#This Row],[F open]]=""," ",RANK(AD46,$AD$5:$AD$1454,1))</f>
        <v>265</v>
      </c>
      <c r="H46" s="82" t="str">
        <f>IF(Table1[[#This Row],[F Vet]]=""," ",RANK(AE46,$AE$5:$AE$1454,1))</f>
        <v xml:space="preserve"> </v>
      </c>
      <c r="I46" s="82" t="str">
        <f>IF(Table1[[#This Row],[F SuperVet]]=""," ",RANK(AF46,$AF$5:$AF$1454,1))</f>
        <v xml:space="preserve"> </v>
      </c>
      <c r="J46" s="82" t="str">
        <f>IF(Table1[[#This Row],[M Open]]=""," ",RANK(AG46,$AG$5:$AG$1454,1))</f>
        <v xml:space="preserve"> </v>
      </c>
      <c r="K46" s="82" t="str">
        <f>IF(Table1[[#This Row],[M Vet]]=""," ",RANK(AH46,$AH$5:$AH$1454,1))</f>
        <v xml:space="preserve"> </v>
      </c>
      <c r="L46" s="82" t="str">
        <f>IF(Table1[[#This Row],[M SuperVet]]=""," ",RANK(AI46,$AI$5:$AI$1454,1))</f>
        <v xml:space="preserve"> </v>
      </c>
      <c r="M46" s="74">
        <v>404</v>
      </c>
      <c r="N46" s="74">
        <v>176</v>
      </c>
      <c r="O46" s="74">
        <v>47</v>
      </c>
      <c r="P46" s="74">
        <v>118</v>
      </c>
      <c r="Q46" s="17">
        <v>515</v>
      </c>
      <c r="R46" s="17">
        <v>139</v>
      </c>
      <c r="S46" s="17">
        <v>104</v>
      </c>
      <c r="T46" s="17">
        <v>179</v>
      </c>
      <c r="U46" s="55">
        <f>+Table1[[#This Row],[Thames Turbo Sprint Triathlon]]/$M$3</f>
        <v>1</v>
      </c>
      <c r="V46" s="55">
        <f t="shared" si="4"/>
        <v>1</v>
      </c>
      <c r="W46" s="55">
        <f t="shared" si="5"/>
        <v>1</v>
      </c>
      <c r="X46" s="55">
        <f t="shared" si="6"/>
        <v>0.921875</v>
      </c>
      <c r="Y46" s="55">
        <f t="shared" si="7"/>
        <v>1</v>
      </c>
      <c r="Z46" s="55">
        <f>+Table1[[#This Row],[Hillingdon Sprint Triathlon]]/$R$3</f>
        <v>1</v>
      </c>
      <c r="AA46" s="55">
        <f>+Table1[[#This Row],[London Fields]]/$S$3</f>
        <v>1</v>
      </c>
      <c r="AB46" s="55">
        <f>+Table1[[#This Row],[Jekyll &amp; Hyde Park Duathlon]]/$T$3</f>
        <v>1</v>
      </c>
      <c r="AC46" s="65">
        <f t="shared" si="8"/>
        <v>3.921875</v>
      </c>
      <c r="AD46" s="55">
        <f t="shared" si="19"/>
        <v>3.921875</v>
      </c>
      <c r="AE46" s="55"/>
      <c r="AF46" s="55"/>
      <c r="AG46" s="55"/>
      <c r="AH46" s="55"/>
      <c r="AI46" s="55"/>
      <c r="AJ46" s="73">
        <f>COUNT(Table1[[#This Row],[F open]:[M SuperVet]])</f>
        <v>1</v>
      </c>
    </row>
    <row r="47" spans="1:36" s="52" customFormat="1" x14ac:dyDescent="0.2">
      <c r="A47" s="16" t="str">
        <f t="shared" si="16"/>
        <v xml:space="preserve"> </v>
      </c>
      <c r="B47" s="16" t="s">
        <v>1915</v>
      </c>
      <c r="C47" s="15"/>
      <c r="D47" s="29" t="s">
        <v>397</v>
      </c>
      <c r="E47" s="29" t="s">
        <v>194</v>
      </c>
      <c r="F47" s="82">
        <f t="shared" si="3"/>
        <v>1217</v>
      </c>
      <c r="G47" s="82" t="str">
        <f>IF(Table1[[#This Row],[F open]]=""," ",RANK(AD47,$AD$5:$AD$1454,1))</f>
        <v xml:space="preserve"> </v>
      </c>
      <c r="H47" s="82">
        <f>IF(Table1[[#This Row],[F Vet]]=""," ",RANK(AE47,$AE$5:$AE$1454,1))</f>
        <v>60</v>
      </c>
      <c r="I47" s="82" t="str">
        <f>IF(Table1[[#This Row],[F SuperVet]]=""," ",RANK(AF47,$AF$5:$AF$1454,1))</f>
        <v xml:space="preserve"> </v>
      </c>
      <c r="J47" s="82" t="str">
        <f>IF(Table1[[#This Row],[M Open]]=""," ",RANK(AG47,$AG$5:$AG$1454,1))</f>
        <v xml:space="preserve"> </v>
      </c>
      <c r="K47" s="82" t="str">
        <f>IF(Table1[[#This Row],[M Vet]]=""," ",RANK(AH47,$AH$5:$AH$1454,1))</f>
        <v xml:space="preserve"> </v>
      </c>
      <c r="L47" s="82" t="str">
        <f>IF(Table1[[#This Row],[M SuperVet]]=""," ",RANK(AI47,$AI$5:$AI$1454,1))</f>
        <v xml:space="preserve"> </v>
      </c>
      <c r="M47" s="74">
        <v>404</v>
      </c>
      <c r="N47" s="74">
        <v>176</v>
      </c>
      <c r="O47" s="74">
        <v>47</v>
      </c>
      <c r="P47" s="74">
        <v>128</v>
      </c>
      <c r="Q47" s="17">
        <v>438</v>
      </c>
      <c r="R47" s="17">
        <v>139</v>
      </c>
      <c r="S47" s="17">
        <v>104</v>
      </c>
      <c r="T47" s="17">
        <v>179</v>
      </c>
      <c r="U47" s="55">
        <f>+Table1[[#This Row],[Thames Turbo Sprint Triathlon]]/$M$3</f>
        <v>1</v>
      </c>
      <c r="V47" s="55">
        <f t="shared" si="4"/>
        <v>1</v>
      </c>
      <c r="W47" s="55">
        <f t="shared" si="5"/>
        <v>1</v>
      </c>
      <c r="X47" s="55">
        <f t="shared" si="6"/>
        <v>1</v>
      </c>
      <c r="Y47" s="55">
        <f t="shared" si="7"/>
        <v>0.85048543689320388</v>
      </c>
      <c r="Z47" s="55">
        <f>+Table1[[#This Row],[Hillingdon Sprint Triathlon]]/$R$3</f>
        <v>1</v>
      </c>
      <c r="AA47" s="55">
        <f>+Table1[[#This Row],[London Fields]]/$S$3</f>
        <v>1</v>
      </c>
      <c r="AB47" s="55">
        <f>+Table1[[#This Row],[Jekyll &amp; Hyde Park Duathlon]]/$T$3</f>
        <v>1</v>
      </c>
      <c r="AC47" s="65">
        <f t="shared" si="8"/>
        <v>3.8504854368932038</v>
      </c>
      <c r="AD47" s="55"/>
      <c r="AE47" s="55">
        <f>+AC47</f>
        <v>3.8504854368932038</v>
      </c>
      <c r="AF47" s="55"/>
      <c r="AG47" s="55"/>
      <c r="AH47" s="55"/>
      <c r="AI47" s="55"/>
      <c r="AJ47" s="73">
        <f>COUNT(Table1[[#This Row],[F open]:[M SuperVet]])</f>
        <v>1</v>
      </c>
    </row>
    <row r="48" spans="1:36" s="52" customFormat="1" hidden="1" x14ac:dyDescent="0.2">
      <c r="A48" s="16" t="str">
        <f t="shared" si="16"/>
        <v xml:space="preserve"> </v>
      </c>
      <c r="B48" s="16" t="s">
        <v>1949</v>
      </c>
      <c r="C48" s="15"/>
      <c r="D48" s="29" t="s">
        <v>217</v>
      </c>
      <c r="E48" s="29" t="s">
        <v>188</v>
      </c>
      <c r="F48" s="82">
        <f t="shared" si="3"/>
        <v>1337</v>
      </c>
      <c r="G48" s="82" t="str">
        <f>IF(Table1[[#This Row],[F open]]=""," ",RANK(AD48,$AD$5:$AD$1454,1))</f>
        <v xml:space="preserve"> </v>
      </c>
      <c r="H48" s="82" t="str">
        <f>IF(Table1[[#This Row],[F Vet]]=""," ",RANK(AE48,$AE$5:$AE$1454,1))</f>
        <v xml:space="preserve"> </v>
      </c>
      <c r="I48" s="82" t="str">
        <f>IF(Table1[[#This Row],[F SuperVet]]=""," ",RANK(AF48,$AF$5:$AF$1454,1))</f>
        <v xml:space="preserve"> </v>
      </c>
      <c r="J48" s="82">
        <f>IF(Table1[[#This Row],[M Open]]=""," ",RANK(AG48,$AG$5:$AG$1454,1))</f>
        <v>576</v>
      </c>
      <c r="K48" s="82" t="str">
        <f>IF(Table1[[#This Row],[M Vet]]=""," ",RANK(AH48,$AH$5:$AH$1454,1))</f>
        <v xml:space="preserve"> </v>
      </c>
      <c r="L48" s="82" t="str">
        <f>IF(Table1[[#This Row],[M SuperVet]]=""," ",RANK(AI48,$AI$5:$AI$1454,1))</f>
        <v xml:space="preserve"> </v>
      </c>
      <c r="M48" s="74">
        <v>404</v>
      </c>
      <c r="N48" s="74">
        <v>176</v>
      </c>
      <c r="O48" s="74">
        <v>47</v>
      </c>
      <c r="P48" s="74">
        <v>128</v>
      </c>
      <c r="Q48" s="17">
        <v>476</v>
      </c>
      <c r="R48" s="17">
        <v>139</v>
      </c>
      <c r="S48" s="17">
        <v>104</v>
      </c>
      <c r="T48" s="17">
        <v>179</v>
      </c>
      <c r="U48" s="55">
        <f>+Table1[[#This Row],[Thames Turbo Sprint Triathlon]]/$M$3</f>
        <v>1</v>
      </c>
      <c r="V48" s="55">
        <f t="shared" si="4"/>
        <v>1</v>
      </c>
      <c r="W48" s="55">
        <f t="shared" si="5"/>
        <v>1</v>
      </c>
      <c r="X48" s="55">
        <f t="shared" si="6"/>
        <v>1</v>
      </c>
      <c r="Y48" s="55">
        <f t="shared" si="7"/>
        <v>0.92427184466019419</v>
      </c>
      <c r="Z48" s="55">
        <f>+Table1[[#This Row],[Hillingdon Sprint Triathlon]]/$R$3</f>
        <v>1</v>
      </c>
      <c r="AA48" s="55">
        <f>+Table1[[#This Row],[London Fields]]/$S$3</f>
        <v>1</v>
      </c>
      <c r="AB48" s="55">
        <f>+Table1[[#This Row],[Jekyll &amp; Hyde Park Duathlon]]/$T$3</f>
        <v>1</v>
      </c>
      <c r="AC48" s="65">
        <f t="shared" si="8"/>
        <v>3.9242718446601943</v>
      </c>
      <c r="AD48" s="55"/>
      <c r="AE48" s="55"/>
      <c r="AF48" s="55"/>
      <c r="AG48" s="55">
        <f>+AC48</f>
        <v>3.9242718446601943</v>
      </c>
      <c r="AH48" s="55"/>
      <c r="AI48" s="55"/>
      <c r="AJ48" s="73">
        <f>COUNT(Table1[[#This Row],[F open]:[M SuperVet]])</f>
        <v>1</v>
      </c>
    </row>
    <row r="49" spans="1:36" s="52" customFormat="1" x14ac:dyDescent="0.2">
      <c r="A49" s="16" t="str">
        <f t="shared" si="16"/>
        <v xml:space="preserve"> </v>
      </c>
      <c r="B49" s="16" t="s">
        <v>2113</v>
      </c>
      <c r="C49" s="15" t="s">
        <v>2114</v>
      </c>
      <c r="D49" s="29" t="s">
        <v>397</v>
      </c>
      <c r="E49" s="29" t="s">
        <v>194</v>
      </c>
      <c r="F49" s="82">
        <f t="shared" si="3"/>
        <v>887</v>
      </c>
      <c r="G49" s="82" t="str">
        <f>IF(Table1[[#This Row],[F open]]=""," ",RANK(AD49,$AD$5:$AD$1454,1))</f>
        <v xml:space="preserve"> </v>
      </c>
      <c r="H49" s="82">
        <f>IF(Table1[[#This Row],[F Vet]]=""," ",RANK(AE49,$AE$5:$AE$1454,1))</f>
        <v>27</v>
      </c>
      <c r="I49" s="82" t="str">
        <f>IF(Table1[[#This Row],[F SuperVet]]=""," ",RANK(AF49,$AF$5:$AF$1454,1))</f>
        <v xml:space="preserve"> </v>
      </c>
      <c r="J49" s="82" t="str">
        <f>IF(Table1[[#This Row],[M Open]]=""," ",RANK(AG49,$AG$5:$AG$1454,1))</f>
        <v xml:space="preserve"> </v>
      </c>
      <c r="K49" s="82" t="str">
        <f>IF(Table1[[#This Row],[M Vet]]=""," ",RANK(AH49,$AH$5:$AH$1454,1))</f>
        <v xml:space="preserve"> </v>
      </c>
      <c r="L49" s="82" t="str">
        <f>IF(Table1[[#This Row],[M SuperVet]]=""," ",RANK(AI49,$AI$5:$AI$1454,1))</f>
        <v xml:space="preserve"> </v>
      </c>
      <c r="M49" s="74">
        <v>404</v>
      </c>
      <c r="N49" s="74">
        <v>176</v>
      </c>
      <c r="O49" s="74">
        <v>47</v>
      </c>
      <c r="P49" s="74">
        <v>128</v>
      </c>
      <c r="Q49" s="17">
        <v>515</v>
      </c>
      <c r="R49" s="17">
        <v>139</v>
      </c>
      <c r="S49" s="17">
        <v>65</v>
      </c>
      <c r="T49" s="17">
        <v>179</v>
      </c>
      <c r="U49" s="55">
        <f>+Table1[[#This Row],[Thames Turbo Sprint Triathlon]]/$M$3</f>
        <v>1</v>
      </c>
      <c r="V49" s="55">
        <f t="shared" si="4"/>
        <v>1</v>
      </c>
      <c r="W49" s="55">
        <f t="shared" si="5"/>
        <v>1</v>
      </c>
      <c r="X49" s="55">
        <f t="shared" si="6"/>
        <v>1</v>
      </c>
      <c r="Y49" s="55">
        <f t="shared" si="7"/>
        <v>1</v>
      </c>
      <c r="Z49" s="55">
        <f>+Table1[[#This Row],[Hillingdon Sprint Triathlon]]/$R$3</f>
        <v>1</v>
      </c>
      <c r="AA49" s="55">
        <f>+Table1[[#This Row],[London Fields]]/$S$3</f>
        <v>0.625</v>
      </c>
      <c r="AB49" s="55">
        <f>+Table1[[#This Row],[Jekyll &amp; Hyde Park Duathlon]]/$T$3</f>
        <v>1</v>
      </c>
      <c r="AC49" s="65">
        <f t="shared" si="8"/>
        <v>3.625</v>
      </c>
      <c r="AD49" s="55"/>
      <c r="AE49" s="55">
        <f>+AC49</f>
        <v>3.625</v>
      </c>
      <c r="AF49" s="55"/>
      <c r="AG49" s="55"/>
      <c r="AH49" s="55"/>
      <c r="AI49" s="55"/>
      <c r="AJ49" s="73">
        <f>COUNT(Table1[[#This Row],[F open]:[M SuperVet]])</f>
        <v>1</v>
      </c>
    </row>
    <row r="50" spans="1:36" s="52" customFormat="1" hidden="1" x14ac:dyDescent="0.2">
      <c r="A50" s="16" t="str">
        <f t="shared" si="16"/>
        <v xml:space="preserve"> </v>
      </c>
      <c r="B50" s="16" t="s">
        <v>1659</v>
      </c>
      <c r="C50" s="15" t="s">
        <v>151</v>
      </c>
      <c r="D50" s="29" t="s">
        <v>217</v>
      </c>
      <c r="E50" s="29" t="s">
        <v>188</v>
      </c>
      <c r="F50" s="82">
        <f t="shared" si="3"/>
        <v>292</v>
      </c>
      <c r="G50" s="82" t="str">
        <f>IF(Table1[[#This Row],[F open]]=""," ",RANK(AD50,$AD$5:$AD$1454,1))</f>
        <v xml:space="preserve"> </v>
      </c>
      <c r="H50" s="82" t="str">
        <f>IF(Table1[[#This Row],[F Vet]]=""," ",RANK(AE50,$AE$5:$AE$1454,1))</f>
        <v xml:space="preserve"> </v>
      </c>
      <c r="I50" s="82" t="str">
        <f>IF(Table1[[#This Row],[F SuperVet]]=""," ",RANK(AF50,$AF$5:$AF$1454,1))</f>
        <v xml:space="preserve"> </v>
      </c>
      <c r="J50" s="82">
        <f>IF(Table1[[#This Row],[M Open]]=""," ",RANK(AG50,$AG$5:$AG$1454,1))</f>
        <v>173</v>
      </c>
      <c r="K50" s="82" t="str">
        <f>IF(Table1[[#This Row],[M Vet]]=""," ",RANK(AH50,$AH$5:$AH$1454,1))</f>
        <v xml:space="preserve"> </v>
      </c>
      <c r="L50" s="82" t="str">
        <f>IF(Table1[[#This Row],[M SuperVet]]=""," ",RANK(AI50,$AI$5:$AI$1454,1))</f>
        <v xml:space="preserve"> </v>
      </c>
      <c r="M50" s="74">
        <v>404</v>
      </c>
      <c r="N50" s="74">
        <v>176</v>
      </c>
      <c r="O50" s="74">
        <v>47</v>
      </c>
      <c r="P50" s="74">
        <v>128</v>
      </c>
      <c r="Q50" s="17">
        <v>85</v>
      </c>
      <c r="R50" s="17">
        <v>139</v>
      </c>
      <c r="S50" s="17">
        <v>104</v>
      </c>
      <c r="T50" s="17">
        <v>179</v>
      </c>
      <c r="U50" s="55">
        <f>+Table1[[#This Row],[Thames Turbo Sprint Triathlon]]/$M$3</f>
        <v>1</v>
      </c>
      <c r="V50" s="55">
        <f t="shared" si="4"/>
        <v>1</v>
      </c>
      <c r="W50" s="55">
        <f t="shared" si="5"/>
        <v>1</v>
      </c>
      <c r="X50" s="55">
        <f t="shared" si="6"/>
        <v>1</v>
      </c>
      <c r="Y50" s="55">
        <f t="shared" si="7"/>
        <v>0.1650485436893204</v>
      </c>
      <c r="Z50" s="55">
        <f>+Table1[[#This Row],[Hillingdon Sprint Triathlon]]/$R$3</f>
        <v>1</v>
      </c>
      <c r="AA50" s="55">
        <f>+Table1[[#This Row],[London Fields]]/$S$3</f>
        <v>1</v>
      </c>
      <c r="AB50" s="55">
        <f>+Table1[[#This Row],[Jekyll &amp; Hyde Park Duathlon]]/$T$3</f>
        <v>1</v>
      </c>
      <c r="AC50" s="65">
        <f t="shared" si="8"/>
        <v>3.1650485436893203</v>
      </c>
      <c r="AD50" s="55"/>
      <c r="AE50" s="55"/>
      <c r="AF50" s="55"/>
      <c r="AG50" s="55">
        <f t="shared" ref="AG50:AG51" si="20">+AC50</f>
        <v>3.1650485436893203</v>
      </c>
      <c r="AH50" s="55"/>
      <c r="AI50" s="55"/>
      <c r="AJ50" s="73">
        <f>COUNT(Table1[[#This Row],[F open]:[M SuperVet]])</f>
        <v>1</v>
      </c>
    </row>
    <row r="51" spans="1:36" s="52" customFormat="1" hidden="1" x14ac:dyDescent="0.2">
      <c r="A51" s="16" t="str">
        <f t="shared" si="16"/>
        <v xml:space="preserve"> </v>
      </c>
      <c r="B51" s="16" t="s">
        <v>1458</v>
      </c>
      <c r="C51" s="15"/>
      <c r="D51" s="29" t="s">
        <v>217</v>
      </c>
      <c r="E51" s="29" t="s">
        <v>188</v>
      </c>
      <c r="F51" s="82">
        <f t="shared" si="3"/>
        <v>1115</v>
      </c>
      <c r="G51" s="82" t="str">
        <f>IF(Table1[[#This Row],[F open]]=""," ",RANK(AD51,$AD$5:$AD$1454,1))</f>
        <v xml:space="preserve"> </v>
      </c>
      <c r="H51" s="82" t="str">
        <f>IF(Table1[[#This Row],[F Vet]]=""," ",RANK(AE51,$AE$5:$AE$1454,1))</f>
        <v xml:space="preserve"> </v>
      </c>
      <c r="I51" s="82" t="str">
        <f>IF(Table1[[#This Row],[F SuperVet]]=""," ",RANK(AF51,$AF$5:$AF$1454,1))</f>
        <v xml:space="preserve"> </v>
      </c>
      <c r="J51" s="82">
        <f>IF(Table1[[#This Row],[M Open]]=""," ",RANK(AG51,$AG$5:$AG$1454,1))</f>
        <v>526</v>
      </c>
      <c r="K51" s="82" t="str">
        <f>IF(Table1[[#This Row],[M Vet]]=""," ",RANK(AH51,$AH$5:$AH$1454,1))</f>
        <v xml:space="preserve"> </v>
      </c>
      <c r="L51" s="82" t="str">
        <f>IF(Table1[[#This Row],[M SuperVet]]=""," ",RANK(AI51,$AI$5:$AI$1454,1))</f>
        <v xml:space="preserve"> </v>
      </c>
      <c r="M51" s="74">
        <v>404</v>
      </c>
      <c r="N51" s="74">
        <v>138</v>
      </c>
      <c r="O51" s="74">
        <v>47</v>
      </c>
      <c r="P51" s="74">
        <v>128</v>
      </c>
      <c r="Q51" s="17">
        <v>515</v>
      </c>
      <c r="R51" s="17">
        <v>139</v>
      </c>
      <c r="S51" s="17">
        <v>104</v>
      </c>
      <c r="T51" s="17">
        <v>179</v>
      </c>
      <c r="U51" s="55">
        <f>+Table1[[#This Row],[Thames Turbo Sprint Triathlon]]/$M$3</f>
        <v>1</v>
      </c>
      <c r="V51" s="55">
        <f t="shared" si="4"/>
        <v>0.78409090909090906</v>
      </c>
      <c r="W51" s="55">
        <f t="shared" si="5"/>
        <v>1</v>
      </c>
      <c r="X51" s="55">
        <f t="shared" si="6"/>
        <v>1</v>
      </c>
      <c r="Y51" s="55">
        <f t="shared" si="7"/>
        <v>1</v>
      </c>
      <c r="Z51" s="55">
        <f>+Table1[[#This Row],[Hillingdon Sprint Triathlon]]/$R$3</f>
        <v>1</v>
      </c>
      <c r="AA51" s="55">
        <f>+Table1[[#This Row],[London Fields]]/$S$3</f>
        <v>1</v>
      </c>
      <c r="AB51" s="55">
        <f>+Table1[[#This Row],[Jekyll &amp; Hyde Park Duathlon]]/$T$3</f>
        <v>1</v>
      </c>
      <c r="AC51" s="65">
        <f t="shared" si="8"/>
        <v>3.7840909090909092</v>
      </c>
      <c r="AD51" s="55"/>
      <c r="AE51" s="55"/>
      <c r="AF51" s="55"/>
      <c r="AG51" s="55">
        <f t="shared" si="20"/>
        <v>3.7840909090909092</v>
      </c>
      <c r="AH51" s="55"/>
      <c r="AI51" s="55"/>
      <c r="AJ51" s="73">
        <f>COUNT(Table1[[#This Row],[F open]:[M SuperVet]])</f>
        <v>1</v>
      </c>
    </row>
    <row r="52" spans="1:36" s="52" customFormat="1" hidden="1" x14ac:dyDescent="0.2">
      <c r="A52" s="16" t="str">
        <f t="shared" si="16"/>
        <v xml:space="preserve"> </v>
      </c>
      <c r="B52" s="16" t="s">
        <v>1405</v>
      </c>
      <c r="C52" s="15"/>
      <c r="D52" s="29" t="s">
        <v>397</v>
      </c>
      <c r="E52" s="29" t="s">
        <v>188</v>
      </c>
      <c r="F52" s="82">
        <f t="shared" si="3"/>
        <v>639</v>
      </c>
      <c r="G52" s="82" t="str">
        <f>IF(Table1[[#This Row],[F open]]=""," ",RANK(AD52,$AD$5:$AD$1454,1))</f>
        <v xml:space="preserve"> </v>
      </c>
      <c r="H52" s="82" t="str">
        <f>IF(Table1[[#This Row],[F Vet]]=""," ",RANK(AE52,$AE$5:$AE$1454,1))</f>
        <v xml:space="preserve"> </v>
      </c>
      <c r="I52" s="82" t="str">
        <f>IF(Table1[[#This Row],[F SuperVet]]=""," ",RANK(AF52,$AF$5:$AF$1454,1))</f>
        <v xml:space="preserve"> </v>
      </c>
      <c r="J52" s="82" t="str">
        <f>IF(Table1[[#This Row],[M Open]]=""," ",RANK(AG52,$AG$5:$AG$1454,1))</f>
        <v xml:space="preserve"> </v>
      </c>
      <c r="K52" s="82">
        <f>IF(Table1[[#This Row],[M Vet]]=""," ",RANK(AH52,$AH$5:$AH$1454,1))</f>
        <v>154</v>
      </c>
      <c r="L52" s="82" t="str">
        <f>IF(Table1[[#This Row],[M SuperVet]]=""," ",RANK(AI52,$AI$5:$AI$1454,1))</f>
        <v xml:space="preserve"> </v>
      </c>
      <c r="M52" s="74">
        <v>404</v>
      </c>
      <c r="N52" s="74">
        <v>77</v>
      </c>
      <c r="O52" s="74">
        <v>47</v>
      </c>
      <c r="P52" s="74">
        <v>128</v>
      </c>
      <c r="Q52" s="17">
        <v>515</v>
      </c>
      <c r="R52" s="17">
        <v>139</v>
      </c>
      <c r="S52" s="17">
        <v>104</v>
      </c>
      <c r="T52" s="17">
        <v>179</v>
      </c>
      <c r="U52" s="55">
        <f>+Table1[[#This Row],[Thames Turbo Sprint Triathlon]]/$M$3</f>
        <v>1</v>
      </c>
      <c r="V52" s="55">
        <f t="shared" si="4"/>
        <v>0.4375</v>
      </c>
      <c r="W52" s="55">
        <f t="shared" si="5"/>
        <v>1</v>
      </c>
      <c r="X52" s="55">
        <f t="shared" si="6"/>
        <v>1</v>
      </c>
      <c r="Y52" s="55">
        <f t="shared" si="7"/>
        <v>1</v>
      </c>
      <c r="Z52" s="55">
        <f>+Table1[[#This Row],[Hillingdon Sprint Triathlon]]/$R$3</f>
        <v>1</v>
      </c>
      <c r="AA52" s="55">
        <f>+Table1[[#This Row],[London Fields]]/$S$3</f>
        <v>1</v>
      </c>
      <c r="AB52" s="55">
        <f>+Table1[[#This Row],[Jekyll &amp; Hyde Park Duathlon]]/$T$3</f>
        <v>1</v>
      </c>
      <c r="AC52" s="65">
        <f t="shared" si="8"/>
        <v>3.4375</v>
      </c>
      <c r="AD52" s="55"/>
      <c r="AE52" s="55"/>
      <c r="AF52" s="55"/>
      <c r="AG52" s="55"/>
      <c r="AH52" s="55">
        <f>+AC52</f>
        <v>3.4375</v>
      </c>
      <c r="AI52" s="55"/>
      <c r="AJ52" s="73">
        <f>COUNT(Table1[[#This Row],[F open]:[M SuperVet]])</f>
        <v>1</v>
      </c>
    </row>
    <row r="53" spans="1:36" s="52" customFormat="1" hidden="1" x14ac:dyDescent="0.2">
      <c r="A53" s="16" t="str">
        <f t="shared" si="16"/>
        <v xml:space="preserve"> </v>
      </c>
      <c r="B53" s="16" t="s">
        <v>804</v>
      </c>
      <c r="C53" s="15" t="s">
        <v>805</v>
      </c>
      <c r="D53" s="29" t="s">
        <v>217</v>
      </c>
      <c r="E53" s="29" t="s">
        <v>188</v>
      </c>
      <c r="F53" s="82">
        <f t="shared" si="3"/>
        <v>416</v>
      </c>
      <c r="G53" s="82" t="str">
        <f>IF(Table1[[#This Row],[F open]]=""," ",RANK(AD53,$AD$5:$AD$1454,1))</f>
        <v xml:space="preserve"> </v>
      </c>
      <c r="H53" s="82" t="str">
        <f>IF(Table1[[#This Row],[F Vet]]=""," ",RANK(AE53,$AE$5:$AE$1454,1))</f>
        <v xml:space="preserve"> </v>
      </c>
      <c r="I53" s="82" t="str">
        <f>IF(Table1[[#This Row],[F SuperVet]]=""," ",RANK(AF53,$AF$5:$AF$1454,1))</f>
        <v xml:space="preserve"> </v>
      </c>
      <c r="J53" s="82">
        <f>IF(Table1[[#This Row],[M Open]]=""," ",RANK(AG53,$AG$5:$AG$1454,1))</f>
        <v>241</v>
      </c>
      <c r="K53" s="82" t="str">
        <f>IF(Table1[[#This Row],[M Vet]]=""," ",RANK(AH53,$AH$5:$AH$1454,1))</f>
        <v xml:space="preserve"> </v>
      </c>
      <c r="L53" s="82" t="str">
        <f>IF(Table1[[#This Row],[M SuperVet]]=""," ",RANK(AI53,$AI$5:$AI$1454,1))</f>
        <v xml:space="preserve"> </v>
      </c>
      <c r="M53" s="74">
        <v>106</v>
      </c>
      <c r="N53" s="74">
        <v>176</v>
      </c>
      <c r="O53" s="74">
        <v>47</v>
      </c>
      <c r="P53" s="74">
        <v>128</v>
      </c>
      <c r="Q53" s="17">
        <v>515</v>
      </c>
      <c r="R53" s="17">
        <v>139</v>
      </c>
      <c r="S53" s="17">
        <v>104</v>
      </c>
      <c r="T53" s="17">
        <v>179</v>
      </c>
      <c r="U53" s="55">
        <f>+Table1[[#This Row],[Thames Turbo Sprint Triathlon]]/$M$3</f>
        <v>0.26237623762376239</v>
      </c>
      <c r="V53" s="55">
        <f t="shared" si="4"/>
        <v>1</v>
      </c>
      <c r="W53" s="55">
        <f t="shared" si="5"/>
        <v>1</v>
      </c>
      <c r="X53" s="55">
        <f t="shared" si="6"/>
        <v>1</v>
      </c>
      <c r="Y53" s="55">
        <f t="shared" si="7"/>
        <v>1</v>
      </c>
      <c r="Z53" s="55">
        <f>+Table1[[#This Row],[Hillingdon Sprint Triathlon]]/$R$3</f>
        <v>1</v>
      </c>
      <c r="AA53" s="55">
        <f>+Table1[[#This Row],[London Fields]]/$S$3</f>
        <v>1</v>
      </c>
      <c r="AB53" s="55">
        <f>+Table1[[#This Row],[Jekyll &amp; Hyde Park Duathlon]]/$T$3</f>
        <v>1</v>
      </c>
      <c r="AC53" s="65">
        <f t="shared" si="8"/>
        <v>3.2623762376237622</v>
      </c>
      <c r="AD53" s="55"/>
      <c r="AE53" s="55"/>
      <c r="AF53" s="55"/>
      <c r="AG53" s="55">
        <f t="shared" ref="AG53:AG54" si="21">+AC53</f>
        <v>3.2623762376237622</v>
      </c>
      <c r="AH53" s="55"/>
      <c r="AI53" s="55"/>
      <c r="AJ53" s="73">
        <f>COUNT(Table1[[#This Row],[F open]:[M SuperVet]])</f>
        <v>1</v>
      </c>
    </row>
    <row r="54" spans="1:36" s="52" customFormat="1" hidden="1" x14ac:dyDescent="0.2">
      <c r="A54" s="16" t="str">
        <f t="shared" si="16"/>
        <v xml:space="preserve"> </v>
      </c>
      <c r="B54" s="16" t="s">
        <v>565</v>
      </c>
      <c r="C54" s="15"/>
      <c r="D54" s="29" t="s">
        <v>217</v>
      </c>
      <c r="E54" s="29" t="s">
        <v>188</v>
      </c>
      <c r="F54" s="82">
        <f t="shared" si="3"/>
        <v>838</v>
      </c>
      <c r="G54" s="82" t="str">
        <f>IF(Table1[[#This Row],[F open]]=""," ",RANK(AD54,$AD$5:$AD$1454,1))</f>
        <v xml:space="preserve"> </v>
      </c>
      <c r="H54" s="82" t="str">
        <f>IF(Table1[[#This Row],[F Vet]]=""," ",RANK(AE54,$AE$5:$AE$1454,1))</f>
        <v xml:space="preserve"> </v>
      </c>
      <c r="I54" s="82" t="str">
        <f>IF(Table1[[#This Row],[F SuperVet]]=""," ",RANK(AF54,$AF$5:$AF$1454,1))</f>
        <v xml:space="preserve"> </v>
      </c>
      <c r="J54" s="82">
        <f>IF(Table1[[#This Row],[M Open]]=""," ",RANK(AG54,$AG$5:$AG$1454,1))</f>
        <v>433</v>
      </c>
      <c r="K54" s="82" t="str">
        <f>IF(Table1[[#This Row],[M Vet]]=""," ",RANK(AH54,$AH$5:$AH$1454,1))</f>
        <v xml:space="preserve"> </v>
      </c>
      <c r="L54" s="82" t="str">
        <f>IF(Table1[[#This Row],[M SuperVet]]=""," ",RANK(AI54,$AI$5:$AI$1454,1))</f>
        <v xml:space="preserve"> </v>
      </c>
      <c r="M54" s="74">
        <v>404</v>
      </c>
      <c r="N54" s="74">
        <v>176</v>
      </c>
      <c r="O54" s="74">
        <v>47</v>
      </c>
      <c r="P54" s="74">
        <v>128</v>
      </c>
      <c r="Q54" s="17">
        <v>305</v>
      </c>
      <c r="R54" s="17">
        <v>139</v>
      </c>
      <c r="S54" s="17">
        <v>104</v>
      </c>
      <c r="T54" s="17">
        <v>179</v>
      </c>
      <c r="U54" s="55">
        <f>+Table1[[#This Row],[Thames Turbo Sprint Triathlon]]/$M$3</f>
        <v>1</v>
      </c>
      <c r="V54" s="55">
        <f t="shared" si="4"/>
        <v>1</v>
      </c>
      <c r="W54" s="55">
        <f t="shared" si="5"/>
        <v>1</v>
      </c>
      <c r="X54" s="55">
        <f t="shared" si="6"/>
        <v>1</v>
      </c>
      <c r="Y54" s="55">
        <f t="shared" si="7"/>
        <v>0.59223300970873782</v>
      </c>
      <c r="Z54" s="55">
        <f>+Table1[[#This Row],[Hillingdon Sprint Triathlon]]/$R$3</f>
        <v>1</v>
      </c>
      <c r="AA54" s="55">
        <f>+Table1[[#This Row],[London Fields]]/$S$3</f>
        <v>1</v>
      </c>
      <c r="AB54" s="55">
        <f>+Table1[[#This Row],[Jekyll &amp; Hyde Park Duathlon]]/$T$3</f>
        <v>1</v>
      </c>
      <c r="AC54" s="65">
        <f t="shared" si="8"/>
        <v>3.592233009708738</v>
      </c>
      <c r="AD54" s="55"/>
      <c r="AE54" s="55"/>
      <c r="AF54" s="55"/>
      <c r="AG54" s="55">
        <f t="shared" si="21"/>
        <v>3.592233009708738</v>
      </c>
      <c r="AH54" s="55"/>
      <c r="AI54" s="55"/>
      <c r="AJ54" s="73">
        <f>COUNT(Table1[[#This Row],[F open]:[M SuperVet]])</f>
        <v>1</v>
      </c>
    </row>
    <row r="55" spans="1:36" s="52" customFormat="1" hidden="1" x14ac:dyDescent="0.2">
      <c r="A55" s="16" t="str">
        <f t="shared" si="16"/>
        <v xml:space="preserve"> </v>
      </c>
      <c r="B55" s="16" t="s">
        <v>497</v>
      </c>
      <c r="C55" s="15" t="s">
        <v>1675</v>
      </c>
      <c r="D55" s="29" t="s">
        <v>397</v>
      </c>
      <c r="E55" s="29" t="s">
        <v>188</v>
      </c>
      <c r="F55" s="82">
        <f t="shared" si="3"/>
        <v>347</v>
      </c>
      <c r="G55" s="82" t="str">
        <f>IF(Table1[[#This Row],[F open]]=""," ",RANK(AD55,$AD$5:$AD$1454,1))</f>
        <v xml:space="preserve"> </v>
      </c>
      <c r="H55" s="82" t="str">
        <f>IF(Table1[[#This Row],[F Vet]]=""," ",RANK(AE55,$AE$5:$AE$1454,1))</f>
        <v xml:space="preserve"> </v>
      </c>
      <c r="I55" s="82" t="str">
        <f>IF(Table1[[#This Row],[F SuperVet]]=""," ",RANK(AF55,$AF$5:$AF$1454,1))</f>
        <v xml:space="preserve"> </v>
      </c>
      <c r="J55" s="82" t="str">
        <f>IF(Table1[[#This Row],[M Open]]=""," ",RANK(AG55,$AG$5:$AG$1454,1))</f>
        <v xml:space="preserve"> </v>
      </c>
      <c r="K55" s="82">
        <f>IF(Table1[[#This Row],[M Vet]]=""," ",RANK(AH55,$AH$5:$AH$1454,1))</f>
        <v>83</v>
      </c>
      <c r="L55" s="82" t="str">
        <f>IF(Table1[[#This Row],[M SuperVet]]=""," ",RANK(AI55,$AI$5:$AI$1454,1))</f>
        <v xml:space="preserve"> </v>
      </c>
      <c r="M55" s="74">
        <v>404</v>
      </c>
      <c r="N55" s="74">
        <v>176</v>
      </c>
      <c r="O55" s="74">
        <v>47</v>
      </c>
      <c r="P55" s="74">
        <v>128</v>
      </c>
      <c r="Q55" s="17">
        <v>107</v>
      </c>
      <c r="R55" s="17">
        <v>139</v>
      </c>
      <c r="S55" s="17">
        <v>104</v>
      </c>
      <c r="T55" s="17">
        <v>179</v>
      </c>
      <c r="U55" s="55">
        <f>+Table1[[#This Row],[Thames Turbo Sprint Triathlon]]/$M$3</f>
        <v>1</v>
      </c>
      <c r="V55" s="55">
        <f t="shared" si="4"/>
        <v>1</v>
      </c>
      <c r="W55" s="55">
        <f t="shared" si="5"/>
        <v>1</v>
      </c>
      <c r="X55" s="55">
        <f t="shared" si="6"/>
        <v>1</v>
      </c>
      <c r="Y55" s="55">
        <f t="shared" si="7"/>
        <v>0.20776699029126214</v>
      </c>
      <c r="Z55" s="55">
        <f>+Table1[[#This Row],[Hillingdon Sprint Triathlon]]/$R$3</f>
        <v>1</v>
      </c>
      <c r="AA55" s="55">
        <f>+Table1[[#This Row],[London Fields]]/$S$3</f>
        <v>1</v>
      </c>
      <c r="AB55" s="55">
        <f>+Table1[[#This Row],[Jekyll &amp; Hyde Park Duathlon]]/$T$3</f>
        <v>1</v>
      </c>
      <c r="AC55" s="65">
        <f t="shared" si="8"/>
        <v>3.2077669902912622</v>
      </c>
      <c r="AD55" s="55"/>
      <c r="AE55" s="55"/>
      <c r="AF55" s="55"/>
      <c r="AG55" s="55"/>
      <c r="AH55" s="55">
        <f t="shared" ref="AH55:AH57" si="22">+AC55</f>
        <v>3.2077669902912622</v>
      </c>
      <c r="AI55" s="55"/>
      <c r="AJ55" s="73">
        <f>COUNT(Table1[[#This Row],[F open]:[M SuperVet]])</f>
        <v>1</v>
      </c>
    </row>
    <row r="56" spans="1:36" s="52" customFormat="1" hidden="1" x14ac:dyDescent="0.2">
      <c r="A56" s="16" t="str">
        <f t="shared" si="16"/>
        <v xml:space="preserve"> </v>
      </c>
      <c r="B56" s="16" t="s">
        <v>1606</v>
      </c>
      <c r="C56" s="15"/>
      <c r="D56" s="29" t="s">
        <v>397</v>
      </c>
      <c r="E56" s="29" t="s">
        <v>1530</v>
      </c>
      <c r="F56" s="82">
        <f t="shared" si="3"/>
        <v>1404</v>
      </c>
      <c r="G56" s="82" t="str">
        <f>IF(Table1[[#This Row],[F open]]=""," ",RANK(AD56,$AD$5:$AD$1454,1))</f>
        <v xml:space="preserve"> </v>
      </c>
      <c r="H56" s="82" t="str">
        <f>IF(Table1[[#This Row],[F Vet]]=""," ",RANK(AE56,$AE$5:$AE$1454,1))</f>
        <v xml:space="preserve"> </v>
      </c>
      <c r="I56" s="82" t="str">
        <f>IF(Table1[[#This Row],[F SuperVet]]=""," ",RANK(AF56,$AF$5:$AF$1454,1))</f>
        <v xml:space="preserve"> </v>
      </c>
      <c r="J56" s="82" t="str">
        <f>IF(Table1[[#This Row],[M Open]]=""," ",RANK(AG56,$AG$5:$AG$1454,1))</f>
        <v xml:space="preserve"> </v>
      </c>
      <c r="K56" s="82">
        <f>IF(Table1[[#This Row],[M Vet]]=""," ",RANK(AH56,$AH$5:$AH$1454,1))</f>
        <v>318</v>
      </c>
      <c r="L56" s="82" t="str">
        <f>IF(Table1[[#This Row],[M SuperVet]]=""," ",RANK(AI56,$AI$5:$AI$1454,1))</f>
        <v xml:space="preserve"> </v>
      </c>
      <c r="M56" s="74">
        <v>404</v>
      </c>
      <c r="N56" s="74">
        <v>176</v>
      </c>
      <c r="O56" s="74">
        <v>47</v>
      </c>
      <c r="P56" s="74">
        <v>124</v>
      </c>
      <c r="Q56" s="17">
        <v>515</v>
      </c>
      <c r="R56" s="17">
        <v>139</v>
      </c>
      <c r="S56" s="17">
        <v>104</v>
      </c>
      <c r="T56" s="17">
        <v>179</v>
      </c>
      <c r="U56" s="55">
        <f>+Table1[[#This Row],[Thames Turbo Sprint Triathlon]]/$M$3</f>
        <v>1</v>
      </c>
      <c r="V56" s="55">
        <f t="shared" si="4"/>
        <v>1</v>
      </c>
      <c r="W56" s="55">
        <f t="shared" si="5"/>
        <v>1</v>
      </c>
      <c r="X56" s="55">
        <f t="shared" si="6"/>
        <v>0.96875</v>
      </c>
      <c r="Y56" s="55">
        <f t="shared" si="7"/>
        <v>1</v>
      </c>
      <c r="Z56" s="55">
        <f>+Table1[[#This Row],[Hillingdon Sprint Triathlon]]/$R$3</f>
        <v>1</v>
      </c>
      <c r="AA56" s="55">
        <f>+Table1[[#This Row],[London Fields]]/$S$3</f>
        <v>1</v>
      </c>
      <c r="AB56" s="55">
        <f>+Table1[[#This Row],[Jekyll &amp; Hyde Park Duathlon]]/$T$3</f>
        <v>1</v>
      </c>
      <c r="AC56" s="65">
        <f t="shared" si="8"/>
        <v>3.96875</v>
      </c>
      <c r="AD56" s="55"/>
      <c r="AE56" s="55"/>
      <c r="AF56" s="55"/>
      <c r="AG56" s="55"/>
      <c r="AH56" s="55">
        <f t="shared" si="22"/>
        <v>3.96875</v>
      </c>
      <c r="AI56" s="55"/>
      <c r="AJ56" s="73">
        <f>COUNT(Table1[[#This Row],[F open]:[M SuperVet]])</f>
        <v>1</v>
      </c>
    </row>
    <row r="57" spans="1:36" s="52" customFormat="1" hidden="1" x14ac:dyDescent="0.2">
      <c r="A57" s="16" t="str">
        <f t="shared" si="16"/>
        <v xml:space="preserve"> </v>
      </c>
      <c r="B57" s="16" t="s">
        <v>961</v>
      </c>
      <c r="C57" s="15" t="s">
        <v>144</v>
      </c>
      <c r="D57" s="29" t="s">
        <v>397</v>
      </c>
      <c r="E57" s="29" t="s">
        <v>188</v>
      </c>
      <c r="F57" s="82">
        <f t="shared" si="3"/>
        <v>1084</v>
      </c>
      <c r="G57" s="82" t="str">
        <f>IF(Table1[[#This Row],[F open]]=""," ",RANK(AD57,$AD$5:$AD$1454,1))</f>
        <v xml:space="preserve"> </v>
      </c>
      <c r="H57" s="82" t="str">
        <f>IF(Table1[[#This Row],[F Vet]]=""," ",RANK(AE57,$AE$5:$AE$1454,1))</f>
        <v xml:space="preserve"> </v>
      </c>
      <c r="I57" s="82" t="str">
        <f>IF(Table1[[#This Row],[F SuperVet]]=""," ",RANK(AF57,$AF$5:$AF$1454,1))</f>
        <v xml:space="preserve"> </v>
      </c>
      <c r="J57" s="82" t="str">
        <f>IF(Table1[[#This Row],[M Open]]=""," ",RANK(AG57,$AG$5:$AG$1454,1))</f>
        <v xml:space="preserve"> </v>
      </c>
      <c r="K57" s="82">
        <f>IF(Table1[[#This Row],[M Vet]]=""," ",RANK(AH57,$AH$5:$AH$1454,1))</f>
        <v>274</v>
      </c>
      <c r="L57" s="82" t="str">
        <f>IF(Table1[[#This Row],[M SuperVet]]=""," ",RANK(AI57,$AI$5:$AI$1454,1))</f>
        <v xml:space="preserve"> </v>
      </c>
      <c r="M57" s="74">
        <v>307</v>
      </c>
      <c r="N57" s="74">
        <v>176</v>
      </c>
      <c r="O57" s="74">
        <v>47</v>
      </c>
      <c r="P57" s="74">
        <v>128</v>
      </c>
      <c r="Q57" s="17">
        <v>515</v>
      </c>
      <c r="R57" s="17">
        <v>139</v>
      </c>
      <c r="S57" s="17">
        <v>104</v>
      </c>
      <c r="T57" s="17">
        <v>179</v>
      </c>
      <c r="U57" s="55">
        <f>+Table1[[#This Row],[Thames Turbo Sprint Triathlon]]/$M$3</f>
        <v>0.75990099009900991</v>
      </c>
      <c r="V57" s="55">
        <f t="shared" si="4"/>
        <v>1</v>
      </c>
      <c r="W57" s="55">
        <f t="shared" si="5"/>
        <v>1</v>
      </c>
      <c r="X57" s="55">
        <f t="shared" si="6"/>
        <v>1</v>
      </c>
      <c r="Y57" s="55">
        <f t="shared" si="7"/>
        <v>1</v>
      </c>
      <c r="Z57" s="55">
        <f>+Table1[[#This Row],[Hillingdon Sprint Triathlon]]/$R$3</f>
        <v>1</v>
      </c>
      <c r="AA57" s="55">
        <f>+Table1[[#This Row],[London Fields]]/$S$3</f>
        <v>1</v>
      </c>
      <c r="AB57" s="55">
        <f>+Table1[[#This Row],[Jekyll &amp; Hyde Park Duathlon]]/$T$3</f>
        <v>1</v>
      </c>
      <c r="AC57" s="65">
        <f t="shared" si="8"/>
        <v>3.7599009900990099</v>
      </c>
      <c r="AD57" s="55"/>
      <c r="AE57" s="55"/>
      <c r="AF57" s="55"/>
      <c r="AG57" s="55"/>
      <c r="AH57" s="55">
        <f t="shared" si="22"/>
        <v>3.7599009900990099</v>
      </c>
      <c r="AI57" s="55"/>
      <c r="AJ57" s="73">
        <f>COUNT(Table1[[#This Row],[F open]:[M SuperVet]])</f>
        <v>1</v>
      </c>
    </row>
    <row r="58" spans="1:36" s="52" customFormat="1" x14ac:dyDescent="0.2">
      <c r="A58" s="16" t="str">
        <f t="shared" si="16"/>
        <v xml:space="preserve"> </v>
      </c>
      <c r="B58" s="16" t="s">
        <v>984</v>
      </c>
      <c r="C58" s="15"/>
      <c r="D58" s="29" t="s">
        <v>397</v>
      </c>
      <c r="E58" s="29" t="s">
        <v>194</v>
      </c>
      <c r="F58" s="82">
        <f t="shared" si="3"/>
        <v>1174</v>
      </c>
      <c r="G58" s="82" t="str">
        <f>IF(Table1[[#This Row],[F open]]=""," ",RANK(AD58,$AD$5:$AD$1454,1))</f>
        <v xml:space="preserve"> </v>
      </c>
      <c r="H58" s="82">
        <f>IF(Table1[[#This Row],[F Vet]]=""," ",RANK(AE58,$AE$5:$AE$1454,1))</f>
        <v>56</v>
      </c>
      <c r="I58" s="82" t="str">
        <f>IF(Table1[[#This Row],[F SuperVet]]=""," ",RANK(AF58,$AF$5:$AF$1454,1))</f>
        <v xml:space="preserve"> </v>
      </c>
      <c r="J58" s="82" t="str">
        <f>IF(Table1[[#This Row],[M Open]]=""," ",RANK(AG58,$AG$5:$AG$1454,1))</f>
        <v xml:space="preserve"> </v>
      </c>
      <c r="K58" s="82" t="str">
        <f>IF(Table1[[#This Row],[M Vet]]=""," ",RANK(AH58,$AH$5:$AH$1454,1))</f>
        <v xml:space="preserve"> </v>
      </c>
      <c r="L58" s="82" t="str">
        <f>IF(Table1[[#This Row],[M SuperVet]]=""," ",RANK(AI58,$AI$5:$AI$1454,1))</f>
        <v xml:space="preserve"> </v>
      </c>
      <c r="M58" s="74">
        <v>332</v>
      </c>
      <c r="N58" s="74">
        <v>176</v>
      </c>
      <c r="O58" s="74">
        <v>47</v>
      </c>
      <c r="P58" s="74">
        <v>128</v>
      </c>
      <c r="Q58" s="17">
        <v>515</v>
      </c>
      <c r="R58" s="17">
        <v>139</v>
      </c>
      <c r="S58" s="17">
        <v>104</v>
      </c>
      <c r="T58" s="17">
        <v>179</v>
      </c>
      <c r="U58" s="55">
        <f>+Table1[[#This Row],[Thames Turbo Sprint Triathlon]]/$M$3</f>
        <v>0.82178217821782173</v>
      </c>
      <c r="V58" s="55">
        <f t="shared" si="4"/>
        <v>1</v>
      </c>
      <c r="W58" s="55">
        <f t="shared" si="5"/>
        <v>1</v>
      </c>
      <c r="X58" s="55">
        <f t="shared" si="6"/>
        <v>1</v>
      </c>
      <c r="Y58" s="55">
        <f t="shared" si="7"/>
        <v>1</v>
      </c>
      <c r="Z58" s="55">
        <f>+Table1[[#This Row],[Hillingdon Sprint Triathlon]]/$R$3</f>
        <v>1</v>
      </c>
      <c r="AA58" s="55">
        <f>+Table1[[#This Row],[London Fields]]/$S$3</f>
        <v>1</v>
      </c>
      <c r="AB58" s="55">
        <f>+Table1[[#This Row],[Jekyll &amp; Hyde Park Duathlon]]/$T$3</f>
        <v>1</v>
      </c>
      <c r="AC58" s="65">
        <f t="shared" si="8"/>
        <v>3.8217821782178216</v>
      </c>
      <c r="AD58" s="55"/>
      <c r="AE58" s="55">
        <f>+AC58</f>
        <v>3.8217821782178216</v>
      </c>
      <c r="AF58" s="55"/>
      <c r="AG58" s="55"/>
      <c r="AH58" s="55"/>
      <c r="AI58" s="55"/>
      <c r="AJ58" s="73">
        <f>COUNT(Table1[[#This Row],[F open]:[M SuperVet]])</f>
        <v>1</v>
      </c>
    </row>
    <row r="59" spans="1:36" s="52" customFormat="1" x14ac:dyDescent="0.2">
      <c r="A59" s="16" t="str">
        <f t="shared" si="16"/>
        <v xml:space="preserve"> </v>
      </c>
      <c r="B59" s="16" t="s">
        <v>248</v>
      </c>
      <c r="C59" s="15" t="s">
        <v>132</v>
      </c>
      <c r="D59" s="29" t="s">
        <v>217</v>
      </c>
      <c r="E59" s="29" t="s">
        <v>194</v>
      </c>
      <c r="F59" s="82">
        <f t="shared" si="3"/>
        <v>741</v>
      </c>
      <c r="G59" s="82">
        <f>IF(Table1[[#This Row],[F open]]=""," ",RANK(AD59,$AD$5:$AD$1454,1))</f>
        <v>99</v>
      </c>
      <c r="H59" s="82" t="str">
        <f>IF(Table1[[#This Row],[F Vet]]=""," ",RANK(AE59,$AE$5:$AE$1454,1))</f>
        <v xml:space="preserve"> </v>
      </c>
      <c r="I59" s="82" t="str">
        <f>IF(Table1[[#This Row],[F SuperVet]]=""," ",RANK(AF59,$AF$5:$AF$1454,1))</f>
        <v xml:space="preserve"> </v>
      </c>
      <c r="J59" s="82" t="str">
        <f>IF(Table1[[#This Row],[M Open]]=""," ",RANK(AG59,$AG$5:$AG$1454,1))</f>
        <v xml:space="preserve"> </v>
      </c>
      <c r="K59" s="82" t="str">
        <f>IF(Table1[[#This Row],[M Vet]]=""," ",RANK(AH59,$AH$5:$AH$1454,1))</f>
        <v xml:space="preserve"> </v>
      </c>
      <c r="L59" s="82" t="str">
        <f>IF(Table1[[#This Row],[M SuperVet]]=""," ",RANK(AI59,$AI$5:$AI$1454,1))</f>
        <v xml:space="preserve"> </v>
      </c>
      <c r="M59" s="74">
        <v>207</v>
      </c>
      <c r="N59" s="74">
        <v>176</v>
      </c>
      <c r="O59" s="74">
        <v>47</v>
      </c>
      <c r="P59" s="74">
        <v>128</v>
      </c>
      <c r="Q59" s="17">
        <v>515</v>
      </c>
      <c r="R59" s="17">
        <v>139</v>
      </c>
      <c r="S59" s="17">
        <v>104</v>
      </c>
      <c r="T59" s="17">
        <v>179</v>
      </c>
      <c r="U59" s="55">
        <f>+Table1[[#This Row],[Thames Turbo Sprint Triathlon]]/$M$3</f>
        <v>0.51237623762376239</v>
      </c>
      <c r="V59" s="55">
        <f t="shared" si="4"/>
        <v>1</v>
      </c>
      <c r="W59" s="55">
        <f t="shared" si="5"/>
        <v>1</v>
      </c>
      <c r="X59" s="55">
        <f t="shared" si="6"/>
        <v>1</v>
      </c>
      <c r="Y59" s="55">
        <f t="shared" si="7"/>
        <v>1</v>
      </c>
      <c r="Z59" s="55">
        <f>+Table1[[#This Row],[Hillingdon Sprint Triathlon]]/$R$3</f>
        <v>1</v>
      </c>
      <c r="AA59" s="55">
        <f>+Table1[[#This Row],[London Fields]]/$S$3</f>
        <v>1</v>
      </c>
      <c r="AB59" s="55">
        <f>+Table1[[#This Row],[Jekyll &amp; Hyde Park Duathlon]]/$T$3</f>
        <v>1</v>
      </c>
      <c r="AC59" s="65">
        <f t="shared" si="8"/>
        <v>3.5123762376237622</v>
      </c>
      <c r="AD59" s="55">
        <f t="shared" ref="AD59:AD60" si="23">+AC59</f>
        <v>3.5123762376237622</v>
      </c>
      <c r="AE59" s="55"/>
      <c r="AF59" s="55"/>
      <c r="AG59" s="55"/>
      <c r="AH59" s="55"/>
      <c r="AI59" s="55"/>
      <c r="AJ59" s="73">
        <f>COUNT(Table1[[#This Row],[F open]:[M SuperVet]])</f>
        <v>1</v>
      </c>
    </row>
    <row r="60" spans="1:36" s="52" customFormat="1" x14ac:dyDescent="0.2">
      <c r="A60" s="16" t="str">
        <f t="shared" si="16"/>
        <v xml:space="preserve"> </v>
      </c>
      <c r="B60" s="16" t="s">
        <v>2249</v>
      </c>
      <c r="C60" s="15"/>
      <c r="D60" s="29" t="s">
        <v>217</v>
      </c>
      <c r="E60" s="29" t="s">
        <v>194</v>
      </c>
      <c r="F60" s="82">
        <f t="shared" si="3"/>
        <v>1216</v>
      </c>
      <c r="G60" s="82">
        <f>IF(Table1[[#This Row],[F open]]=""," ",RANK(AD60,$AD$5:$AD$1454,1))</f>
        <v>219</v>
      </c>
      <c r="H60" s="82" t="str">
        <f>IF(Table1[[#This Row],[F Vet]]=""," ",RANK(AE60,$AE$5:$AE$1454,1))</f>
        <v xml:space="preserve"> </v>
      </c>
      <c r="I60" s="82" t="str">
        <f>IF(Table1[[#This Row],[F SuperVet]]=""," ",RANK(AF60,$AF$5:$AF$1454,1))</f>
        <v xml:space="preserve"> </v>
      </c>
      <c r="J60" s="82" t="str">
        <f>IF(Table1[[#This Row],[M Open]]=""," ",RANK(AG60,$AG$5:$AG$1454,1))</f>
        <v xml:space="preserve"> </v>
      </c>
      <c r="K60" s="82" t="str">
        <f>IF(Table1[[#This Row],[M Vet]]=""," ",RANK(AH60,$AH$5:$AH$1454,1))</f>
        <v xml:space="preserve"> </v>
      </c>
      <c r="L60" s="82" t="str">
        <f>IF(Table1[[#This Row],[M SuperVet]]=""," ",RANK(AI60,$AI$5:$AI$1454,1))</f>
        <v xml:space="preserve"> </v>
      </c>
      <c r="M60" s="74">
        <v>404</v>
      </c>
      <c r="N60" s="74">
        <v>176</v>
      </c>
      <c r="O60" s="74">
        <v>47</v>
      </c>
      <c r="P60" s="74">
        <v>128</v>
      </c>
      <c r="Q60" s="17">
        <v>515</v>
      </c>
      <c r="R60" s="17">
        <v>139</v>
      </c>
      <c r="S60" s="17">
        <v>104</v>
      </c>
      <c r="T60" s="17">
        <v>152</v>
      </c>
      <c r="U60" s="55">
        <f>+Table1[[#This Row],[Thames Turbo Sprint Triathlon]]/$M$3</f>
        <v>1</v>
      </c>
      <c r="V60" s="55">
        <f t="shared" si="4"/>
        <v>1</v>
      </c>
      <c r="W60" s="55">
        <f t="shared" si="5"/>
        <v>1</v>
      </c>
      <c r="X60" s="55">
        <f t="shared" si="6"/>
        <v>1</v>
      </c>
      <c r="Y60" s="55">
        <f t="shared" si="7"/>
        <v>1</v>
      </c>
      <c r="Z60" s="55">
        <f>+Table1[[#This Row],[Hillingdon Sprint Triathlon]]/$R$3</f>
        <v>1</v>
      </c>
      <c r="AA60" s="55">
        <f>+Table1[[#This Row],[London Fields]]/$S$3</f>
        <v>1</v>
      </c>
      <c r="AB60" s="55">
        <f>+Table1[[#This Row],[Jekyll &amp; Hyde Park Duathlon]]/$T$3</f>
        <v>0.84916201117318435</v>
      </c>
      <c r="AC60" s="65">
        <f t="shared" si="8"/>
        <v>3.8491620111731844</v>
      </c>
      <c r="AD60" s="55">
        <f t="shared" si="23"/>
        <v>3.8491620111731844</v>
      </c>
      <c r="AE60" s="55"/>
      <c r="AF60" s="55"/>
      <c r="AG60" s="55"/>
      <c r="AH60" s="55"/>
      <c r="AI60" s="55"/>
      <c r="AJ60" s="73">
        <f>COUNT(Table1[[#This Row],[F open]:[M SuperVet]])</f>
        <v>1</v>
      </c>
    </row>
    <row r="61" spans="1:36" s="52" customFormat="1" x14ac:dyDescent="0.2">
      <c r="A61" s="16" t="str">
        <f t="shared" si="16"/>
        <v xml:space="preserve"> </v>
      </c>
      <c r="B61" s="16" t="s">
        <v>1951</v>
      </c>
      <c r="C61" s="15"/>
      <c r="D61" s="29" t="s">
        <v>1059</v>
      </c>
      <c r="E61" s="29" t="s">
        <v>194</v>
      </c>
      <c r="F61" s="82">
        <f t="shared" si="3"/>
        <v>1342</v>
      </c>
      <c r="G61" s="82" t="str">
        <f>IF(Table1[[#This Row],[F open]]=""," ",RANK(AD61,$AD$5:$AD$1454,1))</f>
        <v xml:space="preserve"> </v>
      </c>
      <c r="H61" s="82" t="str">
        <f>IF(Table1[[#This Row],[F Vet]]=""," ",RANK(AE61,$AE$5:$AE$1454,1))</f>
        <v xml:space="preserve"> </v>
      </c>
      <c r="I61" s="82">
        <f>IF(Table1[[#This Row],[F SuperVet]]=""," ",RANK(AF61,$AF$5:$AF$1454,1))</f>
        <v>26</v>
      </c>
      <c r="J61" s="82" t="str">
        <f>IF(Table1[[#This Row],[M Open]]=""," ",RANK(AG61,$AG$5:$AG$1454,1))</f>
        <v xml:space="preserve"> </v>
      </c>
      <c r="K61" s="82" t="str">
        <f>IF(Table1[[#This Row],[M Vet]]=""," ",RANK(AH61,$AH$5:$AH$1454,1))</f>
        <v xml:space="preserve"> </v>
      </c>
      <c r="L61" s="82" t="str">
        <f>IF(Table1[[#This Row],[M SuperVet]]=""," ",RANK(AI61,$AI$5:$AI$1454,1))</f>
        <v xml:space="preserve"> </v>
      </c>
      <c r="M61" s="74">
        <v>404</v>
      </c>
      <c r="N61" s="74">
        <v>176</v>
      </c>
      <c r="O61" s="74">
        <v>47</v>
      </c>
      <c r="P61" s="74">
        <v>128</v>
      </c>
      <c r="Q61" s="17">
        <v>478</v>
      </c>
      <c r="R61" s="17">
        <v>139</v>
      </c>
      <c r="S61" s="17">
        <v>104</v>
      </c>
      <c r="T61" s="17">
        <v>179</v>
      </c>
      <c r="U61" s="55">
        <f>+Table1[[#This Row],[Thames Turbo Sprint Triathlon]]/$M$3</f>
        <v>1</v>
      </c>
      <c r="V61" s="55">
        <f t="shared" si="4"/>
        <v>1</v>
      </c>
      <c r="W61" s="55">
        <f t="shared" si="5"/>
        <v>1</v>
      </c>
      <c r="X61" s="55">
        <f t="shared" si="6"/>
        <v>1</v>
      </c>
      <c r="Y61" s="55">
        <f t="shared" si="7"/>
        <v>0.92815533980582521</v>
      </c>
      <c r="Z61" s="55">
        <f>+Table1[[#This Row],[Hillingdon Sprint Triathlon]]/$R$3</f>
        <v>1</v>
      </c>
      <c r="AA61" s="55">
        <f>+Table1[[#This Row],[London Fields]]/$S$3</f>
        <v>1</v>
      </c>
      <c r="AB61" s="55">
        <f>+Table1[[#This Row],[Jekyll &amp; Hyde Park Duathlon]]/$T$3</f>
        <v>1</v>
      </c>
      <c r="AC61" s="65">
        <f t="shared" si="8"/>
        <v>3.9281553398058251</v>
      </c>
      <c r="AD61" s="55"/>
      <c r="AE61" s="55"/>
      <c r="AF61" s="55">
        <f>+AC61</f>
        <v>3.9281553398058251</v>
      </c>
      <c r="AG61" s="55"/>
      <c r="AH61" s="55"/>
      <c r="AI61" s="55"/>
      <c r="AJ61" s="73">
        <f>COUNT(Table1[[#This Row],[F open]:[M SuperVet]])</f>
        <v>1</v>
      </c>
    </row>
    <row r="62" spans="1:36" s="52" customFormat="1" x14ac:dyDescent="0.2">
      <c r="A62" s="16" t="str">
        <f t="shared" si="16"/>
        <v xml:space="preserve"> </v>
      </c>
      <c r="B62" s="16" t="s">
        <v>2043</v>
      </c>
      <c r="C62" s="15" t="s">
        <v>53</v>
      </c>
      <c r="D62" s="29" t="s">
        <v>217</v>
      </c>
      <c r="E62" s="29" t="s">
        <v>1538</v>
      </c>
      <c r="F62" s="82">
        <f t="shared" si="3"/>
        <v>1273</v>
      </c>
      <c r="G62" s="82">
        <f>IF(Table1[[#This Row],[F open]]=""," ",RANK(AD62,$AD$5:$AD$1454,1))</f>
        <v>244</v>
      </c>
      <c r="H62" s="82" t="str">
        <f>IF(Table1[[#This Row],[F Vet]]=""," ",RANK(AE62,$AE$5:$AE$1454,1))</f>
        <v xml:space="preserve"> </v>
      </c>
      <c r="I62" s="82" t="str">
        <f>IF(Table1[[#This Row],[F SuperVet]]=""," ",RANK(AF62,$AF$5:$AF$1454,1))</f>
        <v xml:space="preserve"> </v>
      </c>
      <c r="J62" s="82" t="str">
        <f>IF(Table1[[#This Row],[M Open]]=""," ",RANK(AG62,$AG$5:$AG$1454,1))</f>
        <v xml:space="preserve"> </v>
      </c>
      <c r="K62" s="82" t="str">
        <f>IF(Table1[[#This Row],[M Vet]]=""," ",RANK(AH62,$AH$5:$AH$1454,1))</f>
        <v xml:space="preserve"> </v>
      </c>
      <c r="L62" s="82" t="str">
        <f>IF(Table1[[#This Row],[M SuperVet]]=""," ",RANK(AI62,$AI$5:$AI$1454,1))</f>
        <v xml:space="preserve"> </v>
      </c>
      <c r="M62" s="74">
        <v>404</v>
      </c>
      <c r="N62" s="74">
        <v>176</v>
      </c>
      <c r="O62" s="74">
        <v>47</v>
      </c>
      <c r="P62" s="74">
        <v>128</v>
      </c>
      <c r="Q62" s="17">
        <v>515</v>
      </c>
      <c r="R62" s="17">
        <v>123</v>
      </c>
      <c r="S62" s="17">
        <v>104</v>
      </c>
      <c r="T62" s="17">
        <v>179</v>
      </c>
      <c r="U62" s="55">
        <f>+Table1[[#This Row],[Thames Turbo Sprint Triathlon]]/$M$3</f>
        <v>1</v>
      </c>
      <c r="V62" s="55">
        <f t="shared" si="4"/>
        <v>1</v>
      </c>
      <c r="W62" s="55">
        <f t="shared" si="5"/>
        <v>1</v>
      </c>
      <c r="X62" s="55">
        <f t="shared" si="6"/>
        <v>1</v>
      </c>
      <c r="Y62" s="55">
        <f t="shared" si="7"/>
        <v>1</v>
      </c>
      <c r="Z62" s="55">
        <f>+Table1[[#This Row],[Hillingdon Sprint Triathlon]]/$R$3</f>
        <v>0.8848920863309353</v>
      </c>
      <c r="AA62" s="55">
        <f>+Table1[[#This Row],[London Fields]]/$S$3</f>
        <v>1</v>
      </c>
      <c r="AB62" s="55">
        <f>+Table1[[#This Row],[Jekyll &amp; Hyde Park Duathlon]]/$T$3</f>
        <v>1</v>
      </c>
      <c r="AC62" s="65">
        <f t="shared" si="8"/>
        <v>3.8848920863309351</v>
      </c>
      <c r="AD62" s="55">
        <f t="shared" ref="AD62:AD65" si="24">+AC62</f>
        <v>3.8848920863309351</v>
      </c>
      <c r="AE62" s="55"/>
      <c r="AF62" s="55"/>
      <c r="AG62" s="55"/>
      <c r="AH62" s="55"/>
      <c r="AI62" s="55"/>
      <c r="AJ62" s="73">
        <f>COUNT(Table1[[#This Row],[F open]:[M SuperVet]])</f>
        <v>1</v>
      </c>
    </row>
    <row r="63" spans="1:36" s="52" customFormat="1" x14ac:dyDescent="0.2">
      <c r="A63" s="16" t="str">
        <f t="shared" si="16"/>
        <v xml:space="preserve"> </v>
      </c>
      <c r="B63" s="16" t="s">
        <v>2262</v>
      </c>
      <c r="C63" s="15"/>
      <c r="D63" s="29" t="s">
        <v>217</v>
      </c>
      <c r="E63" s="29" t="s">
        <v>194</v>
      </c>
      <c r="F63" s="82">
        <f t="shared" si="3"/>
        <v>1333</v>
      </c>
      <c r="G63" s="82">
        <f>IF(Table1[[#This Row],[F open]]=""," ",RANK(AD63,$AD$5:$AD$1454,1))</f>
        <v>264</v>
      </c>
      <c r="H63" s="82" t="str">
        <f>IF(Table1[[#This Row],[F Vet]]=""," ",RANK(AE63,$AE$5:$AE$1454,1))</f>
        <v xml:space="preserve"> </v>
      </c>
      <c r="I63" s="82" t="str">
        <f>IF(Table1[[#This Row],[F SuperVet]]=""," ",RANK(AF63,$AF$5:$AF$1454,1))</f>
        <v xml:space="preserve"> </v>
      </c>
      <c r="J63" s="82" t="str">
        <f>IF(Table1[[#This Row],[M Open]]=""," ",RANK(AG63,$AG$5:$AG$1454,1))</f>
        <v xml:space="preserve"> </v>
      </c>
      <c r="K63" s="82" t="str">
        <f>IF(Table1[[#This Row],[M Vet]]=""," ",RANK(AH63,$AH$5:$AH$1454,1))</f>
        <v xml:space="preserve"> </v>
      </c>
      <c r="L63" s="82" t="str">
        <f>IF(Table1[[#This Row],[M SuperVet]]=""," ",RANK(AI63,$AI$5:$AI$1454,1))</f>
        <v xml:space="preserve"> </v>
      </c>
      <c r="M63" s="74">
        <v>404</v>
      </c>
      <c r="N63" s="74">
        <v>176</v>
      </c>
      <c r="O63" s="74">
        <v>47</v>
      </c>
      <c r="P63" s="74">
        <v>128</v>
      </c>
      <c r="Q63" s="17">
        <v>515</v>
      </c>
      <c r="R63" s="17">
        <v>139</v>
      </c>
      <c r="S63" s="17">
        <v>104</v>
      </c>
      <c r="T63" s="17">
        <v>165</v>
      </c>
      <c r="U63" s="55">
        <f>+Table1[[#This Row],[Thames Turbo Sprint Triathlon]]/$M$3</f>
        <v>1</v>
      </c>
      <c r="V63" s="55">
        <f t="shared" si="4"/>
        <v>1</v>
      </c>
      <c r="W63" s="55">
        <f t="shared" si="5"/>
        <v>1</v>
      </c>
      <c r="X63" s="55">
        <f t="shared" si="6"/>
        <v>1</v>
      </c>
      <c r="Y63" s="55">
        <f t="shared" si="7"/>
        <v>1</v>
      </c>
      <c r="Z63" s="55">
        <f>+Table1[[#This Row],[Hillingdon Sprint Triathlon]]/$R$3</f>
        <v>1</v>
      </c>
      <c r="AA63" s="55">
        <f>+Table1[[#This Row],[London Fields]]/$S$3</f>
        <v>1</v>
      </c>
      <c r="AB63" s="55">
        <f>+Table1[[#This Row],[Jekyll &amp; Hyde Park Duathlon]]/$T$3</f>
        <v>0.92178770949720668</v>
      </c>
      <c r="AC63" s="65">
        <f t="shared" si="8"/>
        <v>3.9217877094972069</v>
      </c>
      <c r="AD63" s="55">
        <f t="shared" si="24"/>
        <v>3.9217877094972069</v>
      </c>
      <c r="AE63" s="55"/>
      <c r="AF63" s="55"/>
      <c r="AG63" s="55"/>
      <c r="AH63" s="55"/>
      <c r="AI63" s="55"/>
      <c r="AJ63" s="73">
        <f>COUNT(Table1[[#This Row],[F open]:[M SuperVet]])</f>
        <v>1</v>
      </c>
    </row>
    <row r="64" spans="1:36" s="52" customFormat="1" x14ac:dyDescent="0.2">
      <c r="A64" s="16" t="str">
        <f t="shared" si="16"/>
        <v xml:space="preserve"> </v>
      </c>
      <c r="B64" s="16" t="s">
        <v>1049</v>
      </c>
      <c r="C64" s="15"/>
      <c r="D64" s="29" t="s">
        <v>217</v>
      </c>
      <c r="E64" s="29" t="s">
        <v>194</v>
      </c>
      <c r="F64" s="82">
        <f t="shared" si="3"/>
        <v>1432</v>
      </c>
      <c r="G64" s="82">
        <f>IF(Table1[[#This Row],[F open]]=""," ",RANK(AD64,$AD$5:$AD$1454,1))</f>
        <v>307</v>
      </c>
      <c r="H64" s="82" t="str">
        <f>IF(Table1[[#This Row],[F Vet]]=""," ",RANK(AE64,$AE$5:$AE$1454,1))</f>
        <v xml:space="preserve"> </v>
      </c>
      <c r="I64" s="82" t="str">
        <f>IF(Table1[[#This Row],[F SuperVet]]=""," ",RANK(AF64,$AF$5:$AF$1454,1))</f>
        <v xml:space="preserve"> </v>
      </c>
      <c r="J64" s="82" t="str">
        <f>IF(Table1[[#This Row],[M Open]]=""," ",RANK(AG64,$AG$5:$AG$1454,1))</f>
        <v xml:space="preserve"> </v>
      </c>
      <c r="K64" s="82" t="str">
        <f>IF(Table1[[#This Row],[M Vet]]=""," ",RANK(AH64,$AH$5:$AH$1454,1))</f>
        <v xml:space="preserve"> </v>
      </c>
      <c r="L64" s="82" t="str">
        <f>IF(Table1[[#This Row],[M SuperVet]]=""," ",RANK(AI64,$AI$5:$AI$1454,1))</f>
        <v xml:space="preserve"> </v>
      </c>
      <c r="M64" s="74">
        <v>398</v>
      </c>
      <c r="N64" s="74">
        <v>176</v>
      </c>
      <c r="O64" s="74">
        <v>47</v>
      </c>
      <c r="P64" s="74">
        <v>128</v>
      </c>
      <c r="Q64" s="17">
        <v>515</v>
      </c>
      <c r="R64" s="17">
        <v>139</v>
      </c>
      <c r="S64" s="17">
        <v>104</v>
      </c>
      <c r="T64" s="17">
        <v>179</v>
      </c>
      <c r="U64" s="55">
        <f>+Table1[[#This Row],[Thames Turbo Sprint Triathlon]]/$M$3</f>
        <v>0.98514851485148514</v>
      </c>
      <c r="V64" s="55">
        <f t="shared" si="4"/>
        <v>1</v>
      </c>
      <c r="W64" s="55">
        <f t="shared" si="5"/>
        <v>1</v>
      </c>
      <c r="X64" s="55">
        <f t="shared" si="6"/>
        <v>1</v>
      </c>
      <c r="Y64" s="55">
        <f t="shared" si="7"/>
        <v>1</v>
      </c>
      <c r="Z64" s="55">
        <f>+Table1[[#This Row],[Hillingdon Sprint Triathlon]]/$R$3</f>
        <v>1</v>
      </c>
      <c r="AA64" s="55">
        <f>+Table1[[#This Row],[London Fields]]/$S$3</f>
        <v>1</v>
      </c>
      <c r="AB64" s="55">
        <f>+Table1[[#This Row],[Jekyll &amp; Hyde Park Duathlon]]/$T$3</f>
        <v>1</v>
      </c>
      <c r="AC64" s="65">
        <f t="shared" si="8"/>
        <v>3.9851485148514851</v>
      </c>
      <c r="AD64" s="55">
        <f t="shared" si="24"/>
        <v>3.9851485148514851</v>
      </c>
      <c r="AE64" s="55"/>
      <c r="AF64" s="55"/>
      <c r="AG64" s="55"/>
      <c r="AH64" s="55"/>
      <c r="AI64" s="55"/>
      <c r="AJ64" s="73">
        <f>COUNT(Table1[[#This Row],[F open]:[M SuperVet]])</f>
        <v>1</v>
      </c>
    </row>
    <row r="65" spans="1:36" s="52" customFormat="1" x14ac:dyDescent="0.2">
      <c r="A65" s="16" t="str">
        <f t="shared" si="16"/>
        <v xml:space="preserve"> </v>
      </c>
      <c r="B65" s="16" t="s">
        <v>1417</v>
      </c>
      <c r="C65" s="15" t="s">
        <v>4</v>
      </c>
      <c r="D65" s="29" t="s">
        <v>217</v>
      </c>
      <c r="E65" s="29" t="s">
        <v>194</v>
      </c>
      <c r="F65" s="82">
        <f t="shared" si="3"/>
        <v>758</v>
      </c>
      <c r="G65" s="82">
        <f>IF(Table1[[#This Row],[F open]]=""," ",RANK(AD65,$AD$5:$AD$1454,1))</f>
        <v>102</v>
      </c>
      <c r="H65" s="82" t="str">
        <f>IF(Table1[[#This Row],[F Vet]]=""," ",RANK(AE65,$AE$5:$AE$1454,1))</f>
        <v xml:space="preserve"> </v>
      </c>
      <c r="I65" s="82" t="str">
        <f>IF(Table1[[#This Row],[F SuperVet]]=""," ",RANK(AF65,$AF$5:$AF$1454,1))</f>
        <v xml:space="preserve"> </v>
      </c>
      <c r="J65" s="82" t="str">
        <f>IF(Table1[[#This Row],[M Open]]=""," ",RANK(AG65,$AG$5:$AG$1454,1))</f>
        <v xml:space="preserve"> </v>
      </c>
      <c r="K65" s="82" t="str">
        <f>IF(Table1[[#This Row],[M Vet]]=""," ",RANK(AH65,$AH$5:$AH$1454,1))</f>
        <v xml:space="preserve"> </v>
      </c>
      <c r="L65" s="82" t="str">
        <f>IF(Table1[[#This Row],[M SuperVet]]=""," ",RANK(AI65,$AI$5:$AI$1454,1))</f>
        <v xml:space="preserve"> </v>
      </c>
      <c r="M65" s="74">
        <v>404</v>
      </c>
      <c r="N65" s="74">
        <v>93</v>
      </c>
      <c r="O65" s="74">
        <v>47</v>
      </c>
      <c r="P65" s="74">
        <v>128</v>
      </c>
      <c r="Q65" s="17">
        <v>515</v>
      </c>
      <c r="R65" s="17">
        <v>139</v>
      </c>
      <c r="S65" s="17">
        <v>104</v>
      </c>
      <c r="T65" s="17">
        <v>179</v>
      </c>
      <c r="U65" s="55">
        <f>+Table1[[#This Row],[Thames Turbo Sprint Triathlon]]/$M$3</f>
        <v>1</v>
      </c>
      <c r="V65" s="55">
        <f t="shared" si="4"/>
        <v>0.52840909090909094</v>
      </c>
      <c r="W65" s="55">
        <f t="shared" si="5"/>
        <v>1</v>
      </c>
      <c r="X65" s="55">
        <f t="shared" si="6"/>
        <v>1</v>
      </c>
      <c r="Y65" s="55">
        <f t="shared" si="7"/>
        <v>1</v>
      </c>
      <c r="Z65" s="55">
        <f>+Table1[[#This Row],[Hillingdon Sprint Triathlon]]/$R$3</f>
        <v>1</v>
      </c>
      <c r="AA65" s="55">
        <f>+Table1[[#This Row],[London Fields]]/$S$3</f>
        <v>1</v>
      </c>
      <c r="AB65" s="55">
        <f>+Table1[[#This Row],[Jekyll &amp; Hyde Park Duathlon]]/$T$3</f>
        <v>1</v>
      </c>
      <c r="AC65" s="65">
        <f t="shared" si="8"/>
        <v>3.5284090909090908</v>
      </c>
      <c r="AD65" s="55">
        <f t="shared" si="24"/>
        <v>3.5284090909090908</v>
      </c>
      <c r="AE65" s="55"/>
      <c r="AF65" s="55"/>
      <c r="AG65" s="55"/>
      <c r="AH65" s="55"/>
      <c r="AI65" s="55"/>
      <c r="AJ65" s="73">
        <f>COUNT(Table1[[#This Row],[F open]:[M SuperVet]])</f>
        <v>1</v>
      </c>
    </row>
    <row r="66" spans="1:36" s="52" customFormat="1" hidden="1" x14ac:dyDescent="0.2">
      <c r="A66" s="16" t="str">
        <f t="shared" si="16"/>
        <v xml:space="preserve"> </v>
      </c>
      <c r="B66" s="16" t="s">
        <v>413</v>
      </c>
      <c r="C66" s="15"/>
      <c r="D66" s="29" t="s">
        <v>397</v>
      </c>
      <c r="E66" s="29" t="s">
        <v>188</v>
      </c>
      <c r="F66" s="82">
        <f t="shared" si="3"/>
        <v>412</v>
      </c>
      <c r="G66" s="82" t="str">
        <f>IF(Table1[[#This Row],[F open]]=""," ",RANK(AD66,$AD$5:$AD$1454,1))</f>
        <v xml:space="preserve"> </v>
      </c>
      <c r="H66" s="82" t="str">
        <f>IF(Table1[[#This Row],[F Vet]]=""," ",RANK(AE66,$AE$5:$AE$1454,1))</f>
        <v xml:space="preserve"> </v>
      </c>
      <c r="I66" s="82" t="str">
        <f>IF(Table1[[#This Row],[F SuperVet]]=""," ",RANK(AF66,$AF$5:$AF$1454,1))</f>
        <v xml:space="preserve"> </v>
      </c>
      <c r="J66" s="82" t="str">
        <f>IF(Table1[[#This Row],[M Open]]=""," ",RANK(AG66,$AG$5:$AG$1454,1))</f>
        <v xml:space="preserve"> </v>
      </c>
      <c r="K66" s="82">
        <f>IF(Table1[[#This Row],[M Vet]]=""," ",RANK(AH66,$AH$5:$AH$1454,1))</f>
        <v>96</v>
      </c>
      <c r="L66" s="82" t="str">
        <f>IF(Table1[[#This Row],[M SuperVet]]=""," ",RANK(AI66,$AI$5:$AI$1454,1))</f>
        <v xml:space="preserve"> </v>
      </c>
      <c r="M66" s="74">
        <v>105</v>
      </c>
      <c r="N66" s="74">
        <v>176</v>
      </c>
      <c r="O66" s="74">
        <v>47</v>
      </c>
      <c r="P66" s="74">
        <v>128</v>
      </c>
      <c r="Q66" s="17">
        <v>515</v>
      </c>
      <c r="R66" s="17">
        <v>139</v>
      </c>
      <c r="S66" s="17">
        <v>104</v>
      </c>
      <c r="T66" s="17">
        <v>179</v>
      </c>
      <c r="U66" s="55">
        <f>+Table1[[#This Row],[Thames Turbo Sprint Triathlon]]/$M$3</f>
        <v>0.25990099009900991</v>
      </c>
      <c r="V66" s="55">
        <f t="shared" si="4"/>
        <v>1</v>
      </c>
      <c r="W66" s="55">
        <f t="shared" si="5"/>
        <v>1</v>
      </c>
      <c r="X66" s="55">
        <f t="shared" si="6"/>
        <v>1</v>
      </c>
      <c r="Y66" s="55">
        <f t="shared" si="7"/>
        <v>1</v>
      </c>
      <c r="Z66" s="55">
        <f>+Table1[[#This Row],[Hillingdon Sprint Triathlon]]/$R$3</f>
        <v>1</v>
      </c>
      <c r="AA66" s="55">
        <f>+Table1[[#This Row],[London Fields]]/$S$3</f>
        <v>1</v>
      </c>
      <c r="AB66" s="55">
        <f>+Table1[[#This Row],[Jekyll &amp; Hyde Park Duathlon]]/$T$3</f>
        <v>1</v>
      </c>
      <c r="AC66" s="65">
        <f t="shared" si="8"/>
        <v>3.2599009900990099</v>
      </c>
      <c r="AD66" s="55"/>
      <c r="AE66" s="55"/>
      <c r="AF66" s="55"/>
      <c r="AG66" s="55"/>
      <c r="AH66" s="55">
        <f>+AC66</f>
        <v>3.2599009900990099</v>
      </c>
      <c r="AI66" s="55"/>
      <c r="AJ66" s="73">
        <f>COUNT(Table1[[#This Row],[F open]:[M SuperVet]])</f>
        <v>1</v>
      </c>
    </row>
    <row r="67" spans="1:36" s="52" customFormat="1" x14ac:dyDescent="0.2">
      <c r="A67" s="16" t="str">
        <f t="shared" si="16"/>
        <v xml:space="preserve"> </v>
      </c>
      <c r="B67" s="16" t="s">
        <v>1651</v>
      </c>
      <c r="C67" s="15" t="s">
        <v>1618</v>
      </c>
      <c r="D67" s="29" t="s">
        <v>217</v>
      </c>
      <c r="E67" s="29" t="s">
        <v>194</v>
      </c>
      <c r="F67" s="82">
        <f t="shared" si="3"/>
        <v>252</v>
      </c>
      <c r="G67" s="82">
        <f>IF(Table1[[#This Row],[F open]]=""," ",RANK(AD67,$AD$5:$AD$1454,1))</f>
        <v>23</v>
      </c>
      <c r="H67" s="82" t="str">
        <f>IF(Table1[[#This Row],[F Vet]]=""," ",RANK(AE67,$AE$5:$AE$1454,1))</f>
        <v xml:space="preserve"> </v>
      </c>
      <c r="I67" s="82" t="str">
        <f>IF(Table1[[#This Row],[F SuperVet]]=""," ",RANK(AF67,$AF$5:$AF$1454,1))</f>
        <v xml:space="preserve"> </v>
      </c>
      <c r="J67" s="82" t="str">
        <f>IF(Table1[[#This Row],[M Open]]=""," ",RANK(AG67,$AG$5:$AG$1454,1))</f>
        <v xml:space="preserve"> </v>
      </c>
      <c r="K67" s="82" t="str">
        <f>IF(Table1[[#This Row],[M Vet]]=""," ",RANK(AH67,$AH$5:$AH$1454,1))</f>
        <v xml:space="preserve"> </v>
      </c>
      <c r="L67" s="82" t="str">
        <f>IF(Table1[[#This Row],[M SuperVet]]=""," ",RANK(AI67,$AI$5:$AI$1454,1))</f>
        <v xml:space="preserve"> </v>
      </c>
      <c r="M67" s="74">
        <v>404</v>
      </c>
      <c r="N67" s="74">
        <v>176</v>
      </c>
      <c r="O67" s="74">
        <v>47</v>
      </c>
      <c r="P67" s="74">
        <v>128</v>
      </c>
      <c r="Q67" s="17">
        <v>68</v>
      </c>
      <c r="R67" s="17">
        <v>139</v>
      </c>
      <c r="S67" s="17">
        <v>104</v>
      </c>
      <c r="T67" s="17">
        <v>179</v>
      </c>
      <c r="U67" s="55">
        <f>+Table1[[#This Row],[Thames Turbo Sprint Triathlon]]/$M$3</f>
        <v>1</v>
      </c>
      <c r="V67" s="55">
        <f t="shared" si="4"/>
        <v>1</v>
      </c>
      <c r="W67" s="55">
        <f t="shared" si="5"/>
        <v>1</v>
      </c>
      <c r="X67" s="55">
        <f t="shared" si="6"/>
        <v>1</v>
      </c>
      <c r="Y67" s="55">
        <f t="shared" si="7"/>
        <v>0.13203883495145632</v>
      </c>
      <c r="Z67" s="55">
        <f>+Table1[[#This Row],[Hillingdon Sprint Triathlon]]/$R$3</f>
        <v>1</v>
      </c>
      <c r="AA67" s="55">
        <f>+Table1[[#This Row],[London Fields]]/$S$3</f>
        <v>1</v>
      </c>
      <c r="AB67" s="55">
        <f>+Table1[[#This Row],[Jekyll &amp; Hyde Park Duathlon]]/$T$3</f>
        <v>1</v>
      </c>
      <c r="AC67" s="65">
        <f t="shared" si="8"/>
        <v>3.1320388349514561</v>
      </c>
      <c r="AD67" s="55">
        <f>+AC67</f>
        <v>3.1320388349514561</v>
      </c>
      <c r="AE67" s="55"/>
      <c r="AF67" s="55"/>
      <c r="AG67" s="55"/>
      <c r="AH67" s="55"/>
      <c r="AI67" s="55"/>
      <c r="AJ67" s="73">
        <f>COUNT(Table1[[#This Row],[F open]:[M SuperVet]])</f>
        <v>1</v>
      </c>
    </row>
    <row r="68" spans="1:36" s="52" customFormat="1" x14ac:dyDescent="0.2">
      <c r="A68" s="16" t="str">
        <f t="shared" si="16"/>
        <v xml:space="preserve"> </v>
      </c>
      <c r="B68" s="16" t="s">
        <v>1597</v>
      </c>
      <c r="C68" s="15" t="s">
        <v>66</v>
      </c>
      <c r="D68" s="29" t="s">
        <v>1059</v>
      </c>
      <c r="E68" s="29" t="s">
        <v>1538</v>
      </c>
      <c r="F68" s="82">
        <f t="shared" si="3"/>
        <v>1282</v>
      </c>
      <c r="G68" s="82" t="str">
        <f>IF(Table1[[#This Row],[F open]]=""," ",RANK(AD68,$AD$5:$AD$1454,1))</f>
        <v xml:space="preserve"> </v>
      </c>
      <c r="H68" s="82" t="str">
        <f>IF(Table1[[#This Row],[F Vet]]=""," ",RANK(AE68,$AE$5:$AE$1454,1))</f>
        <v xml:space="preserve"> </v>
      </c>
      <c r="I68" s="82">
        <f>IF(Table1[[#This Row],[F SuperVet]]=""," ",RANK(AF68,$AF$5:$AF$1454,1))</f>
        <v>21</v>
      </c>
      <c r="J68" s="82" t="str">
        <f>IF(Table1[[#This Row],[M Open]]=""," ",RANK(AG68,$AG$5:$AG$1454,1))</f>
        <v xml:space="preserve"> </v>
      </c>
      <c r="K68" s="82" t="str">
        <f>IF(Table1[[#This Row],[M Vet]]=""," ",RANK(AH68,$AH$5:$AH$1454,1))</f>
        <v xml:space="preserve"> </v>
      </c>
      <c r="L68" s="82" t="str">
        <f>IF(Table1[[#This Row],[M SuperVet]]=""," ",RANK(AI68,$AI$5:$AI$1454,1))</f>
        <v xml:space="preserve"> </v>
      </c>
      <c r="M68" s="74">
        <v>404</v>
      </c>
      <c r="N68" s="74">
        <v>176</v>
      </c>
      <c r="O68" s="74">
        <v>47</v>
      </c>
      <c r="P68" s="74">
        <v>114</v>
      </c>
      <c r="Q68" s="17">
        <v>515</v>
      </c>
      <c r="R68" s="17">
        <v>139</v>
      </c>
      <c r="S68" s="17">
        <v>104</v>
      </c>
      <c r="T68" s="17">
        <v>179</v>
      </c>
      <c r="U68" s="55">
        <f>+Table1[[#This Row],[Thames Turbo Sprint Triathlon]]/$M$3</f>
        <v>1</v>
      </c>
      <c r="V68" s="55">
        <f t="shared" si="4"/>
        <v>1</v>
      </c>
      <c r="W68" s="55">
        <f t="shared" si="5"/>
        <v>1</v>
      </c>
      <c r="X68" s="55">
        <f t="shared" si="6"/>
        <v>0.890625</v>
      </c>
      <c r="Y68" s="55">
        <f t="shared" si="7"/>
        <v>1</v>
      </c>
      <c r="Z68" s="55">
        <f>+Table1[[#This Row],[Hillingdon Sprint Triathlon]]/$R$3</f>
        <v>1</v>
      </c>
      <c r="AA68" s="55">
        <f>+Table1[[#This Row],[London Fields]]/$S$3</f>
        <v>1</v>
      </c>
      <c r="AB68" s="55">
        <f>+Table1[[#This Row],[Jekyll &amp; Hyde Park Duathlon]]/$T$3</f>
        <v>1</v>
      </c>
      <c r="AC68" s="65">
        <f t="shared" si="8"/>
        <v>3.890625</v>
      </c>
      <c r="AD68" s="55"/>
      <c r="AE68" s="55"/>
      <c r="AF68" s="55">
        <f>+AC68</f>
        <v>3.890625</v>
      </c>
      <c r="AG68" s="55"/>
      <c r="AH68" s="55"/>
      <c r="AI68" s="55"/>
      <c r="AJ68" s="73">
        <f>COUNT(Table1[[#This Row],[F open]:[M SuperVet]])</f>
        <v>1</v>
      </c>
    </row>
    <row r="69" spans="1:36" s="52" customFormat="1" x14ac:dyDescent="0.2">
      <c r="A69" s="16" t="str">
        <f t="shared" ref="A69:A71" si="25">IF(B68=B69,"y"," ")</f>
        <v xml:space="preserve"> </v>
      </c>
      <c r="B69" s="16" t="s">
        <v>319</v>
      </c>
      <c r="C69" s="15" t="s">
        <v>63</v>
      </c>
      <c r="D69" s="29" t="s">
        <v>397</v>
      </c>
      <c r="E69" s="29" t="s">
        <v>1538</v>
      </c>
      <c r="F69" s="82">
        <f t="shared" ref="F69:F132" si="26">+RANK(AC69,$AC$5:$AC$1454,1)</f>
        <v>110</v>
      </c>
      <c r="G69" s="82" t="str">
        <f>IF(Table1[[#This Row],[F open]]=""," ",RANK(AD69,$AD$5:$AD$1454,1))</f>
        <v xml:space="preserve"> </v>
      </c>
      <c r="H69" s="82">
        <f>IF(Table1[[#This Row],[F Vet]]=""," ",RANK(AE69,$AE$5:$AE$1454,1))</f>
        <v>2</v>
      </c>
      <c r="I69" s="82" t="str">
        <f>IF(Table1[[#This Row],[F SuperVet]]=""," ",RANK(AF69,$AF$5:$AF$1454,1))</f>
        <v xml:space="preserve"> </v>
      </c>
      <c r="J69" s="82" t="str">
        <f>IF(Table1[[#This Row],[M Open]]=""," ",RANK(AG69,$AG$5:$AG$1454,1))</f>
        <v xml:space="preserve"> </v>
      </c>
      <c r="K69" s="82" t="str">
        <f>IF(Table1[[#This Row],[M Vet]]=""," ",RANK(AH69,$AH$5:$AH$1454,1))</f>
        <v xml:space="preserve"> </v>
      </c>
      <c r="L69" s="82" t="str">
        <f>IF(Table1[[#This Row],[M SuperVet]]=""," ",RANK(AI69,$AI$5:$AI$1454,1))</f>
        <v xml:space="preserve"> </v>
      </c>
      <c r="M69" s="74">
        <v>404</v>
      </c>
      <c r="N69" s="74">
        <v>176</v>
      </c>
      <c r="O69" s="74">
        <v>47</v>
      </c>
      <c r="P69" s="74">
        <v>62</v>
      </c>
      <c r="Q69" s="17">
        <v>515</v>
      </c>
      <c r="R69" s="17">
        <v>139</v>
      </c>
      <c r="S69" s="17">
        <v>45</v>
      </c>
      <c r="T69" s="17">
        <v>179</v>
      </c>
      <c r="U69" s="55">
        <f>+Table1[[#This Row],[Thames Turbo Sprint Triathlon]]/$M$3</f>
        <v>1</v>
      </c>
      <c r="V69" s="55">
        <f t="shared" ref="V69:V132" si="27">+N69/$N$3</f>
        <v>1</v>
      </c>
      <c r="W69" s="55">
        <f t="shared" ref="W69:W132" si="28">+O69/$O$3</f>
        <v>1</v>
      </c>
      <c r="X69" s="55">
        <f t="shared" ref="X69:X132" si="29">+P69/$P$3</f>
        <v>0.484375</v>
      </c>
      <c r="Y69" s="55">
        <f t="shared" ref="Y69:Y132" si="30">+Q69/$Q$3</f>
        <v>1</v>
      </c>
      <c r="Z69" s="55">
        <f>+Table1[[#This Row],[Hillingdon Sprint Triathlon]]/$R$3</f>
        <v>1</v>
      </c>
      <c r="AA69" s="55">
        <f>+Table1[[#This Row],[London Fields]]/$S$3</f>
        <v>0.43269230769230771</v>
      </c>
      <c r="AB69" s="55">
        <f>+Table1[[#This Row],[Jekyll &amp; Hyde Park Duathlon]]/$T$3</f>
        <v>1</v>
      </c>
      <c r="AC69" s="65">
        <f t="shared" ref="AC69:AC132" si="31">SMALL(U69:AB69,1)+SMALL(U69:AB69,2)+SMALL(U69:AB69,3)+SMALL(U69:AB69,4)</f>
        <v>2.9170673076923075</v>
      </c>
      <c r="AD69" s="55"/>
      <c r="AE69" s="55">
        <f>+AC69</f>
        <v>2.9170673076923075</v>
      </c>
      <c r="AF69" s="55"/>
      <c r="AG69" s="55"/>
      <c r="AH69" s="55"/>
      <c r="AI69" s="55"/>
      <c r="AJ69" s="73">
        <f>COUNT(Table1[[#This Row],[F open]:[M SuperVet]])</f>
        <v>1</v>
      </c>
    </row>
    <row r="70" spans="1:36" s="52" customFormat="1" hidden="1" x14ac:dyDescent="0.2">
      <c r="A70" s="16" t="str">
        <f t="shared" si="25"/>
        <v xml:space="preserve"> </v>
      </c>
      <c r="B70" s="16" t="s">
        <v>1369</v>
      </c>
      <c r="C70" s="15" t="s">
        <v>144</v>
      </c>
      <c r="D70" s="29" t="s">
        <v>217</v>
      </c>
      <c r="E70" s="29" t="s">
        <v>188</v>
      </c>
      <c r="F70" s="82">
        <f t="shared" si="26"/>
        <v>301</v>
      </c>
      <c r="G70" s="82" t="str">
        <f>IF(Table1[[#This Row],[F open]]=""," ",RANK(AD70,$AD$5:$AD$1454,1))</f>
        <v xml:space="preserve"> </v>
      </c>
      <c r="H70" s="82" t="str">
        <f>IF(Table1[[#This Row],[F Vet]]=""," ",RANK(AE70,$AE$5:$AE$1454,1))</f>
        <v xml:space="preserve"> </v>
      </c>
      <c r="I70" s="82" t="str">
        <f>IF(Table1[[#This Row],[F SuperVet]]=""," ",RANK(AF70,$AF$5:$AF$1454,1))</f>
        <v xml:space="preserve"> </v>
      </c>
      <c r="J70" s="82">
        <f>IF(Table1[[#This Row],[M Open]]=""," ",RANK(AG70,$AG$5:$AG$1454,1))</f>
        <v>179</v>
      </c>
      <c r="K70" s="82" t="str">
        <f>IF(Table1[[#This Row],[M Vet]]=""," ",RANK(AH70,$AH$5:$AH$1454,1))</f>
        <v xml:space="preserve"> </v>
      </c>
      <c r="L70" s="82" t="str">
        <f>IF(Table1[[#This Row],[M SuperVet]]=""," ",RANK(AI70,$AI$5:$AI$1454,1))</f>
        <v xml:space="preserve"> </v>
      </c>
      <c r="M70" s="74">
        <v>404</v>
      </c>
      <c r="N70" s="74">
        <v>30</v>
      </c>
      <c r="O70" s="74">
        <v>47</v>
      </c>
      <c r="P70" s="74">
        <v>128</v>
      </c>
      <c r="Q70" s="17">
        <v>515</v>
      </c>
      <c r="R70" s="17">
        <v>139</v>
      </c>
      <c r="S70" s="17">
        <v>104</v>
      </c>
      <c r="T70" s="17">
        <v>179</v>
      </c>
      <c r="U70" s="55">
        <f>+Table1[[#This Row],[Thames Turbo Sprint Triathlon]]/$M$3</f>
        <v>1</v>
      </c>
      <c r="V70" s="55">
        <f t="shared" si="27"/>
        <v>0.17045454545454544</v>
      </c>
      <c r="W70" s="55">
        <f t="shared" si="28"/>
        <v>1</v>
      </c>
      <c r="X70" s="55">
        <f t="shared" si="29"/>
        <v>1</v>
      </c>
      <c r="Y70" s="55">
        <f t="shared" si="30"/>
        <v>1</v>
      </c>
      <c r="Z70" s="55">
        <f>+Table1[[#This Row],[Hillingdon Sprint Triathlon]]/$R$3</f>
        <v>1</v>
      </c>
      <c r="AA70" s="55">
        <f>+Table1[[#This Row],[London Fields]]/$S$3</f>
        <v>1</v>
      </c>
      <c r="AB70" s="55">
        <f>+Table1[[#This Row],[Jekyll &amp; Hyde Park Duathlon]]/$T$3</f>
        <v>1</v>
      </c>
      <c r="AC70" s="65">
        <f t="shared" si="31"/>
        <v>3.1704545454545454</v>
      </c>
      <c r="AD70" s="55"/>
      <c r="AE70" s="55"/>
      <c r="AF70" s="55"/>
      <c r="AG70" s="55">
        <f t="shared" ref="AG70:AG71" si="32">+AC70</f>
        <v>3.1704545454545454</v>
      </c>
      <c r="AH70" s="55"/>
      <c r="AI70" s="55"/>
      <c r="AJ70" s="73">
        <f>COUNT(Table1[[#This Row],[F open]:[M SuperVet]])</f>
        <v>1</v>
      </c>
    </row>
    <row r="71" spans="1:36" s="52" customFormat="1" hidden="1" x14ac:dyDescent="0.2">
      <c r="A71" s="16" t="str">
        <f t="shared" si="25"/>
        <v xml:space="preserve"> </v>
      </c>
      <c r="B71" s="16" t="s">
        <v>2136</v>
      </c>
      <c r="C71" s="15"/>
      <c r="D71" s="29" t="s">
        <v>217</v>
      </c>
      <c r="E71" s="29" t="s">
        <v>188</v>
      </c>
      <c r="F71" s="82">
        <f t="shared" si="26"/>
        <v>1241</v>
      </c>
      <c r="G71" s="82" t="str">
        <f>IF(Table1[[#This Row],[F open]]=""," ",RANK(AD71,$AD$5:$AD$1454,1))</f>
        <v xml:space="preserve"> </v>
      </c>
      <c r="H71" s="82" t="str">
        <f>IF(Table1[[#This Row],[F Vet]]=""," ",RANK(AE71,$AE$5:$AE$1454,1))</f>
        <v xml:space="preserve"> </v>
      </c>
      <c r="I71" s="82" t="str">
        <f>IF(Table1[[#This Row],[F SuperVet]]=""," ",RANK(AF71,$AF$5:$AF$1454,1))</f>
        <v xml:space="preserve"> </v>
      </c>
      <c r="J71" s="82">
        <f>IF(Table1[[#This Row],[M Open]]=""," ",RANK(AG71,$AG$5:$AG$1454,1))</f>
        <v>560</v>
      </c>
      <c r="K71" s="82" t="str">
        <f>IF(Table1[[#This Row],[M Vet]]=""," ",RANK(AH71,$AH$5:$AH$1454,1))</f>
        <v xml:space="preserve"> </v>
      </c>
      <c r="L71" s="82" t="str">
        <f>IF(Table1[[#This Row],[M SuperVet]]=""," ",RANK(AI71,$AI$5:$AI$1454,1))</f>
        <v xml:space="preserve"> </v>
      </c>
      <c r="M71" s="74">
        <v>404</v>
      </c>
      <c r="N71" s="74">
        <v>176</v>
      </c>
      <c r="O71" s="74">
        <v>47</v>
      </c>
      <c r="P71" s="74">
        <v>128</v>
      </c>
      <c r="Q71" s="17">
        <v>515</v>
      </c>
      <c r="R71" s="17">
        <v>139</v>
      </c>
      <c r="S71" s="17">
        <v>90</v>
      </c>
      <c r="T71" s="17">
        <v>179</v>
      </c>
      <c r="U71" s="55">
        <f>+Table1[[#This Row],[Thames Turbo Sprint Triathlon]]/$M$3</f>
        <v>1</v>
      </c>
      <c r="V71" s="55">
        <f t="shared" si="27"/>
        <v>1</v>
      </c>
      <c r="W71" s="55">
        <f t="shared" si="28"/>
        <v>1</v>
      </c>
      <c r="X71" s="55">
        <f t="shared" si="29"/>
        <v>1</v>
      </c>
      <c r="Y71" s="55">
        <f t="shared" si="30"/>
        <v>1</v>
      </c>
      <c r="Z71" s="55">
        <f>+Table1[[#This Row],[Hillingdon Sprint Triathlon]]/$R$3</f>
        <v>1</v>
      </c>
      <c r="AA71" s="55">
        <f>+Table1[[#This Row],[London Fields]]/$S$3</f>
        <v>0.86538461538461542</v>
      </c>
      <c r="AB71" s="55">
        <f>+Table1[[#This Row],[Jekyll &amp; Hyde Park Duathlon]]/$T$3</f>
        <v>1</v>
      </c>
      <c r="AC71" s="65">
        <f t="shared" si="31"/>
        <v>3.8653846153846154</v>
      </c>
      <c r="AD71" s="55"/>
      <c r="AE71" s="55"/>
      <c r="AF71" s="55"/>
      <c r="AG71" s="55">
        <f t="shared" si="32"/>
        <v>3.8653846153846154</v>
      </c>
      <c r="AH71" s="55"/>
      <c r="AI71" s="55"/>
      <c r="AJ71" s="73">
        <f>COUNT(Table1[[#This Row],[F open]:[M SuperVet]])</f>
        <v>1</v>
      </c>
    </row>
    <row r="72" spans="1:36" s="52" customFormat="1" hidden="1" x14ac:dyDescent="0.2">
      <c r="A72" s="16" t="str">
        <f t="shared" ref="A72:A88" si="33">IF(B71=B72,"y"," ")</f>
        <v xml:space="preserve"> </v>
      </c>
      <c r="B72" s="16" t="s">
        <v>959</v>
      </c>
      <c r="C72" s="15"/>
      <c r="D72" s="29" t="s">
        <v>397</v>
      </c>
      <c r="E72" s="29" t="s">
        <v>188</v>
      </c>
      <c r="F72" s="82">
        <f t="shared" si="26"/>
        <v>1076</v>
      </c>
      <c r="G72" s="82" t="str">
        <f>IF(Table1[[#This Row],[F open]]=""," ",RANK(AD72,$AD$5:$AD$1454,1))</f>
        <v xml:space="preserve"> </v>
      </c>
      <c r="H72" s="82" t="str">
        <f>IF(Table1[[#This Row],[F Vet]]=""," ",RANK(AE72,$AE$5:$AE$1454,1))</f>
        <v xml:space="preserve"> </v>
      </c>
      <c r="I72" s="82" t="str">
        <f>IF(Table1[[#This Row],[F SuperVet]]=""," ",RANK(AF72,$AF$5:$AF$1454,1))</f>
        <v xml:space="preserve"> </v>
      </c>
      <c r="J72" s="82" t="str">
        <f>IF(Table1[[#This Row],[M Open]]=""," ",RANK(AG72,$AG$5:$AG$1454,1))</f>
        <v xml:space="preserve"> </v>
      </c>
      <c r="K72" s="82">
        <f>IF(Table1[[#This Row],[M Vet]]=""," ",RANK(AH72,$AH$5:$AH$1454,1))</f>
        <v>272</v>
      </c>
      <c r="L72" s="82" t="str">
        <f>IF(Table1[[#This Row],[M SuperVet]]=""," ",RANK(AI72,$AI$5:$AI$1454,1))</f>
        <v xml:space="preserve"> </v>
      </c>
      <c r="M72" s="74">
        <v>305</v>
      </c>
      <c r="N72" s="74">
        <v>176</v>
      </c>
      <c r="O72" s="74">
        <v>47</v>
      </c>
      <c r="P72" s="74">
        <v>128</v>
      </c>
      <c r="Q72" s="17">
        <v>515</v>
      </c>
      <c r="R72" s="17">
        <v>139</v>
      </c>
      <c r="S72" s="17">
        <v>104</v>
      </c>
      <c r="T72" s="17">
        <v>179</v>
      </c>
      <c r="U72" s="55">
        <f>+Table1[[#This Row],[Thames Turbo Sprint Triathlon]]/$M$3</f>
        <v>0.75495049504950495</v>
      </c>
      <c r="V72" s="55">
        <f t="shared" si="27"/>
        <v>1</v>
      </c>
      <c r="W72" s="55">
        <f t="shared" si="28"/>
        <v>1</v>
      </c>
      <c r="X72" s="55">
        <f t="shared" si="29"/>
        <v>1</v>
      </c>
      <c r="Y72" s="55">
        <f t="shared" si="30"/>
        <v>1</v>
      </c>
      <c r="Z72" s="55">
        <f>+Table1[[#This Row],[Hillingdon Sprint Triathlon]]/$R$3</f>
        <v>1</v>
      </c>
      <c r="AA72" s="55">
        <f>+Table1[[#This Row],[London Fields]]/$S$3</f>
        <v>1</v>
      </c>
      <c r="AB72" s="55">
        <f>+Table1[[#This Row],[Jekyll &amp; Hyde Park Duathlon]]/$T$3</f>
        <v>1</v>
      </c>
      <c r="AC72" s="65">
        <f t="shared" si="31"/>
        <v>3.754950495049505</v>
      </c>
      <c r="AD72" s="55"/>
      <c r="AE72" s="55"/>
      <c r="AF72" s="55"/>
      <c r="AG72" s="55"/>
      <c r="AH72" s="55">
        <f>+AC72</f>
        <v>3.754950495049505</v>
      </c>
      <c r="AI72" s="55"/>
      <c r="AJ72" s="73">
        <f>COUNT(Table1[[#This Row],[F open]:[M SuperVet]])</f>
        <v>1</v>
      </c>
    </row>
    <row r="73" spans="1:36" s="52" customFormat="1" hidden="1" x14ac:dyDescent="0.2">
      <c r="A73" s="16" t="str">
        <f t="shared" si="33"/>
        <v xml:space="preserve"> </v>
      </c>
      <c r="B73" s="16" t="s">
        <v>2067</v>
      </c>
      <c r="C73" s="15" t="s">
        <v>2068</v>
      </c>
      <c r="D73" s="29" t="s">
        <v>217</v>
      </c>
      <c r="E73" s="29" t="s">
        <v>188</v>
      </c>
      <c r="F73" s="82">
        <f t="shared" si="26"/>
        <v>173</v>
      </c>
      <c r="G73" s="82" t="str">
        <f>IF(Table1[[#This Row],[F open]]=""," ",RANK(AD73,$AD$5:$AD$1454,1))</f>
        <v xml:space="preserve"> </v>
      </c>
      <c r="H73" s="82" t="str">
        <f>IF(Table1[[#This Row],[F Vet]]=""," ",RANK(AE73,$AE$5:$AE$1454,1))</f>
        <v xml:space="preserve"> </v>
      </c>
      <c r="I73" s="82" t="str">
        <f>IF(Table1[[#This Row],[F SuperVet]]=""," ",RANK(AF73,$AF$5:$AF$1454,1))</f>
        <v xml:space="preserve"> </v>
      </c>
      <c r="J73" s="82">
        <f>IF(Table1[[#This Row],[M Open]]=""," ",RANK(AG73,$AG$5:$AG$1454,1))</f>
        <v>98</v>
      </c>
      <c r="K73" s="82" t="str">
        <f>IF(Table1[[#This Row],[M Vet]]=""," ",RANK(AH73,$AH$5:$AH$1454,1))</f>
        <v xml:space="preserve"> </v>
      </c>
      <c r="L73" s="82" t="str">
        <f>IF(Table1[[#This Row],[M SuperVet]]=""," ",RANK(AI73,$AI$5:$AI$1454,1))</f>
        <v xml:space="preserve"> </v>
      </c>
      <c r="M73" s="74">
        <v>404</v>
      </c>
      <c r="N73" s="74">
        <v>176</v>
      </c>
      <c r="O73" s="74">
        <v>47</v>
      </c>
      <c r="P73" s="74">
        <v>128</v>
      </c>
      <c r="Q73" s="17">
        <v>515</v>
      </c>
      <c r="R73" s="17">
        <v>139</v>
      </c>
      <c r="S73" s="17">
        <v>6</v>
      </c>
      <c r="T73" s="17">
        <v>179</v>
      </c>
      <c r="U73" s="55">
        <f>+Table1[[#This Row],[Thames Turbo Sprint Triathlon]]/$M$3</f>
        <v>1</v>
      </c>
      <c r="V73" s="55">
        <f t="shared" si="27"/>
        <v>1</v>
      </c>
      <c r="W73" s="55">
        <f t="shared" si="28"/>
        <v>1</v>
      </c>
      <c r="X73" s="55">
        <f t="shared" si="29"/>
        <v>1</v>
      </c>
      <c r="Y73" s="55">
        <f t="shared" si="30"/>
        <v>1</v>
      </c>
      <c r="Z73" s="55">
        <f>+Table1[[#This Row],[Hillingdon Sprint Triathlon]]/$R$3</f>
        <v>1</v>
      </c>
      <c r="AA73" s="55">
        <f>+Table1[[#This Row],[London Fields]]/$S$3</f>
        <v>5.7692307692307696E-2</v>
      </c>
      <c r="AB73" s="55">
        <f>+Table1[[#This Row],[Jekyll &amp; Hyde Park Duathlon]]/$T$3</f>
        <v>1</v>
      </c>
      <c r="AC73" s="65">
        <f t="shared" si="31"/>
        <v>3.0576923076923075</v>
      </c>
      <c r="AD73" s="55"/>
      <c r="AE73" s="55"/>
      <c r="AF73" s="55"/>
      <c r="AG73" s="55">
        <f t="shared" ref="AG73:AG74" si="34">+AC73</f>
        <v>3.0576923076923075</v>
      </c>
      <c r="AH73" s="55"/>
      <c r="AI73" s="55"/>
      <c r="AJ73" s="73">
        <f>COUNT(Table1[[#This Row],[F open]:[M SuperVet]])</f>
        <v>1</v>
      </c>
    </row>
    <row r="74" spans="1:36" s="52" customFormat="1" hidden="1" x14ac:dyDescent="0.2">
      <c r="A74" s="16" t="str">
        <f t="shared" si="33"/>
        <v xml:space="preserve"> </v>
      </c>
      <c r="B74" s="16" t="s">
        <v>421</v>
      </c>
      <c r="C74" s="15"/>
      <c r="D74" s="29" t="s">
        <v>217</v>
      </c>
      <c r="E74" s="29" t="s">
        <v>188</v>
      </c>
      <c r="F74" s="82">
        <f t="shared" si="26"/>
        <v>637</v>
      </c>
      <c r="G74" s="82" t="str">
        <f>IF(Table1[[#This Row],[F open]]=""," ",RANK(AD74,$AD$5:$AD$1454,1))</f>
        <v xml:space="preserve"> </v>
      </c>
      <c r="H74" s="82" t="str">
        <f>IF(Table1[[#This Row],[F Vet]]=""," ",RANK(AE74,$AE$5:$AE$1454,1))</f>
        <v xml:space="preserve"> </v>
      </c>
      <c r="I74" s="82" t="str">
        <f>IF(Table1[[#This Row],[F SuperVet]]=""," ",RANK(AF74,$AF$5:$AF$1454,1))</f>
        <v xml:space="preserve"> </v>
      </c>
      <c r="J74" s="82">
        <f>IF(Table1[[#This Row],[M Open]]=""," ",RANK(AG74,$AG$5:$AG$1454,1))</f>
        <v>349</v>
      </c>
      <c r="K74" s="82" t="str">
        <f>IF(Table1[[#This Row],[M Vet]]=""," ",RANK(AH74,$AH$5:$AH$1454,1))</f>
        <v xml:space="preserve"> </v>
      </c>
      <c r="L74" s="82" t="str">
        <f>IF(Table1[[#This Row],[M SuperVet]]=""," ",RANK(AI74,$AI$5:$AI$1454,1))</f>
        <v xml:space="preserve"> </v>
      </c>
      <c r="M74" s="74">
        <v>176</v>
      </c>
      <c r="N74" s="74">
        <v>176</v>
      </c>
      <c r="O74" s="74">
        <v>47</v>
      </c>
      <c r="P74" s="74">
        <v>128</v>
      </c>
      <c r="Q74" s="17">
        <v>515</v>
      </c>
      <c r="R74" s="17">
        <v>139</v>
      </c>
      <c r="S74" s="17">
        <v>104</v>
      </c>
      <c r="T74" s="17">
        <v>179</v>
      </c>
      <c r="U74" s="55">
        <f>+Table1[[#This Row],[Thames Turbo Sprint Triathlon]]/$M$3</f>
        <v>0.43564356435643564</v>
      </c>
      <c r="V74" s="55">
        <f t="shared" si="27"/>
        <v>1</v>
      </c>
      <c r="W74" s="55">
        <f t="shared" si="28"/>
        <v>1</v>
      </c>
      <c r="X74" s="55">
        <f t="shared" si="29"/>
        <v>1</v>
      </c>
      <c r="Y74" s="55">
        <f t="shared" si="30"/>
        <v>1</v>
      </c>
      <c r="Z74" s="55">
        <f>+Table1[[#This Row],[Hillingdon Sprint Triathlon]]/$R$3</f>
        <v>1</v>
      </c>
      <c r="AA74" s="55">
        <f>+Table1[[#This Row],[London Fields]]/$S$3</f>
        <v>1</v>
      </c>
      <c r="AB74" s="55">
        <f>+Table1[[#This Row],[Jekyll &amp; Hyde Park Duathlon]]/$T$3</f>
        <v>1</v>
      </c>
      <c r="AC74" s="65">
        <f t="shared" si="31"/>
        <v>3.4356435643564356</v>
      </c>
      <c r="AD74" s="55"/>
      <c r="AE74" s="55"/>
      <c r="AF74" s="55"/>
      <c r="AG74" s="55">
        <f t="shared" si="34"/>
        <v>3.4356435643564356</v>
      </c>
      <c r="AH74" s="55"/>
      <c r="AI74" s="55"/>
      <c r="AJ74" s="73">
        <f>COUNT(Table1[[#This Row],[F open]:[M SuperVet]])</f>
        <v>1</v>
      </c>
    </row>
    <row r="75" spans="1:36" s="52" customFormat="1" hidden="1" x14ac:dyDescent="0.2">
      <c r="A75" s="16" t="str">
        <f t="shared" si="33"/>
        <v xml:space="preserve"> </v>
      </c>
      <c r="B75" s="16" t="s">
        <v>1412</v>
      </c>
      <c r="C75" s="15"/>
      <c r="D75" s="29" t="s">
        <v>397</v>
      </c>
      <c r="E75" s="29" t="s">
        <v>188</v>
      </c>
      <c r="F75" s="82">
        <f t="shared" si="26"/>
        <v>713</v>
      </c>
      <c r="G75" s="82" t="str">
        <f>IF(Table1[[#This Row],[F open]]=""," ",RANK(AD75,$AD$5:$AD$1454,1))</f>
        <v xml:space="preserve"> </v>
      </c>
      <c r="H75" s="82" t="str">
        <f>IF(Table1[[#This Row],[F Vet]]=""," ",RANK(AE75,$AE$5:$AE$1454,1))</f>
        <v xml:space="preserve"> </v>
      </c>
      <c r="I75" s="82" t="str">
        <f>IF(Table1[[#This Row],[F SuperVet]]=""," ",RANK(AF75,$AF$5:$AF$1454,1))</f>
        <v xml:space="preserve"> </v>
      </c>
      <c r="J75" s="82" t="str">
        <f>IF(Table1[[#This Row],[M Open]]=""," ",RANK(AG75,$AG$5:$AG$1454,1))</f>
        <v xml:space="preserve"> </v>
      </c>
      <c r="K75" s="82">
        <f>IF(Table1[[#This Row],[M Vet]]=""," ",RANK(AH75,$AH$5:$AH$1454,1))</f>
        <v>170</v>
      </c>
      <c r="L75" s="82" t="str">
        <f>IF(Table1[[#This Row],[M SuperVet]]=""," ",RANK(AI75,$AI$5:$AI$1454,1))</f>
        <v xml:space="preserve"> </v>
      </c>
      <c r="M75" s="74">
        <v>404</v>
      </c>
      <c r="N75" s="74">
        <v>87</v>
      </c>
      <c r="O75" s="74">
        <v>47</v>
      </c>
      <c r="P75" s="74">
        <v>128</v>
      </c>
      <c r="Q75" s="17">
        <v>515</v>
      </c>
      <c r="R75" s="17">
        <v>139</v>
      </c>
      <c r="S75" s="17">
        <v>104</v>
      </c>
      <c r="T75" s="17">
        <v>179</v>
      </c>
      <c r="U75" s="55">
        <f>+Table1[[#This Row],[Thames Turbo Sprint Triathlon]]/$M$3</f>
        <v>1</v>
      </c>
      <c r="V75" s="55">
        <f t="shared" si="27"/>
        <v>0.49431818181818182</v>
      </c>
      <c r="W75" s="55">
        <f t="shared" si="28"/>
        <v>1</v>
      </c>
      <c r="X75" s="55">
        <f t="shared" si="29"/>
        <v>1</v>
      </c>
      <c r="Y75" s="55">
        <f t="shared" si="30"/>
        <v>1</v>
      </c>
      <c r="Z75" s="55">
        <f>+Table1[[#This Row],[Hillingdon Sprint Triathlon]]/$R$3</f>
        <v>1</v>
      </c>
      <c r="AA75" s="55">
        <f>+Table1[[#This Row],[London Fields]]/$S$3</f>
        <v>1</v>
      </c>
      <c r="AB75" s="55">
        <f>+Table1[[#This Row],[Jekyll &amp; Hyde Park Duathlon]]/$T$3</f>
        <v>1</v>
      </c>
      <c r="AC75" s="65">
        <f t="shared" si="31"/>
        <v>3.4943181818181817</v>
      </c>
      <c r="AD75" s="55"/>
      <c r="AE75" s="55"/>
      <c r="AF75" s="55"/>
      <c r="AG75" s="55"/>
      <c r="AH75" s="55">
        <f>+AC75</f>
        <v>3.4943181818181817</v>
      </c>
      <c r="AI75" s="55"/>
      <c r="AJ75" s="73">
        <f>COUNT(Table1[[#This Row],[F open]:[M SuperVet]])</f>
        <v>1</v>
      </c>
    </row>
    <row r="76" spans="1:36" s="52" customFormat="1" hidden="1" x14ac:dyDescent="0.2">
      <c r="A76" s="16" t="str">
        <f t="shared" si="33"/>
        <v xml:space="preserve"> </v>
      </c>
      <c r="B76" s="16" t="s">
        <v>1468</v>
      </c>
      <c r="C76" s="15"/>
      <c r="D76" s="29" t="s">
        <v>217</v>
      </c>
      <c r="E76" s="29" t="s">
        <v>188</v>
      </c>
      <c r="F76" s="82">
        <f t="shared" si="26"/>
        <v>1211</v>
      </c>
      <c r="G76" s="82" t="str">
        <f>IF(Table1[[#This Row],[F open]]=""," ",RANK(AD76,$AD$5:$AD$1454,1))</f>
        <v xml:space="preserve"> </v>
      </c>
      <c r="H76" s="82" t="str">
        <f>IF(Table1[[#This Row],[F Vet]]=""," ",RANK(AE76,$AE$5:$AE$1454,1))</f>
        <v xml:space="preserve"> </v>
      </c>
      <c r="I76" s="82" t="str">
        <f>IF(Table1[[#This Row],[F SuperVet]]=""," ",RANK(AF76,$AF$5:$AF$1454,1))</f>
        <v xml:space="preserve"> </v>
      </c>
      <c r="J76" s="82">
        <f>IF(Table1[[#This Row],[M Open]]=""," ",RANK(AG76,$AG$5:$AG$1454,1))</f>
        <v>550</v>
      </c>
      <c r="K76" s="82" t="str">
        <f>IF(Table1[[#This Row],[M Vet]]=""," ",RANK(AH76,$AH$5:$AH$1454,1))</f>
        <v xml:space="preserve"> </v>
      </c>
      <c r="L76" s="82" t="str">
        <f>IF(Table1[[#This Row],[M SuperVet]]=""," ",RANK(AI76,$AI$5:$AI$1454,1))</f>
        <v xml:space="preserve"> </v>
      </c>
      <c r="M76" s="74">
        <v>404</v>
      </c>
      <c r="N76" s="74">
        <v>149</v>
      </c>
      <c r="O76" s="74">
        <v>47</v>
      </c>
      <c r="P76" s="74">
        <v>128</v>
      </c>
      <c r="Q76" s="17">
        <v>515</v>
      </c>
      <c r="R76" s="17">
        <v>139</v>
      </c>
      <c r="S76" s="17">
        <v>104</v>
      </c>
      <c r="T76" s="17">
        <v>179</v>
      </c>
      <c r="U76" s="55">
        <f>+Table1[[#This Row],[Thames Turbo Sprint Triathlon]]/$M$3</f>
        <v>1</v>
      </c>
      <c r="V76" s="55">
        <f t="shared" si="27"/>
        <v>0.84659090909090906</v>
      </c>
      <c r="W76" s="55">
        <f t="shared" si="28"/>
        <v>1</v>
      </c>
      <c r="X76" s="55">
        <f t="shared" si="29"/>
        <v>1</v>
      </c>
      <c r="Y76" s="55">
        <f t="shared" si="30"/>
        <v>1</v>
      </c>
      <c r="Z76" s="55">
        <f>+Table1[[#This Row],[Hillingdon Sprint Triathlon]]/$R$3</f>
        <v>1</v>
      </c>
      <c r="AA76" s="55">
        <f>+Table1[[#This Row],[London Fields]]/$S$3</f>
        <v>1</v>
      </c>
      <c r="AB76" s="55">
        <f>+Table1[[#This Row],[Jekyll &amp; Hyde Park Duathlon]]/$T$3</f>
        <v>1</v>
      </c>
      <c r="AC76" s="65">
        <f t="shared" si="31"/>
        <v>3.8465909090909092</v>
      </c>
      <c r="AD76" s="55"/>
      <c r="AE76" s="55"/>
      <c r="AF76" s="55"/>
      <c r="AG76" s="55">
        <f>+AC76</f>
        <v>3.8465909090909092</v>
      </c>
      <c r="AH76" s="55"/>
      <c r="AI76" s="55"/>
      <c r="AJ76" s="73">
        <f>COUNT(Table1[[#This Row],[F open]:[M SuperVet]])</f>
        <v>1</v>
      </c>
    </row>
    <row r="77" spans="1:36" s="52" customFormat="1" hidden="1" x14ac:dyDescent="0.2">
      <c r="A77" s="16" t="str">
        <f t="shared" si="33"/>
        <v xml:space="preserve"> </v>
      </c>
      <c r="B77" s="16" t="s">
        <v>448</v>
      </c>
      <c r="C77" s="15"/>
      <c r="D77" s="29" t="s">
        <v>1059</v>
      </c>
      <c r="E77" s="29" t="s">
        <v>188</v>
      </c>
      <c r="F77" s="82">
        <f t="shared" si="26"/>
        <v>1253</v>
      </c>
      <c r="G77" s="82" t="str">
        <f>IF(Table1[[#This Row],[F open]]=""," ",RANK(AD77,$AD$5:$AD$1454,1))</f>
        <v xml:space="preserve"> </v>
      </c>
      <c r="H77" s="82" t="str">
        <f>IF(Table1[[#This Row],[F Vet]]=""," ",RANK(AE77,$AE$5:$AE$1454,1))</f>
        <v xml:space="preserve"> </v>
      </c>
      <c r="I77" s="82" t="str">
        <f>IF(Table1[[#This Row],[F SuperVet]]=""," ",RANK(AF77,$AF$5:$AF$1454,1))</f>
        <v xml:space="preserve"> </v>
      </c>
      <c r="J77" s="82" t="str">
        <f>IF(Table1[[#This Row],[M Open]]=""," ",RANK(AG77,$AG$5:$AG$1454,1))</f>
        <v xml:space="preserve"> </v>
      </c>
      <c r="K77" s="82" t="str">
        <f>IF(Table1[[#This Row],[M Vet]]=""," ",RANK(AH77,$AH$5:$AH$1454,1))</f>
        <v xml:space="preserve"> </v>
      </c>
      <c r="L77" s="82">
        <f>IF(Table1[[#This Row],[M SuperVet]]=""," ",RANK(AI77,$AI$5:$AI$1454,1))</f>
        <v>78</v>
      </c>
      <c r="M77" s="74">
        <v>353</v>
      </c>
      <c r="N77" s="74">
        <v>176</v>
      </c>
      <c r="O77" s="74">
        <v>47</v>
      </c>
      <c r="P77" s="74">
        <v>128</v>
      </c>
      <c r="Q77" s="17">
        <v>515</v>
      </c>
      <c r="R77" s="17">
        <v>139</v>
      </c>
      <c r="S77" s="17">
        <v>104</v>
      </c>
      <c r="T77" s="17">
        <v>179</v>
      </c>
      <c r="U77" s="55">
        <f>+Table1[[#This Row],[Thames Turbo Sprint Triathlon]]/$M$3</f>
        <v>0.87376237623762376</v>
      </c>
      <c r="V77" s="55">
        <f t="shared" si="27"/>
        <v>1</v>
      </c>
      <c r="W77" s="55">
        <f t="shared" si="28"/>
        <v>1</v>
      </c>
      <c r="X77" s="55">
        <f t="shared" si="29"/>
        <v>1</v>
      </c>
      <c r="Y77" s="55">
        <f t="shared" si="30"/>
        <v>1</v>
      </c>
      <c r="Z77" s="55">
        <f>+Table1[[#This Row],[Hillingdon Sprint Triathlon]]/$R$3</f>
        <v>1</v>
      </c>
      <c r="AA77" s="55">
        <f>+Table1[[#This Row],[London Fields]]/$S$3</f>
        <v>1</v>
      </c>
      <c r="AB77" s="55">
        <f>+Table1[[#This Row],[Jekyll &amp; Hyde Park Duathlon]]/$T$3</f>
        <v>1</v>
      </c>
      <c r="AC77" s="65">
        <f t="shared" si="31"/>
        <v>3.8737623762376239</v>
      </c>
      <c r="AD77" s="55"/>
      <c r="AE77" s="55"/>
      <c r="AF77" s="55"/>
      <c r="AG77" s="55"/>
      <c r="AH77" s="55"/>
      <c r="AI77" s="55">
        <f>+AC77</f>
        <v>3.8737623762376239</v>
      </c>
      <c r="AJ77" s="73">
        <f>COUNT(Table1[[#This Row],[F open]:[M SuperVet]])</f>
        <v>1</v>
      </c>
    </row>
    <row r="78" spans="1:36" s="52" customFormat="1" hidden="1" x14ac:dyDescent="0.2">
      <c r="A78" s="16" t="str">
        <f t="shared" si="33"/>
        <v xml:space="preserve"> </v>
      </c>
      <c r="B78" s="16" t="s">
        <v>433</v>
      </c>
      <c r="C78" s="15" t="s">
        <v>66</v>
      </c>
      <c r="D78" s="29" t="s">
        <v>397</v>
      </c>
      <c r="E78" s="29" t="s">
        <v>188</v>
      </c>
      <c r="F78" s="82">
        <f t="shared" si="26"/>
        <v>836</v>
      </c>
      <c r="G78" s="82" t="str">
        <f>IF(Table1[[#This Row],[F open]]=""," ",RANK(AD78,$AD$5:$AD$1454,1))</f>
        <v xml:space="preserve"> </v>
      </c>
      <c r="H78" s="82" t="str">
        <f>IF(Table1[[#This Row],[F Vet]]=""," ",RANK(AE78,$AE$5:$AE$1454,1))</f>
        <v xml:space="preserve"> </v>
      </c>
      <c r="I78" s="82" t="str">
        <f>IF(Table1[[#This Row],[F SuperVet]]=""," ",RANK(AF78,$AF$5:$AF$1454,1))</f>
        <v xml:space="preserve"> </v>
      </c>
      <c r="J78" s="82" t="str">
        <f>IF(Table1[[#This Row],[M Open]]=""," ",RANK(AG78,$AG$5:$AG$1454,1))</f>
        <v xml:space="preserve"> </v>
      </c>
      <c r="K78" s="82">
        <f>IF(Table1[[#This Row],[M Vet]]=""," ",RANK(AH78,$AH$5:$AH$1454,1))</f>
        <v>207</v>
      </c>
      <c r="L78" s="82" t="str">
        <f>IF(Table1[[#This Row],[M SuperVet]]=""," ",RANK(AI78,$AI$5:$AI$1454,1))</f>
        <v xml:space="preserve"> </v>
      </c>
      <c r="M78" s="74">
        <v>239</v>
      </c>
      <c r="N78" s="74">
        <v>176</v>
      </c>
      <c r="O78" s="74">
        <v>47</v>
      </c>
      <c r="P78" s="74">
        <v>128</v>
      </c>
      <c r="Q78" s="17">
        <v>515</v>
      </c>
      <c r="R78" s="17">
        <v>139</v>
      </c>
      <c r="S78" s="17">
        <v>104</v>
      </c>
      <c r="T78" s="17">
        <v>179</v>
      </c>
      <c r="U78" s="55">
        <f>+Table1[[#This Row],[Thames Turbo Sprint Triathlon]]/$M$3</f>
        <v>0.59158415841584155</v>
      </c>
      <c r="V78" s="55">
        <f t="shared" si="27"/>
        <v>1</v>
      </c>
      <c r="W78" s="55">
        <f t="shared" si="28"/>
        <v>1</v>
      </c>
      <c r="X78" s="55">
        <f t="shared" si="29"/>
        <v>1</v>
      </c>
      <c r="Y78" s="55">
        <f t="shared" si="30"/>
        <v>1</v>
      </c>
      <c r="Z78" s="55">
        <f>+Table1[[#This Row],[Hillingdon Sprint Triathlon]]/$R$3</f>
        <v>1</v>
      </c>
      <c r="AA78" s="55">
        <f>+Table1[[#This Row],[London Fields]]/$S$3</f>
        <v>1</v>
      </c>
      <c r="AB78" s="55">
        <f>+Table1[[#This Row],[Jekyll &amp; Hyde Park Duathlon]]/$T$3</f>
        <v>1</v>
      </c>
      <c r="AC78" s="65">
        <f t="shared" si="31"/>
        <v>3.5915841584158414</v>
      </c>
      <c r="AD78" s="55"/>
      <c r="AE78" s="55"/>
      <c r="AF78" s="55"/>
      <c r="AG78" s="55"/>
      <c r="AH78" s="55">
        <f>+AC78</f>
        <v>3.5915841584158414</v>
      </c>
      <c r="AI78" s="55"/>
      <c r="AJ78" s="73">
        <f>COUNT(Table1[[#This Row],[F open]:[M SuperVet]])</f>
        <v>1</v>
      </c>
    </row>
    <row r="79" spans="1:36" s="52" customFormat="1" hidden="1" x14ac:dyDescent="0.2">
      <c r="A79" s="16" t="str">
        <f t="shared" si="33"/>
        <v xml:space="preserve"> </v>
      </c>
      <c r="B79" s="16" t="s">
        <v>1499</v>
      </c>
      <c r="C79" s="15" t="s">
        <v>249</v>
      </c>
      <c r="D79" s="29" t="s">
        <v>217</v>
      </c>
      <c r="E79" s="29" t="s">
        <v>188</v>
      </c>
      <c r="F79" s="82">
        <f t="shared" si="26"/>
        <v>516</v>
      </c>
      <c r="G79" s="82" t="str">
        <f>IF(Table1[[#This Row],[F open]]=""," ",RANK(AD79,$AD$5:$AD$1454,1))</f>
        <v xml:space="preserve"> </v>
      </c>
      <c r="H79" s="82" t="str">
        <f>IF(Table1[[#This Row],[F Vet]]=""," ",RANK(AE79,$AE$5:$AE$1454,1))</f>
        <v xml:space="preserve"> </v>
      </c>
      <c r="I79" s="82" t="str">
        <f>IF(Table1[[#This Row],[F SuperVet]]=""," ",RANK(AF79,$AF$5:$AF$1454,1))</f>
        <v xml:space="preserve"> </v>
      </c>
      <c r="J79" s="82">
        <f>IF(Table1[[#This Row],[M Open]]=""," ",RANK(AG79,$AG$5:$AG$1454,1))</f>
        <v>291</v>
      </c>
      <c r="K79" s="82" t="str">
        <f>IF(Table1[[#This Row],[M Vet]]=""," ",RANK(AH79,$AH$5:$AH$1454,1))</f>
        <v xml:space="preserve"> </v>
      </c>
      <c r="L79" s="82" t="str">
        <f>IF(Table1[[#This Row],[M SuperVet]]=""," ",RANK(AI79,$AI$5:$AI$1454,1))</f>
        <v xml:space="preserve"> </v>
      </c>
      <c r="M79" s="74">
        <v>404</v>
      </c>
      <c r="N79" s="74">
        <v>176</v>
      </c>
      <c r="O79" s="74">
        <v>16</v>
      </c>
      <c r="P79" s="74">
        <v>128</v>
      </c>
      <c r="Q79" s="17">
        <v>515</v>
      </c>
      <c r="R79" s="17">
        <v>139</v>
      </c>
      <c r="S79" s="17">
        <v>104</v>
      </c>
      <c r="T79" s="17">
        <v>179</v>
      </c>
      <c r="U79" s="55">
        <f>+Table1[[#This Row],[Thames Turbo Sprint Triathlon]]/$M$3</f>
        <v>1</v>
      </c>
      <c r="V79" s="55">
        <f t="shared" si="27"/>
        <v>1</v>
      </c>
      <c r="W79" s="55">
        <f t="shared" si="28"/>
        <v>0.34042553191489361</v>
      </c>
      <c r="X79" s="55">
        <f t="shared" si="29"/>
        <v>1</v>
      </c>
      <c r="Y79" s="55">
        <f t="shared" si="30"/>
        <v>1</v>
      </c>
      <c r="Z79" s="55">
        <f>+Table1[[#This Row],[Hillingdon Sprint Triathlon]]/$R$3</f>
        <v>1</v>
      </c>
      <c r="AA79" s="55">
        <f>+Table1[[#This Row],[London Fields]]/$S$3</f>
        <v>1</v>
      </c>
      <c r="AB79" s="55">
        <f>+Table1[[#This Row],[Jekyll &amp; Hyde Park Duathlon]]/$T$3</f>
        <v>1</v>
      </c>
      <c r="AC79" s="65">
        <f t="shared" si="31"/>
        <v>3.3404255319148937</v>
      </c>
      <c r="AD79" s="55"/>
      <c r="AE79" s="55"/>
      <c r="AF79" s="55"/>
      <c r="AG79" s="55">
        <f>+AC79</f>
        <v>3.3404255319148937</v>
      </c>
      <c r="AH79" s="55"/>
      <c r="AI79" s="55"/>
      <c r="AJ79" s="73">
        <f>COUNT(Table1[[#This Row],[F open]:[M SuperVet]])</f>
        <v>1</v>
      </c>
    </row>
    <row r="80" spans="1:36" s="52" customFormat="1" hidden="1" x14ac:dyDescent="0.2">
      <c r="A80" s="16" t="str">
        <f t="shared" si="33"/>
        <v xml:space="preserve"> </v>
      </c>
      <c r="B80" s="16" t="s">
        <v>548</v>
      </c>
      <c r="C80" s="15"/>
      <c r="D80" s="29" t="s">
        <v>397</v>
      </c>
      <c r="E80" s="29" t="s">
        <v>188</v>
      </c>
      <c r="F80" s="82">
        <f t="shared" si="26"/>
        <v>832</v>
      </c>
      <c r="G80" s="82" t="str">
        <f>IF(Table1[[#This Row],[F open]]=""," ",RANK(AD80,$AD$5:$AD$1454,1))</f>
        <v xml:space="preserve"> </v>
      </c>
      <c r="H80" s="82" t="str">
        <f>IF(Table1[[#This Row],[F Vet]]=""," ",RANK(AE80,$AE$5:$AE$1454,1))</f>
        <v xml:space="preserve"> </v>
      </c>
      <c r="I80" s="82" t="str">
        <f>IF(Table1[[#This Row],[F SuperVet]]=""," ",RANK(AF80,$AF$5:$AF$1454,1))</f>
        <v xml:space="preserve"> </v>
      </c>
      <c r="J80" s="82" t="str">
        <f>IF(Table1[[#This Row],[M Open]]=""," ",RANK(AG80,$AG$5:$AG$1454,1))</f>
        <v xml:space="preserve"> </v>
      </c>
      <c r="K80" s="82">
        <f>IF(Table1[[#This Row],[M Vet]]=""," ",RANK(AH80,$AH$5:$AH$1454,1))</f>
        <v>204</v>
      </c>
      <c r="L80" s="82" t="str">
        <f>IF(Table1[[#This Row],[M SuperVet]]=""," ",RANK(AI80,$AI$5:$AI$1454,1))</f>
        <v xml:space="preserve"> </v>
      </c>
      <c r="M80" s="74">
        <v>404</v>
      </c>
      <c r="N80" s="74">
        <v>176</v>
      </c>
      <c r="O80" s="74">
        <v>47</v>
      </c>
      <c r="P80" s="74">
        <v>128</v>
      </c>
      <c r="Q80" s="17">
        <v>303</v>
      </c>
      <c r="R80" s="17">
        <v>139</v>
      </c>
      <c r="S80" s="17">
        <v>104</v>
      </c>
      <c r="T80" s="17">
        <v>179</v>
      </c>
      <c r="U80" s="55">
        <f>+Table1[[#This Row],[Thames Turbo Sprint Triathlon]]/$M$3</f>
        <v>1</v>
      </c>
      <c r="V80" s="55">
        <f t="shared" si="27"/>
        <v>1</v>
      </c>
      <c r="W80" s="55">
        <f t="shared" si="28"/>
        <v>1</v>
      </c>
      <c r="X80" s="55">
        <f t="shared" si="29"/>
        <v>1</v>
      </c>
      <c r="Y80" s="55">
        <f t="shared" si="30"/>
        <v>0.5883495145631068</v>
      </c>
      <c r="Z80" s="55">
        <f>+Table1[[#This Row],[Hillingdon Sprint Triathlon]]/$R$3</f>
        <v>1</v>
      </c>
      <c r="AA80" s="55">
        <f>+Table1[[#This Row],[London Fields]]/$S$3</f>
        <v>1</v>
      </c>
      <c r="AB80" s="55">
        <f>+Table1[[#This Row],[Jekyll &amp; Hyde Park Duathlon]]/$T$3</f>
        <v>1</v>
      </c>
      <c r="AC80" s="65">
        <f t="shared" si="31"/>
        <v>3.5883495145631068</v>
      </c>
      <c r="AD80" s="55"/>
      <c r="AE80" s="55"/>
      <c r="AF80" s="55"/>
      <c r="AG80" s="55"/>
      <c r="AH80" s="55">
        <f>+AC80</f>
        <v>3.5883495145631068</v>
      </c>
      <c r="AI80" s="55"/>
      <c r="AJ80" s="73">
        <f>COUNT(Table1[[#This Row],[F open]:[M SuperVet]])</f>
        <v>1</v>
      </c>
    </row>
    <row r="81" spans="1:36" s="52" customFormat="1" hidden="1" x14ac:dyDescent="0.2">
      <c r="A81" s="16" t="str">
        <f t="shared" si="33"/>
        <v xml:space="preserve"> </v>
      </c>
      <c r="B81" s="16" t="s">
        <v>881</v>
      </c>
      <c r="C81" s="15"/>
      <c r="D81" s="29" t="s">
        <v>217</v>
      </c>
      <c r="E81" s="29" t="s">
        <v>188</v>
      </c>
      <c r="F81" s="82">
        <f t="shared" si="26"/>
        <v>754</v>
      </c>
      <c r="G81" s="82" t="str">
        <f>IF(Table1[[#This Row],[F open]]=""," ",RANK(AD81,$AD$5:$AD$1454,1))</f>
        <v xml:space="preserve"> </v>
      </c>
      <c r="H81" s="82" t="str">
        <f>IF(Table1[[#This Row],[F Vet]]=""," ",RANK(AE81,$AE$5:$AE$1454,1))</f>
        <v xml:space="preserve"> </v>
      </c>
      <c r="I81" s="82" t="str">
        <f>IF(Table1[[#This Row],[F SuperVet]]=""," ",RANK(AF81,$AF$5:$AF$1454,1))</f>
        <v xml:space="preserve"> </v>
      </c>
      <c r="J81" s="82">
        <f>IF(Table1[[#This Row],[M Open]]=""," ",RANK(AG81,$AG$5:$AG$1454,1))</f>
        <v>403</v>
      </c>
      <c r="K81" s="82" t="str">
        <f>IF(Table1[[#This Row],[M Vet]]=""," ",RANK(AH81,$AH$5:$AH$1454,1))</f>
        <v xml:space="preserve"> </v>
      </c>
      <c r="L81" s="82" t="str">
        <f>IF(Table1[[#This Row],[M SuperVet]]=""," ",RANK(AI81,$AI$5:$AI$1454,1))</f>
        <v xml:space="preserve"> </v>
      </c>
      <c r="M81" s="74">
        <v>212</v>
      </c>
      <c r="N81" s="74">
        <v>176</v>
      </c>
      <c r="O81" s="74">
        <v>47</v>
      </c>
      <c r="P81" s="74">
        <v>128</v>
      </c>
      <c r="Q81" s="17">
        <v>515</v>
      </c>
      <c r="R81" s="17">
        <v>139</v>
      </c>
      <c r="S81" s="17">
        <v>104</v>
      </c>
      <c r="T81" s="17">
        <v>179</v>
      </c>
      <c r="U81" s="55">
        <f>+Table1[[#This Row],[Thames Turbo Sprint Triathlon]]/$M$3</f>
        <v>0.52475247524752477</v>
      </c>
      <c r="V81" s="55">
        <f t="shared" si="27"/>
        <v>1</v>
      </c>
      <c r="W81" s="55">
        <f t="shared" si="28"/>
        <v>1</v>
      </c>
      <c r="X81" s="55">
        <f t="shared" si="29"/>
        <v>1</v>
      </c>
      <c r="Y81" s="55">
        <f t="shared" si="30"/>
        <v>1</v>
      </c>
      <c r="Z81" s="55">
        <f>+Table1[[#This Row],[Hillingdon Sprint Triathlon]]/$R$3</f>
        <v>1</v>
      </c>
      <c r="AA81" s="55">
        <f>+Table1[[#This Row],[London Fields]]/$S$3</f>
        <v>1</v>
      </c>
      <c r="AB81" s="55">
        <f>+Table1[[#This Row],[Jekyll &amp; Hyde Park Duathlon]]/$T$3</f>
        <v>1</v>
      </c>
      <c r="AC81" s="65">
        <f t="shared" si="31"/>
        <v>3.5247524752475248</v>
      </c>
      <c r="AD81" s="55"/>
      <c r="AE81" s="55"/>
      <c r="AF81" s="55"/>
      <c r="AG81" s="55">
        <f t="shared" ref="AG81:AG84" si="35">+AC81</f>
        <v>3.5247524752475248</v>
      </c>
      <c r="AH81" s="55"/>
      <c r="AI81" s="55"/>
      <c r="AJ81" s="73">
        <f>COUNT(Table1[[#This Row],[F open]:[M SuperVet]])</f>
        <v>1</v>
      </c>
    </row>
    <row r="82" spans="1:36" s="52" customFormat="1" hidden="1" x14ac:dyDescent="0.2">
      <c r="A82" s="16" t="str">
        <f t="shared" si="33"/>
        <v xml:space="preserve"> </v>
      </c>
      <c r="B82" s="16" t="s">
        <v>490</v>
      </c>
      <c r="C82" s="15" t="s">
        <v>1615</v>
      </c>
      <c r="D82" s="29" t="s">
        <v>217</v>
      </c>
      <c r="E82" s="29" t="s">
        <v>188</v>
      </c>
      <c r="F82" s="82">
        <f t="shared" si="26"/>
        <v>257</v>
      </c>
      <c r="G82" s="82" t="str">
        <f>IF(Table1[[#This Row],[F open]]=""," ",RANK(AD82,$AD$5:$AD$1454,1))</f>
        <v xml:space="preserve"> </v>
      </c>
      <c r="H82" s="82" t="str">
        <f>IF(Table1[[#This Row],[F Vet]]=""," ",RANK(AE82,$AE$5:$AE$1454,1))</f>
        <v xml:space="preserve"> </v>
      </c>
      <c r="I82" s="82" t="str">
        <f>IF(Table1[[#This Row],[F SuperVet]]=""," ",RANK(AF82,$AF$5:$AF$1454,1))</f>
        <v xml:space="preserve"> </v>
      </c>
      <c r="J82" s="82">
        <f>IF(Table1[[#This Row],[M Open]]=""," ",RANK(AG82,$AG$5:$AG$1454,1))</f>
        <v>155</v>
      </c>
      <c r="K82" s="82" t="str">
        <f>IF(Table1[[#This Row],[M Vet]]=""," ",RANK(AH82,$AH$5:$AH$1454,1))</f>
        <v xml:space="preserve"> </v>
      </c>
      <c r="L82" s="82" t="str">
        <f>IF(Table1[[#This Row],[M SuperVet]]=""," ",RANK(AI82,$AI$5:$AI$1454,1))</f>
        <v xml:space="preserve"> </v>
      </c>
      <c r="M82" s="74">
        <v>404</v>
      </c>
      <c r="N82" s="74">
        <v>176</v>
      </c>
      <c r="O82" s="74">
        <v>47</v>
      </c>
      <c r="P82" s="74">
        <v>128</v>
      </c>
      <c r="Q82" s="17">
        <v>70</v>
      </c>
      <c r="R82" s="17">
        <v>139</v>
      </c>
      <c r="S82" s="17">
        <v>104</v>
      </c>
      <c r="T82" s="17">
        <v>179</v>
      </c>
      <c r="U82" s="55">
        <f>+Table1[[#This Row],[Thames Turbo Sprint Triathlon]]/$M$3</f>
        <v>1</v>
      </c>
      <c r="V82" s="55">
        <f t="shared" si="27"/>
        <v>1</v>
      </c>
      <c r="W82" s="55">
        <f t="shared" si="28"/>
        <v>1</v>
      </c>
      <c r="X82" s="55">
        <f t="shared" si="29"/>
        <v>1</v>
      </c>
      <c r="Y82" s="55">
        <f t="shared" si="30"/>
        <v>0.13592233009708737</v>
      </c>
      <c r="Z82" s="55">
        <f>+Table1[[#This Row],[Hillingdon Sprint Triathlon]]/$R$3</f>
        <v>1</v>
      </c>
      <c r="AA82" s="55">
        <f>+Table1[[#This Row],[London Fields]]/$S$3</f>
        <v>1</v>
      </c>
      <c r="AB82" s="55">
        <f>+Table1[[#This Row],[Jekyll &amp; Hyde Park Duathlon]]/$T$3</f>
        <v>1</v>
      </c>
      <c r="AC82" s="65">
        <f t="shared" si="31"/>
        <v>3.1359223300970873</v>
      </c>
      <c r="AD82" s="55"/>
      <c r="AE82" s="55"/>
      <c r="AF82" s="55"/>
      <c r="AG82" s="55">
        <f t="shared" si="35"/>
        <v>3.1359223300970873</v>
      </c>
      <c r="AH82" s="55"/>
      <c r="AI82" s="55"/>
      <c r="AJ82" s="73">
        <f>COUNT(Table1[[#This Row],[F open]:[M SuperVet]])</f>
        <v>1</v>
      </c>
    </row>
    <row r="83" spans="1:36" s="52" customFormat="1" hidden="1" x14ac:dyDescent="0.2">
      <c r="A83" s="16" t="str">
        <f t="shared" si="33"/>
        <v xml:space="preserve"> </v>
      </c>
      <c r="B83" s="16" t="s">
        <v>1694</v>
      </c>
      <c r="C83" s="15" t="s">
        <v>1613</v>
      </c>
      <c r="D83" s="29" t="s">
        <v>217</v>
      </c>
      <c r="E83" s="29" t="s">
        <v>188</v>
      </c>
      <c r="F83" s="82">
        <f t="shared" si="26"/>
        <v>414</v>
      </c>
      <c r="G83" s="82" t="str">
        <f>IF(Table1[[#This Row],[F open]]=""," ",RANK(AD83,$AD$5:$AD$1454,1))</f>
        <v xml:space="preserve"> </v>
      </c>
      <c r="H83" s="82" t="str">
        <f>IF(Table1[[#This Row],[F Vet]]=""," ",RANK(AE83,$AE$5:$AE$1454,1))</f>
        <v xml:space="preserve"> </v>
      </c>
      <c r="I83" s="82" t="str">
        <f>IF(Table1[[#This Row],[F SuperVet]]=""," ",RANK(AF83,$AF$5:$AF$1454,1))</f>
        <v xml:space="preserve"> </v>
      </c>
      <c r="J83" s="82">
        <f>IF(Table1[[#This Row],[M Open]]=""," ",RANK(AG83,$AG$5:$AG$1454,1))</f>
        <v>240</v>
      </c>
      <c r="K83" s="82" t="str">
        <f>IF(Table1[[#This Row],[M Vet]]=""," ",RANK(AH83,$AH$5:$AH$1454,1))</f>
        <v xml:space="preserve"> </v>
      </c>
      <c r="L83" s="82" t="str">
        <f>IF(Table1[[#This Row],[M SuperVet]]=""," ",RANK(AI83,$AI$5:$AI$1454,1))</f>
        <v xml:space="preserve"> </v>
      </c>
      <c r="M83" s="74">
        <v>404</v>
      </c>
      <c r="N83" s="74">
        <v>176</v>
      </c>
      <c r="O83" s="74">
        <v>47</v>
      </c>
      <c r="P83" s="74">
        <v>128</v>
      </c>
      <c r="Q83" s="17">
        <v>134</v>
      </c>
      <c r="R83" s="17">
        <v>139</v>
      </c>
      <c r="S83" s="17">
        <v>104</v>
      </c>
      <c r="T83" s="17">
        <v>179</v>
      </c>
      <c r="U83" s="55">
        <f>+Table1[[#This Row],[Thames Turbo Sprint Triathlon]]/$M$3</f>
        <v>1</v>
      </c>
      <c r="V83" s="55">
        <f t="shared" si="27"/>
        <v>1</v>
      </c>
      <c r="W83" s="55">
        <f t="shared" si="28"/>
        <v>1</v>
      </c>
      <c r="X83" s="55">
        <f t="shared" si="29"/>
        <v>1</v>
      </c>
      <c r="Y83" s="55">
        <f t="shared" si="30"/>
        <v>0.26019417475728157</v>
      </c>
      <c r="Z83" s="55">
        <f>+Table1[[#This Row],[Hillingdon Sprint Triathlon]]/$R$3</f>
        <v>1</v>
      </c>
      <c r="AA83" s="55">
        <f>+Table1[[#This Row],[London Fields]]/$S$3</f>
        <v>1</v>
      </c>
      <c r="AB83" s="55">
        <f>+Table1[[#This Row],[Jekyll &amp; Hyde Park Duathlon]]/$T$3</f>
        <v>1</v>
      </c>
      <c r="AC83" s="65">
        <f t="shared" si="31"/>
        <v>3.2601941747572818</v>
      </c>
      <c r="AD83" s="55"/>
      <c r="AE83" s="55"/>
      <c r="AF83" s="55"/>
      <c r="AG83" s="55">
        <f t="shared" si="35"/>
        <v>3.2601941747572818</v>
      </c>
      <c r="AH83" s="55"/>
      <c r="AI83" s="55"/>
      <c r="AJ83" s="73">
        <f>COUNT(Table1[[#This Row],[F open]:[M SuperVet]])</f>
        <v>1</v>
      </c>
    </row>
    <row r="84" spans="1:36" s="52" customFormat="1" hidden="1" x14ac:dyDescent="0.2">
      <c r="A84" s="16" t="str">
        <f t="shared" si="33"/>
        <v xml:space="preserve"> </v>
      </c>
      <c r="B84" s="16" t="s">
        <v>1053</v>
      </c>
      <c r="C84" s="15"/>
      <c r="D84" s="29" t="s">
        <v>217</v>
      </c>
      <c r="E84" s="29" t="s">
        <v>188</v>
      </c>
      <c r="F84" s="82">
        <f t="shared" si="26"/>
        <v>1448</v>
      </c>
      <c r="G84" s="82" t="str">
        <f>IF(Table1[[#This Row],[F open]]=""," ",RANK(AD84,$AD$5:$AD$1454,1))</f>
        <v xml:space="preserve"> </v>
      </c>
      <c r="H84" s="82" t="str">
        <f>IF(Table1[[#This Row],[F Vet]]=""," ",RANK(AE84,$AE$5:$AE$1454,1))</f>
        <v xml:space="preserve"> </v>
      </c>
      <c r="I84" s="82" t="str">
        <f>IF(Table1[[#This Row],[F SuperVet]]=""," ",RANK(AF84,$AF$5:$AF$1454,1))</f>
        <v xml:space="preserve"> </v>
      </c>
      <c r="J84" s="82">
        <f>IF(Table1[[#This Row],[M Open]]=""," ",RANK(AG84,$AG$5:$AG$1454,1))</f>
        <v>600</v>
      </c>
      <c r="K84" s="82" t="str">
        <f>IF(Table1[[#This Row],[M Vet]]=""," ",RANK(AH84,$AH$5:$AH$1454,1))</f>
        <v xml:space="preserve"> </v>
      </c>
      <c r="L84" s="82" t="str">
        <f>IF(Table1[[#This Row],[M SuperVet]]=""," ",RANK(AI84,$AI$5:$AI$1454,1))</f>
        <v xml:space="preserve"> </v>
      </c>
      <c r="M84" s="74">
        <v>402</v>
      </c>
      <c r="N84" s="74">
        <v>176</v>
      </c>
      <c r="O84" s="74">
        <v>47</v>
      </c>
      <c r="P84" s="74">
        <v>128</v>
      </c>
      <c r="Q84" s="17">
        <v>515</v>
      </c>
      <c r="R84" s="17">
        <v>139</v>
      </c>
      <c r="S84" s="17">
        <v>104</v>
      </c>
      <c r="T84" s="17">
        <v>179</v>
      </c>
      <c r="U84" s="55">
        <f>+Table1[[#This Row],[Thames Turbo Sprint Triathlon]]/$M$3</f>
        <v>0.99504950495049505</v>
      </c>
      <c r="V84" s="55">
        <f t="shared" si="27"/>
        <v>1</v>
      </c>
      <c r="W84" s="55">
        <f t="shared" si="28"/>
        <v>1</v>
      </c>
      <c r="X84" s="55">
        <f t="shared" si="29"/>
        <v>1</v>
      </c>
      <c r="Y84" s="55">
        <f t="shared" si="30"/>
        <v>1</v>
      </c>
      <c r="Z84" s="55">
        <f>+Table1[[#This Row],[Hillingdon Sprint Triathlon]]/$R$3</f>
        <v>1</v>
      </c>
      <c r="AA84" s="55">
        <f>+Table1[[#This Row],[London Fields]]/$S$3</f>
        <v>1</v>
      </c>
      <c r="AB84" s="55">
        <f>+Table1[[#This Row],[Jekyll &amp; Hyde Park Duathlon]]/$T$3</f>
        <v>1</v>
      </c>
      <c r="AC84" s="65">
        <f t="shared" si="31"/>
        <v>3.995049504950495</v>
      </c>
      <c r="AD84" s="55"/>
      <c r="AE84" s="55"/>
      <c r="AF84" s="55"/>
      <c r="AG84" s="55">
        <f t="shared" si="35"/>
        <v>3.995049504950495</v>
      </c>
      <c r="AH84" s="55"/>
      <c r="AI84" s="55"/>
      <c r="AJ84" s="73">
        <f>COUNT(Table1[[#This Row],[F open]:[M SuperVet]])</f>
        <v>1</v>
      </c>
    </row>
    <row r="85" spans="1:36" s="52" customFormat="1" hidden="1" x14ac:dyDescent="0.2">
      <c r="A85" s="16" t="str">
        <f t="shared" si="33"/>
        <v xml:space="preserve"> </v>
      </c>
      <c r="B85" s="16" t="s">
        <v>997</v>
      </c>
      <c r="C85" s="15"/>
      <c r="D85" s="29" t="s">
        <v>397</v>
      </c>
      <c r="E85" s="29" t="s">
        <v>188</v>
      </c>
      <c r="F85" s="82">
        <f t="shared" si="26"/>
        <v>1223</v>
      </c>
      <c r="G85" s="82" t="str">
        <f>IF(Table1[[#This Row],[F open]]=""," ",RANK(AD85,$AD$5:$AD$1454,1))</f>
        <v xml:space="preserve"> </v>
      </c>
      <c r="H85" s="82" t="str">
        <f>IF(Table1[[#This Row],[F Vet]]=""," ",RANK(AE85,$AE$5:$AE$1454,1))</f>
        <v xml:space="preserve"> </v>
      </c>
      <c r="I85" s="82" t="str">
        <f>IF(Table1[[#This Row],[F SuperVet]]=""," ",RANK(AF85,$AF$5:$AF$1454,1))</f>
        <v xml:space="preserve"> </v>
      </c>
      <c r="J85" s="82" t="str">
        <f>IF(Table1[[#This Row],[M Open]]=""," ",RANK(AG85,$AG$5:$AG$1454,1))</f>
        <v xml:space="preserve"> </v>
      </c>
      <c r="K85" s="82">
        <f>IF(Table1[[#This Row],[M Vet]]=""," ",RANK(AH85,$AH$5:$AH$1454,1))</f>
        <v>296</v>
      </c>
      <c r="L85" s="82" t="str">
        <f>IF(Table1[[#This Row],[M SuperVet]]=""," ",RANK(AI85,$AI$5:$AI$1454,1))</f>
        <v xml:space="preserve"> </v>
      </c>
      <c r="M85" s="74">
        <v>345</v>
      </c>
      <c r="N85" s="74">
        <v>176</v>
      </c>
      <c r="O85" s="74">
        <v>47</v>
      </c>
      <c r="P85" s="74">
        <v>128</v>
      </c>
      <c r="Q85" s="17">
        <v>515</v>
      </c>
      <c r="R85" s="17">
        <v>139</v>
      </c>
      <c r="S85" s="17">
        <v>104</v>
      </c>
      <c r="T85" s="17">
        <v>179</v>
      </c>
      <c r="U85" s="55">
        <f>+Table1[[#This Row],[Thames Turbo Sprint Triathlon]]/$M$3</f>
        <v>0.85396039603960394</v>
      </c>
      <c r="V85" s="55">
        <f t="shared" si="27"/>
        <v>1</v>
      </c>
      <c r="W85" s="55">
        <f t="shared" si="28"/>
        <v>1</v>
      </c>
      <c r="X85" s="55">
        <f t="shared" si="29"/>
        <v>1</v>
      </c>
      <c r="Y85" s="55">
        <f t="shared" si="30"/>
        <v>1</v>
      </c>
      <c r="Z85" s="55">
        <f>+Table1[[#This Row],[Hillingdon Sprint Triathlon]]/$R$3</f>
        <v>1</v>
      </c>
      <c r="AA85" s="55">
        <f>+Table1[[#This Row],[London Fields]]/$S$3</f>
        <v>1</v>
      </c>
      <c r="AB85" s="55">
        <f>+Table1[[#This Row],[Jekyll &amp; Hyde Park Duathlon]]/$T$3</f>
        <v>1</v>
      </c>
      <c r="AC85" s="65">
        <f t="shared" si="31"/>
        <v>3.8539603960396041</v>
      </c>
      <c r="AD85" s="55"/>
      <c r="AE85" s="55"/>
      <c r="AF85" s="55"/>
      <c r="AG85" s="55"/>
      <c r="AH85" s="55">
        <f t="shared" ref="AH85:AH86" si="36">+AC85</f>
        <v>3.8539603960396041</v>
      </c>
      <c r="AI85" s="55"/>
      <c r="AJ85" s="73">
        <f>COUNT(Table1[[#This Row],[F open]:[M SuperVet]])</f>
        <v>1</v>
      </c>
    </row>
    <row r="86" spans="1:36" s="52" customFormat="1" hidden="1" x14ac:dyDescent="0.2">
      <c r="A86" s="16" t="str">
        <f t="shared" si="33"/>
        <v xml:space="preserve"> </v>
      </c>
      <c r="B86" s="16" t="s">
        <v>818</v>
      </c>
      <c r="C86" s="15" t="s">
        <v>51</v>
      </c>
      <c r="D86" s="29" t="s">
        <v>397</v>
      </c>
      <c r="E86" s="29" t="s">
        <v>188</v>
      </c>
      <c r="F86" s="82">
        <f t="shared" si="26"/>
        <v>482</v>
      </c>
      <c r="G86" s="82" t="str">
        <f>IF(Table1[[#This Row],[F open]]=""," ",RANK(AD86,$AD$5:$AD$1454,1))</f>
        <v xml:space="preserve"> </v>
      </c>
      <c r="H86" s="82" t="str">
        <f>IF(Table1[[#This Row],[F Vet]]=""," ",RANK(AE86,$AE$5:$AE$1454,1))</f>
        <v xml:space="preserve"> </v>
      </c>
      <c r="I86" s="82" t="str">
        <f>IF(Table1[[#This Row],[F SuperVet]]=""," ",RANK(AF86,$AF$5:$AF$1454,1))</f>
        <v xml:space="preserve"> </v>
      </c>
      <c r="J86" s="82" t="str">
        <f>IF(Table1[[#This Row],[M Open]]=""," ",RANK(AG86,$AG$5:$AG$1454,1))</f>
        <v xml:space="preserve"> </v>
      </c>
      <c r="K86" s="82">
        <f>IF(Table1[[#This Row],[M Vet]]=""," ",RANK(AH86,$AH$5:$AH$1454,1))</f>
        <v>116</v>
      </c>
      <c r="L86" s="82" t="str">
        <f>IF(Table1[[#This Row],[M SuperVet]]=""," ",RANK(AI86,$AI$5:$AI$1454,1))</f>
        <v xml:space="preserve"> </v>
      </c>
      <c r="M86" s="74">
        <v>127</v>
      </c>
      <c r="N86" s="74">
        <v>176</v>
      </c>
      <c r="O86" s="74">
        <v>47</v>
      </c>
      <c r="P86" s="74">
        <v>128</v>
      </c>
      <c r="Q86" s="17">
        <v>515</v>
      </c>
      <c r="R86" s="17">
        <v>139</v>
      </c>
      <c r="S86" s="17">
        <v>104</v>
      </c>
      <c r="T86" s="17">
        <v>179</v>
      </c>
      <c r="U86" s="55">
        <f>+Table1[[#This Row],[Thames Turbo Sprint Triathlon]]/$M$3</f>
        <v>0.31435643564356436</v>
      </c>
      <c r="V86" s="55">
        <f t="shared" si="27"/>
        <v>1</v>
      </c>
      <c r="W86" s="55">
        <f t="shared" si="28"/>
        <v>1</v>
      </c>
      <c r="X86" s="55">
        <f t="shared" si="29"/>
        <v>1</v>
      </c>
      <c r="Y86" s="55">
        <f t="shared" si="30"/>
        <v>1</v>
      </c>
      <c r="Z86" s="55">
        <f>+Table1[[#This Row],[Hillingdon Sprint Triathlon]]/$R$3</f>
        <v>1</v>
      </c>
      <c r="AA86" s="55">
        <f>+Table1[[#This Row],[London Fields]]/$S$3</f>
        <v>1</v>
      </c>
      <c r="AB86" s="55">
        <f>+Table1[[#This Row],[Jekyll &amp; Hyde Park Duathlon]]/$T$3</f>
        <v>1</v>
      </c>
      <c r="AC86" s="65">
        <f t="shared" si="31"/>
        <v>3.3143564356435644</v>
      </c>
      <c r="AD86" s="55"/>
      <c r="AE86" s="55"/>
      <c r="AF86" s="55"/>
      <c r="AG86" s="55"/>
      <c r="AH86" s="55">
        <f t="shared" si="36"/>
        <v>3.3143564356435644</v>
      </c>
      <c r="AI86" s="55"/>
      <c r="AJ86" s="73">
        <f>COUNT(Table1[[#This Row],[F open]:[M SuperVet]])</f>
        <v>1</v>
      </c>
    </row>
    <row r="87" spans="1:36" s="52" customFormat="1" hidden="1" x14ac:dyDescent="0.2">
      <c r="A87" s="16" t="str">
        <f t="shared" si="33"/>
        <v xml:space="preserve"> </v>
      </c>
      <c r="B87" s="16" t="s">
        <v>1641</v>
      </c>
      <c r="C87" s="15" t="s">
        <v>216</v>
      </c>
      <c r="D87" s="29" t="s">
        <v>217</v>
      </c>
      <c r="E87" s="29" t="s">
        <v>188</v>
      </c>
      <c r="F87" s="82">
        <f t="shared" si="26"/>
        <v>210</v>
      </c>
      <c r="G87" s="82" t="str">
        <f>IF(Table1[[#This Row],[F open]]=""," ",RANK(AD87,$AD$5:$AD$1454,1))</f>
        <v xml:space="preserve"> </v>
      </c>
      <c r="H87" s="82" t="str">
        <f>IF(Table1[[#This Row],[F Vet]]=""," ",RANK(AE87,$AE$5:$AE$1454,1))</f>
        <v xml:space="preserve"> </v>
      </c>
      <c r="I87" s="82" t="str">
        <f>IF(Table1[[#This Row],[F SuperVet]]=""," ",RANK(AF87,$AF$5:$AF$1454,1))</f>
        <v xml:space="preserve"> </v>
      </c>
      <c r="J87" s="82">
        <f>IF(Table1[[#This Row],[M Open]]=""," ",RANK(AG87,$AG$5:$AG$1454,1))</f>
        <v>124</v>
      </c>
      <c r="K87" s="82" t="str">
        <f>IF(Table1[[#This Row],[M Vet]]=""," ",RANK(AH87,$AH$5:$AH$1454,1))</f>
        <v xml:space="preserve"> </v>
      </c>
      <c r="L87" s="82" t="str">
        <f>IF(Table1[[#This Row],[M SuperVet]]=""," ",RANK(AI87,$AI$5:$AI$1454,1))</f>
        <v xml:space="preserve"> </v>
      </c>
      <c r="M87" s="74">
        <v>404</v>
      </c>
      <c r="N87" s="74">
        <v>176</v>
      </c>
      <c r="O87" s="74">
        <v>47</v>
      </c>
      <c r="P87" s="74">
        <v>128</v>
      </c>
      <c r="Q87" s="17">
        <v>50</v>
      </c>
      <c r="R87" s="17">
        <v>139</v>
      </c>
      <c r="S87" s="17">
        <v>104</v>
      </c>
      <c r="T87" s="17">
        <v>179</v>
      </c>
      <c r="U87" s="55">
        <f>+Table1[[#This Row],[Thames Turbo Sprint Triathlon]]/$M$3</f>
        <v>1</v>
      </c>
      <c r="V87" s="55">
        <f t="shared" si="27"/>
        <v>1</v>
      </c>
      <c r="W87" s="55">
        <f t="shared" si="28"/>
        <v>1</v>
      </c>
      <c r="X87" s="55">
        <f t="shared" si="29"/>
        <v>1</v>
      </c>
      <c r="Y87" s="55">
        <f t="shared" si="30"/>
        <v>9.7087378640776698E-2</v>
      </c>
      <c r="Z87" s="55">
        <f>+Table1[[#This Row],[Hillingdon Sprint Triathlon]]/$R$3</f>
        <v>1</v>
      </c>
      <c r="AA87" s="55">
        <f>+Table1[[#This Row],[London Fields]]/$S$3</f>
        <v>1</v>
      </c>
      <c r="AB87" s="55">
        <f>+Table1[[#This Row],[Jekyll &amp; Hyde Park Duathlon]]/$T$3</f>
        <v>1</v>
      </c>
      <c r="AC87" s="65">
        <f t="shared" si="31"/>
        <v>3.0970873786407767</v>
      </c>
      <c r="AD87" s="55"/>
      <c r="AE87" s="55"/>
      <c r="AF87" s="55"/>
      <c r="AG87" s="55">
        <f t="shared" ref="AG87:AG90" si="37">+AC87</f>
        <v>3.0970873786407767</v>
      </c>
      <c r="AH87" s="55"/>
      <c r="AI87" s="55"/>
      <c r="AJ87" s="73">
        <f>COUNT(Table1[[#This Row],[F open]:[M SuperVet]])</f>
        <v>1</v>
      </c>
    </row>
    <row r="88" spans="1:36" s="52" customFormat="1" hidden="1" x14ac:dyDescent="0.2">
      <c r="A88" s="16" t="str">
        <f t="shared" si="33"/>
        <v xml:space="preserve"> </v>
      </c>
      <c r="B88" s="16" t="s">
        <v>1003</v>
      </c>
      <c r="C88" s="15" t="s">
        <v>25</v>
      </c>
      <c r="D88" s="29" t="s">
        <v>217</v>
      </c>
      <c r="E88" s="29" t="s">
        <v>188</v>
      </c>
      <c r="F88" s="82">
        <f t="shared" si="26"/>
        <v>1102</v>
      </c>
      <c r="G88" s="82" t="str">
        <f>IF(Table1[[#This Row],[F open]]=""," ",RANK(AD88,$AD$5:$AD$1454,1))</f>
        <v xml:space="preserve"> </v>
      </c>
      <c r="H88" s="82" t="str">
        <f>IF(Table1[[#This Row],[F Vet]]=""," ",RANK(AE88,$AE$5:$AE$1454,1))</f>
        <v xml:space="preserve"> </v>
      </c>
      <c r="I88" s="82" t="str">
        <f>IF(Table1[[#This Row],[F SuperVet]]=""," ",RANK(AF88,$AF$5:$AF$1454,1))</f>
        <v xml:space="preserve"> </v>
      </c>
      <c r="J88" s="82">
        <f>IF(Table1[[#This Row],[M Open]]=""," ",RANK(AG88,$AG$5:$AG$1454,1))</f>
        <v>521</v>
      </c>
      <c r="K88" s="82" t="str">
        <f>IF(Table1[[#This Row],[M Vet]]=""," ",RANK(AH88,$AH$5:$AH$1454,1))</f>
        <v xml:space="preserve"> </v>
      </c>
      <c r="L88" s="82" t="str">
        <f>IF(Table1[[#This Row],[M SuperVet]]=""," ",RANK(AI88,$AI$5:$AI$1454,1))</f>
        <v xml:space="preserve"> </v>
      </c>
      <c r="M88" s="74">
        <v>351</v>
      </c>
      <c r="N88" s="74">
        <v>176</v>
      </c>
      <c r="O88" s="74">
        <v>47</v>
      </c>
      <c r="P88" s="74">
        <v>116</v>
      </c>
      <c r="Q88" s="17">
        <v>515</v>
      </c>
      <c r="R88" s="17">
        <v>139</v>
      </c>
      <c r="S88" s="17">
        <v>104</v>
      </c>
      <c r="T88" s="17">
        <v>179</v>
      </c>
      <c r="U88" s="55">
        <f>+Table1[[#This Row],[Thames Turbo Sprint Triathlon]]/$M$3</f>
        <v>0.86881188118811881</v>
      </c>
      <c r="V88" s="55">
        <f t="shared" si="27"/>
        <v>1</v>
      </c>
      <c r="W88" s="55">
        <f t="shared" si="28"/>
        <v>1</v>
      </c>
      <c r="X88" s="55">
        <f t="shared" si="29"/>
        <v>0.90625</v>
      </c>
      <c r="Y88" s="55">
        <f t="shared" si="30"/>
        <v>1</v>
      </c>
      <c r="Z88" s="55">
        <f>+Table1[[#This Row],[Hillingdon Sprint Triathlon]]/$R$3</f>
        <v>1</v>
      </c>
      <c r="AA88" s="55">
        <f>+Table1[[#This Row],[London Fields]]/$S$3</f>
        <v>1</v>
      </c>
      <c r="AB88" s="55">
        <f>+Table1[[#This Row],[Jekyll &amp; Hyde Park Duathlon]]/$T$3</f>
        <v>1</v>
      </c>
      <c r="AC88" s="65">
        <f t="shared" si="31"/>
        <v>3.7750618811881189</v>
      </c>
      <c r="AD88" s="55"/>
      <c r="AE88" s="55"/>
      <c r="AF88" s="55"/>
      <c r="AG88" s="55">
        <f t="shared" si="37"/>
        <v>3.7750618811881189</v>
      </c>
      <c r="AH88" s="55"/>
      <c r="AI88" s="55"/>
      <c r="AJ88" s="73">
        <f>COUNT(Table1[[#This Row],[F open]:[M SuperVet]])</f>
        <v>1</v>
      </c>
    </row>
    <row r="89" spans="1:36" s="52" customFormat="1" hidden="1" x14ac:dyDescent="0.2">
      <c r="A89" s="16" t="str">
        <f t="shared" ref="A89:A92" si="38">IF(B88=B89,"y"," ")</f>
        <v xml:space="preserve"> </v>
      </c>
      <c r="B89" s="16" t="s">
        <v>323</v>
      </c>
      <c r="C89" s="15" t="s">
        <v>70</v>
      </c>
      <c r="D89" s="29" t="s">
        <v>217</v>
      </c>
      <c r="E89" s="29" t="s">
        <v>188</v>
      </c>
      <c r="F89" s="82">
        <f t="shared" si="26"/>
        <v>74</v>
      </c>
      <c r="G89" s="82" t="str">
        <f>IF(Table1[[#This Row],[F open]]=""," ",RANK(AD89,$AD$5:$AD$1454,1))</f>
        <v xml:space="preserve"> </v>
      </c>
      <c r="H89" s="82" t="str">
        <f>IF(Table1[[#This Row],[F Vet]]=""," ",RANK(AE89,$AE$5:$AE$1454,1))</f>
        <v xml:space="preserve"> </v>
      </c>
      <c r="I89" s="82" t="str">
        <f>IF(Table1[[#This Row],[F SuperVet]]=""," ",RANK(AF89,$AF$5:$AF$1454,1))</f>
        <v xml:space="preserve"> </v>
      </c>
      <c r="J89" s="82">
        <f>IF(Table1[[#This Row],[M Open]]=""," ",RANK(AG89,$AG$5:$AG$1454,1))</f>
        <v>39</v>
      </c>
      <c r="K89" s="82" t="str">
        <f>IF(Table1[[#This Row],[M Vet]]=""," ",RANK(AH89,$AH$5:$AH$1454,1))</f>
        <v xml:space="preserve"> </v>
      </c>
      <c r="L89" s="82" t="str">
        <f>IF(Table1[[#This Row],[M SuperVet]]=""," ",RANK(AI89,$AI$5:$AI$1454,1))</f>
        <v xml:space="preserve"> </v>
      </c>
      <c r="M89" s="74">
        <v>156</v>
      </c>
      <c r="N89" s="74">
        <v>176</v>
      </c>
      <c r="O89" s="74">
        <v>47</v>
      </c>
      <c r="P89" s="74">
        <v>63</v>
      </c>
      <c r="Q89" s="17">
        <v>515</v>
      </c>
      <c r="R89" s="17">
        <v>139</v>
      </c>
      <c r="S89" s="17">
        <v>104</v>
      </c>
      <c r="T89" s="17">
        <v>104</v>
      </c>
      <c r="U89" s="55">
        <f>+Table1[[#This Row],[Thames Turbo Sprint Triathlon]]/$M$3</f>
        <v>0.38613861386138615</v>
      </c>
      <c r="V89" s="55">
        <f t="shared" si="27"/>
        <v>1</v>
      </c>
      <c r="W89" s="55">
        <f t="shared" si="28"/>
        <v>1</v>
      </c>
      <c r="X89" s="55">
        <f t="shared" si="29"/>
        <v>0.4921875</v>
      </c>
      <c r="Y89" s="55">
        <f t="shared" si="30"/>
        <v>1</v>
      </c>
      <c r="Z89" s="55">
        <f>+Table1[[#This Row],[Hillingdon Sprint Triathlon]]/$R$3</f>
        <v>1</v>
      </c>
      <c r="AA89" s="55">
        <f>+Table1[[#This Row],[London Fields]]/$S$3</f>
        <v>1</v>
      </c>
      <c r="AB89" s="55">
        <f>+Table1[[#This Row],[Jekyll &amp; Hyde Park Duathlon]]/$T$3</f>
        <v>0.58100558659217882</v>
      </c>
      <c r="AC89" s="65">
        <f t="shared" si="31"/>
        <v>2.4593317004535651</v>
      </c>
      <c r="AD89" s="55"/>
      <c r="AE89" s="55"/>
      <c r="AF89" s="55"/>
      <c r="AG89" s="55">
        <f t="shared" si="37"/>
        <v>2.4593317004535651</v>
      </c>
      <c r="AH89" s="55"/>
      <c r="AI89" s="55"/>
      <c r="AJ89" s="73">
        <f>COUNT(Table1[[#This Row],[F open]:[M SuperVet]])</f>
        <v>1</v>
      </c>
    </row>
    <row r="90" spans="1:36" s="52" customFormat="1" hidden="1" x14ac:dyDescent="0.2">
      <c r="A90" s="16" t="str">
        <f t="shared" si="38"/>
        <v xml:space="preserve"> </v>
      </c>
      <c r="B90" s="16" t="s">
        <v>1663</v>
      </c>
      <c r="C90" s="15" t="s">
        <v>151</v>
      </c>
      <c r="D90" s="29" t="s">
        <v>217</v>
      </c>
      <c r="E90" s="29" t="s">
        <v>188</v>
      </c>
      <c r="F90" s="82">
        <f t="shared" si="26"/>
        <v>319</v>
      </c>
      <c r="G90" s="82" t="str">
        <f>IF(Table1[[#This Row],[F open]]=""," ",RANK(AD90,$AD$5:$AD$1454,1))</f>
        <v xml:space="preserve"> </v>
      </c>
      <c r="H90" s="82" t="str">
        <f>IF(Table1[[#This Row],[F Vet]]=""," ",RANK(AE90,$AE$5:$AE$1454,1))</f>
        <v xml:space="preserve"> </v>
      </c>
      <c r="I90" s="82" t="str">
        <f>IF(Table1[[#This Row],[F SuperVet]]=""," ",RANK(AF90,$AF$5:$AF$1454,1))</f>
        <v xml:space="preserve"> </v>
      </c>
      <c r="J90" s="82">
        <f>IF(Table1[[#This Row],[M Open]]=""," ",RANK(AG90,$AG$5:$AG$1454,1))</f>
        <v>187</v>
      </c>
      <c r="K90" s="82" t="str">
        <f>IF(Table1[[#This Row],[M Vet]]=""," ",RANK(AH90,$AH$5:$AH$1454,1))</f>
        <v xml:space="preserve"> </v>
      </c>
      <c r="L90" s="82" t="str">
        <f>IF(Table1[[#This Row],[M SuperVet]]=""," ",RANK(AI90,$AI$5:$AI$1454,1))</f>
        <v xml:space="preserve"> </v>
      </c>
      <c r="M90" s="74">
        <v>404</v>
      </c>
      <c r="N90" s="74">
        <v>176</v>
      </c>
      <c r="O90" s="74">
        <v>47</v>
      </c>
      <c r="P90" s="74">
        <v>128</v>
      </c>
      <c r="Q90" s="17">
        <v>94</v>
      </c>
      <c r="R90" s="17">
        <v>139</v>
      </c>
      <c r="S90" s="17">
        <v>104</v>
      </c>
      <c r="T90" s="17">
        <v>179</v>
      </c>
      <c r="U90" s="55">
        <f>+Table1[[#This Row],[Thames Turbo Sprint Triathlon]]/$M$3</f>
        <v>1</v>
      </c>
      <c r="V90" s="55">
        <f t="shared" si="27"/>
        <v>1</v>
      </c>
      <c r="W90" s="55">
        <f t="shared" si="28"/>
        <v>1</v>
      </c>
      <c r="X90" s="55">
        <f t="shared" si="29"/>
        <v>1</v>
      </c>
      <c r="Y90" s="55">
        <f t="shared" si="30"/>
        <v>0.18252427184466019</v>
      </c>
      <c r="Z90" s="55">
        <f>+Table1[[#This Row],[Hillingdon Sprint Triathlon]]/$R$3</f>
        <v>1</v>
      </c>
      <c r="AA90" s="55">
        <f>+Table1[[#This Row],[London Fields]]/$S$3</f>
        <v>1</v>
      </c>
      <c r="AB90" s="55">
        <f>+Table1[[#This Row],[Jekyll &amp; Hyde Park Duathlon]]/$T$3</f>
        <v>1</v>
      </c>
      <c r="AC90" s="65">
        <f t="shared" si="31"/>
        <v>3.1825242718446605</v>
      </c>
      <c r="AD90" s="55"/>
      <c r="AE90" s="55"/>
      <c r="AF90" s="55"/>
      <c r="AG90" s="55">
        <f t="shared" si="37"/>
        <v>3.1825242718446605</v>
      </c>
      <c r="AH90" s="55"/>
      <c r="AI90" s="55"/>
      <c r="AJ90" s="73">
        <f>COUNT(Table1[[#This Row],[F open]:[M SuperVet]])</f>
        <v>1</v>
      </c>
    </row>
    <row r="91" spans="1:36" s="52" customFormat="1" hidden="1" x14ac:dyDescent="0.2">
      <c r="A91" s="16" t="str">
        <f t="shared" si="38"/>
        <v xml:space="preserve"> </v>
      </c>
      <c r="B91" s="16" t="s">
        <v>780</v>
      </c>
      <c r="C91" s="15" t="s">
        <v>257</v>
      </c>
      <c r="D91" s="29" t="s">
        <v>397</v>
      </c>
      <c r="E91" s="29" t="s">
        <v>188</v>
      </c>
      <c r="F91" s="82">
        <f t="shared" si="26"/>
        <v>320</v>
      </c>
      <c r="G91" s="82" t="str">
        <f>IF(Table1[[#This Row],[F open]]=""," ",RANK(AD91,$AD$5:$AD$1454,1))</f>
        <v xml:space="preserve"> </v>
      </c>
      <c r="H91" s="82" t="str">
        <f>IF(Table1[[#This Row],[F Vet]]=""," ",RANK(AE91,$AE$5:$AE$1454,1))</f>
        <v xml:space="preserve"> </v>
      </c>
      <c r="I91" s="82" t="str">
        <f>IF(Table1[[#This Row],[F SuperVet]]=""," ",RANK(AF91,$AF$5:$AF$1454,1))</f>
        <v xml:space="preserve"> </v>
      </c>
      <c r="J91" s="82" t="str">
        <f>IF(Table1[[#This Row],[M Open]]=""," ",RANK(AG91,$AG$5:$AG$1454,1))</f>
        <v xml:space="preserve"> </v>
      </c>
      <c r="K91" s="82">
        <f>IF(Table1[[#This Row],[M Vet]]=""," ",RANK(AH91,$AH$5:$AH$1454,1))</f>
        <v>76</v>
      </c>
      <c r="L91" s="82" t="str">
        <f>IF(Table1[[#This Row],[M SuperVet]]=""," ",RANK(AI91,$AI$5:$AI$1454,1))</f>
        <v xml:space="preserve"> </v>
      </c>
      <c r="M91" s="74">
        <v>74</v>
      </c>
      <c r="N91" s="74">
        <v>176</v>
      </c>
      <c r="O91" s="74">
        <v>47</v>
      </c>
      <c r="P91" s="74">
        <v>128</v>
      </c>
      <c r="Q91" s="17">
        <v>515</v>
      </c>
      <c r="R91" s="17">
        <v>139</v>
      </c>
      <c r="S91" s="17">
        <v>104</v>
      </c>
      <c r="T91" s="17">
        <v>179</v>
      </c>
      <c r="U91" s="55">
        <f>+Table1[[#This Row],[Thames Turbo Sprint Triathlon]]/$M$3</f>
        <v>0.18316831683168316</v>
      </c>
      <c r="V91" s="55">
        <f t="shared" si="27"/>
        <v>1</v>
      </c>
      <c r="W91" s="55">
        <f t="shared" si="28"/>
        <v>1</v>
      </c>
      <c r="X91" s="55">
        <f t="shared" si="29"/>
        <v>1</v>
      </c>
      <c r="Y91" s="55">
        <f t="shared" si="30"/>
        <v>1</v>
      </c>
      <c r="Z91" s="55">
        <f>+Table1[[#This Row],[Hillingdon Sprint Triathlon]]/$R$3</f>
        <v>1</v>
      </c>
      <c r="AA91" s="55">
        <f>+Table1[[#This Row],[London Fields]]/$S$3</f>
        <v>1</v>
      </c>
      <c r="AB91" s="55">
        <f>+Table1[[#This Row],[Jekyll &amp; Hyde Park Duathlon]]/$T$3</f>
        <v>1</v>
      </c>
      <c r="AC91" s="65">
        <f t="shared" si="31"/>
        <v>3.1831683168316829</v>
      </c>
      <c r="AD91" s="55"/>
      <c r="AE91" s="55"/>
      <c r="AF91" s="55"/>
      <c r="AG91" s="55"/>
      <c r="AH91" s="55">
        <f>+AC91</f>
        <v>3.1831683168316829</v>
      </c>
      <c r="AI91" s="55"/>
      <c r="AJ91" s="73">
        <f>COUNT(Table1[[#This Row],[F open]:[M SuperVet]])</f>
        <v>1</v>
      </c>
    </row>
    <row r="92" spans="1:36" s="52" customFormat="1" hidden="1" x14ac:dyDescent="0.2">
      <c r="A92" s="16" t="str">
        <f t="shared" si="38"/>
        <v xml:space="preserve"> </v>
      </c>
      <c r="B92" s="16" t="s">
        <v>1968</v>
      </c>
      <c r="C92" s="15"/>
      <c r="D92" s="29" t="s">
        <v>1059</v>
      </c>
      <c r="E92" s="29" t="s">
        <v>188</v>
      </c>
      <c r="F92" s="82">
        <f t="shared" si="26"/>
        <v>1405</v>
      </c>
      <c r="G92" s="82" t="str">
        <f>IF(Table1[[#This Row],[F open]]=""," ",RANK(AD92,$AD$5:$AD$1454,1))</f>
        <v xml:space="preserve"> </v>
      </c>
      <c r="H92" s="82" t="str">
        <f>IF(Table1[[#This Row],[F Vet]]=""," ",RANK(AE92,$AE$5:$AE$1454,1))</f>
        <v xml:space="preserve"> </v>
      </c>
      <c r="I92" s="82" t="str">
        <f>IF(Table1[[#This Row],[F SuperVet]]=""," ",RANK(AF92,$AF$5:$AF$1454,1))</f>
        <v xml:space="preserve"> </v>
      </c>
      <c r="J92" s="82" t="str">
        <f>IF(Table1[[#This Row],[M Open]]=""," ",RANK(AG92,$AG$5:$AG$1454,1))</f>
        <v xml:space="preserve"> </v>
      </c>
      <c r="K92" s="82" t="str">
        <f>IF(Table1[[#This Row],[M Vet]]=""," ",RANK(AH92,$AH$5:$AH$1454,1))</f>
        <v xml:space="preserve"> </v>
      </c>
      <c r="L92" s="82">
        <f>IF(Table1[[#This Row],[M SuperVet]]=""," ",RANK(AI92,$AI$5:$AI$1454,1))</f>
        <v>85</v>
      </c>
      <c r="M92" s="74">
        <v>404</v>
      </c>
      <c r="N92" s="74">
        <v>176</v>
      </c>
      <c r="O92" s="74">
        <v>47</v>
      </c>
      <c r="P92" s="74">
        <v>128</v>
      </c>
      <c r="Q92" s="17">
        <v>499</v>
      </c>
      <c r="R92" s="17">
        <v>139</v>
      </c>
      <c r="S92" s="17">
        <v>104</v>
      </c>
      <c r="T92" s="17">
        <v>179</v>
      </c>
      <c r="U92" s="55">
        <f>+Table1[[#This Row],[Thames Turbo Sprint Triathlon]]/$M$3</f>
        <v>1</v>
      </c>
      <c r="V92" s="55">
        <f t="shared" si="27"/>
        <v>1</v>
      </c>
      <c r="W92" s="55">
        <f t="shared" si="28"/>
        <v>1</v>
      </c>
      <c r="X92" s="55">
        <f t="shared" si="29"/>
        <v>1</v>
      </c>
      <c r="Y92" s="55">
        <f t="shared" si="30"/>
        <v>0.96893203883495149</v>
      </c>
      <c r="Z92" s="55">
        <f>+Table1[[#This Row],[Hillingdon Sprint Triathlon]]/$R$3</f>
        <v>1</v>
      </c>
      <c r="AA92" s="55">
        <f>+Table1[[#This Row],[London Fields]]/$S$3</f>
        <v>1</v>
      </c>
      <c r="AB92" s="55">
        <f>+Table1[[#This Row],[Jekyll &amp; Hyde Park Duathlon]]/$T$3</f>
        <v>1</v>
      </c>
      <c r="AC92" s="65">
        <f t="shared" si="31"/>
        <v>3.9689320388349514</v>
      </c>
      <c r="AD92" s="55"/>
      <c r="AE92" s="55"/>
      <c r="AF92" s="55"/>
      <c r="AG92" s="55"/>
      <c r="AH92" s="55"/>
      <c r="AI92" s="55">
        <f>+AC92</f>
        <v>3.9689320388349514</v>
      </c>
      <c r="AJ92" s="73">
        <f>COUNT(Table1[[#This Row],[F open]:[M SuperVet]])</f>
        <v>1</v>
      </c>
    </row>
    <row r="93" spans="1:36" s="52" customFormat="1" hidden="1" x14ac:dyDescent="0.2">
      <c r="A93" s="16" t="str">
        <f t="shared" ref="A93:A119" si="39">IF(B92=B93,"y"," ")</f>
        <v xml:space="preserve"> </v>
      </c>
      <c r="B93" s="16" t="s">
        <v>1459</v>
      </c>
      <c r="C93" s="15"/>
      <c r="D93" s="29" t="s">
        <v>217</v>
      </c>
      <c r="E93" s="29" t="s">
        <v>188</v>
      </c>
      <c r="F93" s="82">
        <f t="shared" si="26"/>
        <v>1132</v>
      </c>
      <c r="G93" s="82" t="str">
        <f>IF(Table1[[#This Row],[F open]]=""," ",RANK(AD93,$AD$5:$AD$1454,1))</f>
        <v xml:space="preserve"> </v>
      </c>
      <c r="H93" s="82" t="str">
        <f>IF(Table1[[#This Row],[F Vet]]=""," ",RANK(AE93,$AE$5:$AE$1454,1))</f>
        <v xml:space="preserve"> </v>
      </c>
      <c r="I93" s="82" t="str">
        <f>IF(Table1[[#This Row],[F SuperVet]]=""," ",RANK(AF93,$AF$5:$AF$1454,1))</f>
        <v xml:space="preserve"> </v>
      </c>
      <c r="J93" s="82">
        <f>IF(Table1[[#This Row],[M Open]]=""," ",RANK(AG93,$AG$5:$AG$1454,1))</f>
        <v>530</v>
      </c>
      <c r="K93" s="82" t="str">
        <f>IF(Table1[[#This Row],[M Vet]]=""," ",RANK(AH93,$AH$5:$AH$1454,1))</f>
        <v xml:space="preserve"> </v>
      </c>
      <c r="L93" s="82" t="str">
        <f>IF(Table1[[#This Row],[M SuperVet]]=""," ",RANK(AI93,$AI$5:$AI$1454,1))</f>
        <v xml:space="preserve"> </v>
      </c>
      <c r="M93" s="74">
        <v>404</v>
      </c>
      <c r="N93" s="74">
        <v>140</v>
      </c>
      <c r="O93" s="74">
        <v>47</v>
      </c>
      <c r="P93" s="74">
        <v>128</v>
      </c>
      <c r="Q93" s="17">
        <v>515</v>
      </c>
      <c r="R93" s="17">
        <v>139</v>
      </c>
      <c r="S93" s="17">
        <v>104</v>
      </c>
      <c r="T93" s="17">
        <v>179</v>
      </c>
      <c r="U93" s="55">
        <f>+Table1[[#This Row],[Thames Turbo Sprint Triathlon]]/$M$3</f>
        <v>1</v>
      </c>
      <c r="V93" s="55">
        <f t="shared" si="27"/>
        <v>0.79545454545454541</v>
      </c>
      <c r="W93" s="55">
        <f t="shared" si="28"/>
        <v>1</v>
      </c>
      <c r="X93" s="55">
        <f t="shared" si="29"/>
        <v>1</v>
      </c>
      <c r="Y93" s="55">
        <f t="shared" si="30"/>
        <v>1</v>
      </c>
      <c r="Z93" s="55">
        <f>+Table1[[#This Row],[Hillingdon Sprint Triathlon]]/$R$3</f>
        <v>1</v>
      </c>
      <c r="AA93" s="55">
        <f>+Table1[[#This Row],[London Fields]]/$S$3</f>
        <v>1</v>
      </c>
      <c r="AB93" s="55">
        <f>+Table1[[#This Row],[Jekyll &amp; Hyde Park Duathlon]]/$T$3</f>
        <v>1</v>
      </c>
      <c r="AC93" s="65">
        <f t="shared" si="31"/>
        <v>3.7954545454545454</v>
      </c>
      <c r="AD93" s="55"/>
      <c r="AE93" s="55"/>
      <c r="AF93" s="55"/>
      <c r="AG93" s="55">
        <f t="shared" ref="AG93:AG96" si="40">+AC93</f>
        <v>3.7954545454545454</v>
      </c>
      <c r="AH93" s="55"/>
      <c r="AI93" s="55"/>
      <c r="AJ93" s="73">
        <f>COUNT(Table1[[#This Row],[F open]:[M SuperVet]])</f>
        <v>1</v>
      </c>
    </row>
    <row r="94" spans="1:36" s="52" customFormat="1" hidden="1" x14ac:dyDescent="0.2">
      <c r="A94" s="16" t="str">
        <f t="shared" si="39"/>
        <v xml:space="preserve"> </v>
      </c>
      <c r="B94" s="16" t="s">
        <v>1795</v>
      </c>
      <c r="C94" s="15"/>
      <c r="D94" s="29" t="s">
        <v>217</v>
      </c>
      <c r="E94" s="29" t="s">
        <v>188</v>
      </c>
      <c r="F94" s="82">
        <f t="shared" si="26"/>
        <v>774</v>
      </c>
      <c r="G94" s="82" t="str">
        <f>IF(Table1[[#This Row],[F open]]=""," ",RANK(AD94,$AD$5:$AD$1454,1))</f>
        <v xml:space="preserve"> </v>
      </c>
      <c r="H94" s="82" t="str">
        <f>IF(Table1[[#This Row],[F Vet]]=""," ",RANK(AE94,$AE$5:$AE$1454,1))</f>
        <v xml:space="preserve"> </v>
      </c>
      <c r="I94" s="82" t="str">
        <f>IF(Table1[[#This Row],[F SuperVet]]=""," ",RANK(AF94,$AF$5:$AF$1454,1))</f>
        <v xml:space="preserve"> </v>
      </c>
      <c r="J94" s="82">
        <f>IF(Table1[[#This Row],[M Open]]=""," ",RANK(AG94,$AG$5:$AG$1454,1))</f>
        <v>412</v>
      </c>
      <c r="K94" s="82" t="str">
        <f>IF(Table1[[#This Row],[M Vet]]=""," ",RANK(AH94,$AH$5:$AH$1454,1))</f>
        <v xml:space="preserve"> </v>
      </c>
      <c r="L94" s="82" t="str">
        <f>IF(Table1[[#This Row],[M SuperVet]]=""," ",RANK(AI94,$AI$5:$AI$1454,1))</f>
        <v xml:space="preserve"> </v>
      </c>
      <c r="M94" s="74">
        <v>404</v>
      </c>
      <c r="N94" s="74">
        <v>176</v>
      </c>
      <c r="O94" s="74">
        <v>47</v>
      </c>
      <c r="P94" s="74">
        <v>128</v>
      </c>
      <c r="Q94" s="17">
        <v>278</v>
      </c>
      <c r="R94" s="17">
        <v>139</v>
      </c>
      <c r="S94" s="17">
        <v>104</v>
      </c>
      <c r="T94" s="17">
        <v>179</v>
      </c>
      <c r="U94" s="55">
        <f>+Table1[[#This Row],[Thames Turbo Sprint Triathlon]]/$M$3</f>
        <v>1</v>
      </c>
      <c r="V94" s="55">
        <f t="shared" si="27"/>
        <v>1</v>
      </c>
      <c r="W94" s="55">
        <f t="shared" si="28"/>
        <v>1</v>
      </c>
      <c r="X94" s="55">
        <f t="shared" si="29"/>
        <v>1</v>
      </c>
      <c r="Y94" s="55">
        <f t="shared" si="30"/>
        <v>0.53980582524271847</v>
      </c>
      <c r="Z94" s="55">
        <f>+Table1[[#This Row],[Hillingdon Sprint Triathlon]]/$R$3</f>
        <v>1</v>
      </c>
      <c r="AA94" s="55">
        <f>+Table1[[#This Row],[London Fields]]/$S$3</f>
        <v>1</v>
      </c>
      <c r="AB94" s="55">
        <f>+Table1[[#This Row],[Jekyll &amp; Hyde Park Duathlon]]/$T$3</f>
        <v>1</v>
      </c>
      <c r="AC94" s="65">
        <f t="shared" si="31"/>
        <v>3.5398058252427185</v>
      </c>
      <c r="AD94" s="55"/>
      <c r="AE94" s="55"/>
      <c r="AF94" s="55"/>
      <c r="AG94" s="55">
        <f t="shared" si="40"/>
        <v>3.5398058252427185</v>
      </c>
      <c r="AH94" s="55"/>
      <c r="AI94" s="55"/>
      <c r="AJ94" s="73">
        <f>COUNT(Table1[[#This Row],[F open]:[M SuperVet]])</f>
        <v>1</v>
      </c>
    </row>
    <row r="95" spans="1:36" s="52" customFormat="1" hidden="1" x14ac:dyDescent="0.2">
      <c r="A95" s="16" t="str">
        <f t="shared" si="39"/>
        <v xml:space="preserve"> </v>
      </c>
      <c r="B95" s="16" t="s">
        <v>1028</v>
      </c>
      <c r="C95" s="15"/>
      <c r="D95" s="29" t="s">
        <v>217</v>
      </c>
      <c r="E95" s="29" t="s">
        <v>188</v>
      </c>
      <c r="F95" s="82">
        <f t="shared" si="26"/>
        <v>1345</v>
      </c>
      <c r="G95" s="82" t="str">
        <f>IF(Table1[[#This Row],[F open]]=""," ",RANK(AD95,$AD$5:$AD$1454,1))</f>
        <v xml:space="preserve"> </v>
      </c>
      <c r="H95" s="82" t="str">
        <f>IF(Table1[[#This Row],[F Vet]]=""," ",RANK(AE95,$AE$5:$AE$1454,1))</f>
        <v xml:space="preserve"> </v>
      </c>
      <c r="I95" s="82" t="str">
        <f>IF(Table1[[#This Row],[F SuperVet]]=""," ",RANK(AF95,$AF$5:$AF$1454,1))</f>
        <v xml:space="preserve"> </v>
      </c>
      <c r="J95" s="82">
        <f>IF(Table1[[#This Row],[M Open]]=""," ",RANK(AG95,$AG$5:$AG$1454,1))</f>
        <v>579</v>
      </c>
      <c r="K95" s="82" t="str">
        <f>IF(Table1[[#This Row],[M Vet]]=""," ",RANK(AH95,$AH$5:$AH$1454,1))</f>
        <v xml:space="preserve"> </v>
      </c>
      <c r="L95" s="82" t="str">
        <f>IF(Table1[[#This Row],[M SuperVet]]=""," ",RANK(AI95,$AI$5:$AI$1454,1))</f>
        <v xml:space="preserve"> </v>
      </c>
      <c r="M95" s="74">
        <v>376</v>
      </c>
      <c r="N95" s="74">
        <v>176</v>
      </c>
      <c r="O95" s="74">
        <v>47</v>
      </c>
      <c r="P95" s="74">
        <v>128</v>
      </c>
      <c r="Q95" s="17">
        <v>515</v>
      </c>
      <c r="R95" s="17">
        <v>139</v>
      </c>
      <c r="S95" s="17">
        <v>104</v>
      </c>
      <c r="T95" s="17">
        <v>179</v>
      </c>
      <c r="U95" s="55">
        <f>+Table1[[#This Row],[Thames Turbo Sprint Triathlon]]/$M$3</f>
        <v>0.93069306930693074</v>
      </c>
      <c r="V95" s="55">
        <f t="shared" si="27"/>
        <v>1</v>
      </c>
      <c r="W95" s="55">
        <f t="shared" si="28"/>
        <v>1</v>
      </c>
      <c r="X95" s="55">
        <f t="shared" si="29"/>
        <v>1</v>
      </c>
      <c r="Y95" s="55">
        <f t="shared" si="30"/>
        <v>1</v>
      </c>
      <c r="Z95" s="55">
        <f>+Table1[[#This Row],[Hillingdon Sprint Triathlon]]/$R$3</f>
        <v>1</v>
      </c>
      <c r="AA95" s="55">
        <f>+Table1[[#This Row],[London Fields]]/$S$3</f>
        <v>1</v>
      </c>
      <c r="AB95" s="55">
        <f>+Table1[[#This Row],[Jekyll &amp; Hyde Park Duathlon]]/$T$3</f>
        <v>1</v>
      </c>
      <c r="AC95" s="65">
        <f t="shared" si="31"/>
        <v>3.9306930693069306</v>
      </c>
      <c r="AD95" s="55"/>
      <c r="AE95" s="55"/>
      <c r="AF95" s="55"/>
      <c r="AG95" s="55">
        <f t="shared" si="40"/>
        <v>3.9306930693069306</v>
      </c>
      <c r="AH95" s="55"/>
      <c r="AI95" s="55"/>
      <c r="AJ95" s="73">
        <f>COUNT(Table1[[#This Row],[F open]:[M SuperVet]])</f>
        <v>1</v>
      </c>
    </row>
    <row r="96" spans="1:36" s="52" customFormat="1" hidden="1" x14ac:dyDescent="0.2">
      <c r="A96" s="16" t="str">
        <f t="shared" si="39"/>
        <v xml:space="preserve"> </v>
      </c>
      <c r="B96" s="16" t="s">
        <v>902</v>
      </c>
      <c r="C96" s="15"/>
      <c r="D96" s="29" t="s">
        <v>217</v>
      </c>
      <c r="E96" s="29" t="s">
        <v>188</v>
      </c>
      <c r="F96" s="82">
        <f t="shared" si="26"/>
        <v>831</v>
      </c>
      <c r="G96" s="82" t="str">
        <f>IF(Table1[[#This Row],[F open]]=""," ",RANK(AD96,$AD$5:$AD$1454,1))</f>
        <v xml:space="preserve"> </v>
      </c>
      <c r="H96" s="82" t="str">
        <f>IF(Table1[[#This Row],[F Vet]]=""," ",RANK(AE96,$AE$5:$AE$1454,1))</f>
        <v xml:space="preserve"> </v>
      </c>
      <c r="I96" s="82" t="str">
        <f>IF(Table1[[#This Row],[F SuperVet]]=""," ",RANK(AF96,$AF$5:$AF$1454,1))</f>
        <v xml:space="preserve"> </v>
      </c>
      <c r="J96" s="82">
        <f>IF(Table1[[#This Row],[M Open]]=""," ",RANK(AG96,$AG$5:$AG$1454,1))</f>
        <v>432</v>
      </c>
      <c r="K96" s="82" t="str">
        <f>IF(Table1[[#This Row],[M Vet]]=""," ",RANK(AH96,$AH$5:$AH$1454,1))</f>
        <v xml:space="preserve"> </v>
      </c>
      <c r="L96" s="82" t="str">
        <f>IF(Table1[[#This Row],[M SuperVet]]=""," ",RANK(AI96,$AI$5:$AI$1454,1))</f>
        <v xml:space="preserve"> </v>
      </c>
      <c r="M96" s="74">
        <v>237</v>
      </c>
      <c r="N96" s="74">
        <v>176</v>
      </c>
      <c r="O96" s="74">
        <v>47</v>
      </c>
      <c r="P96" s="74">
        <v>128</v>
      </c>
      <c r="Q96" s="17">
        <v>515</v>
      </c>
      <c r="R96" s="17">
        <v>139</v>
      </c>
      <c r="S96" s="17">
        <v>104</v>
      </c>
      <c r="T96" s="17">
        <v>179</v>
      </c>
      <c r="U96" s="55">
        <f>+Table1[[#This Row],[Thames Turbo Sprint Triathlon]]/$M$3</f>
        <v>0.5866336633663366</v>
      </c>
      <c r="V96" s="55">
        <f t="shared" si="27"/>
        <v>1</v>
      </c>
      <c r="W96" s="55">
        <f t="shared" si="28"/>
        <v>1</v>
      </c>
      <c r="X96" s="55">
        <f t="shared" si="29"/>
        <v>1</v>
      </c>
      <c r="Y96" s="55">
        <f t="shared" si="30"/>
        <v>1</v>
      </c>
      <c r="Z96" s="55">
        <f>+Table1[[#This Row],[Hillingdon Sprint Triathlon]]/$R$3</f>
        <v>1</v>
      </c>
      <c r="AA96" s="55">
        <f>+Table1[[#This Row],[London Fields]]/$S$3</f>
        <v>1</v>
      </c>
      <c r="AB96" s="55">
        <f>+Table1[[#This Row],[Jekyll &amp; Hyde Park Duathlon]]/$T$3</f>
        <v>1</v>
      </c>
      <c r="AC96" s="65">
        <f t="shared" si="31"/>
        <v>3.5866336633663365</v>
      </c>
      <c r="AD96" s="55"/>
      <c r="AE96" s="55"/>
      <c r="AF96" s="55"/>
      <c r="AG96" s="55">
        <f t="shared" si="40"/>
        <v>3.5866336633663365</v>
      </c>
      <c r="AH96" s="55"/>
      <c r="AI96" s="55"/>
      <c r="AJ96" s="73">
        <f>COUNT(Table1[[#This Row],[F open]:[M SuperVet]])</f>
        <v>1</v>
      </c>
    </row>
    <row r="97" spans="1:36" s="52" customFormat="1" hidden="1" x14ac:dyDescent="0.2">
      <c r="A97" s="16" t="str">
        <f t="shared" si="39"/>
        <v xml:space="preserve"> </v>
      </c>
      <c r="B97" s="16" t="s">
        <v>487</v>
      </c>
      <c r="C97" s="15"/>
      <c r="D97" s="29" t="s">
        <v>397</v>
      </c>
      <c r="E97" s="29" t="s">
        <v>188</v>
      </c>
      <c r="F97" s="82">
        <f t="shared" si="26"/>
        <v>225</v>
      </c>
      <c r="G97" s="82" t="str">
        <f>IF(Table1[[#This Row],[F open]]=""," ",RANK(AD97,$AD$5:$AD$1454,1))</f>
        <v xml:space="preserve"> </v>
      </c>
      <c r="H97" s="82" t="str">
        <f>IF(Table1[[#This Row],[F Vet]]=""," ",RANK(AE97,$AE$5:$AE$1454,1))</f>
        <v xml:space="preserve"> </v>
      </c>
      <c r="I97" s="82" t="str">
        <f>IF(Table1[[#This Row],[F SuperVet]]=""," ",RANK(AF97,$AF$5:$AF$1454,1))</f>
        <v xml:space="preserve"> </v>
      </c>
      <c r="J97" s="82" t="str">
        <f>IF(Table1[[#This Row],[M Open]]=""," ",RANK(AG97,$AG$5:$AG$1454,1))</f>
        <v xml:space="preserve"> </v>
      </c>
      <c r="K97" s="82">
        <f>IF(Table1[[#This Row],[M Vet]]=""," ",RANK(AH97,$AH$5:$AH$1454,1))</f>
        <v>55</v>
      </c>
      <c r="L97" s="82" t="str">
        <f>IF(Table1[[#This Row],[M SuperVet]]=""," ",RANK(AI97,$AI$5:$AI$1454,1))</f>
        <v xml:space="preserve"> </v>
      </c>
      <c r="M97" s="74">
        <v>404</v>
      </c>
      <c r="N97" s="74">
        <v>176</v>
      </c>
      <c r="O97" s="74">
        <v>47</v>
      </c>
      <c r="P97" s="74">
        <v>128</v>
      </c>
      <c r="Q97" s="17">
        <v>56</v>
      </c>
      <c r="R97" s="17">
        <v>139</v>
      </c>
      <c r="S97" s="17">
        <v>104</v>
      </c>
      <c r="T97" s="17">
        <v>179</v>
      </c>
      <c r="U97" s="55">
        <f>+Table1[[#This Row],[Thames Turbo Sprint Triathlon]]/$M$3</f>
        <v>1</v>
      </c>
      <c r="V97" s="55">
        <f t="shared" si="27"/>
        <v>1</v>
      </c>
      <c r="W97" s="55">
        <f t="shared" si="28"/>
        <v>1</v>
      </c>
      <c r="X97" s="55">
        <f t="shared" si="29"/>
        <v>1</v>
      </c>
      <c r="Y97" s="55">
        <f t="shared" si="30"/>
        <v>0.1087378640776699</v>
      </c>
      <c r="Z97" s="55">
        <f>+Table1[[#This Row],[Hillingdon Sprint Triathlon]]/$R$3</f>
        <v>1</v>
      </c>
      <c r="AA97" s="55">
        <f>+Table1[[#This Row],[London Fields]]/$S$3</f>
        <v>1</v>
      </c>
      <c r="AB97" s="55">
        <f>+Table1[[#This Row],[Jekyll &amp; Hyde Park Duathlon]]/$T$3</f>
        <v>1</v>
      </c>
      <c r="AC97" s="65">
        <f t="shared" si="31"/>
        <v>3.1087378640776699</v>
      </c>
      <c r="AD97" s="55"/>
      <c r="AE97" s="55"/>
      <c r="AF97" s="55"/>
      <c r="AG97" s="55"/>
      <c r="AH97" s="55">
        <f t="shared" ref="AH97:AH98" si="41">+AC97</f>
        <v>3.1087378640776699</v>
      </c>
      <c r="AI97" s="55"/>
      <c r="AJ97" s="73">
        <f>COUNT(Table1[[#This Row],[F open]:[M SuperVet]])</f>
        <v>1</v>
      </c>
    </row>
    <row r="98" spans="1:36" s="52" customFormat="1" hidden="1" x14ac:dyDescent="0.2">
      <c r="A98" s="16" t="str">
        <f t="shared" si="39"/>
        <v xml:space="preserve"> </v>
      </c>
      <c r="B98" s="16" t="s">
        <v>2152</v>
      </c>
      <c r="C98" s="15" t="s">
        <v>25</v>
      </c>
      <c r="D98" s="29" t="s">
        <v>397</v>
      </c>
      <c r="E98" s="29" t="s">
        <v>188</v>
      </c>
      <c r="F98" s="82">
        <f t="shared" si="26"/>
        <v>133</v>
      </c>
      <c r="G98" s="82" t="str">
        <f>IF(Table1[[#This Row],[F open]]=""," ",RANK(AD98,$AD$5:$AD$1454,1))</f>
        <v xml:space="preserve"> </v>
      </c>
      <c r="H98" s="82" t="str">
        <f>IF(Table1[[#This Row],[F Vet]]=""," ",RANK(AE98,$AE$5:$AE$1454,1))</f>
        <v xml:space="preserve"> </v>
      </c>
      <c r="I98" s="82" t="str">
        <f>IF(Table1[[#This Row],[F SuperVet]]=""," ",RANK(AF98,$AF$5:$AF$1454,1))</f>
        <v xml:space="preserve"> </v>
      </c>
      <c r="J98" s="82" t="str">
        <f>IF(Table1[[#This Row],[M Open]]=""," ",RANK(AG98,$AG$5:$AG$1454,1))</f>
        <v xml:space="preserve"> </v>
      </c>
      <c r="K98" s="82">
        <f>IF(Table1[[#This Row],[M Vet]]=""," ",RANK(AH98,$AH$5:$AH$1454,1))</f>
        <v>34</v>
      </c>
      <c r="L98" s="82" t="str">
        <f>IF(Table1[[#This Row],[M SuperVet]]=""," ",RANK(AI98,$AI$5:$AI$1454,1))</f>
        <v xml:space="preserve"> </v>
      </c>
      <c r="M98" s="74">
        <v>404</v>
      </c>
      <c r="N98" s="74">
        <v>176</v>
      </c>
      <c r="O98" s="74">
        <v>47</v>
      </c>
      <c r="P98" s="74">
        <v>128</v>
      </c>
      <c r="Q98" s="17">
        <v>515</v>
      </c>
      <c r="R98" s="17">
        <v>139</v>
      </c>
      <c r="S98" s="17">
        <v>104</v>
      </c>
      <c r="T98" s="17">
        <v>4</v>
      </c>
      <c r="U98" s="55">
        <f>+Table1[[#This Row],[Thames Turbo Sprint Triathlon]]/$M$3</f>
        <v>1</v>
      </c>
      <c r="V98" s="55">
        <f t="shared" si="27"/>
        <v>1</v>
      </c>
      <c r="W98" s="55">
        <f t="shared" si="28"/>
        <v>1</v>
      </c>
      <c r="X98" s="55">
        <f t="shared" si="29"/>
        <v>1</v>
      </c>
      <c r="Y98" s="55">
        <f t="shared" si="30"/>
        <v>1</v>
      </c>
      <c r="Z98" s="55">
        <f>+Table1[[#This Row],[Hillingdon Sprint Triathlon]]/$R$3</f>
        <v>1</v>
      </c>
      <c r="AA98" s="55">
        <f>+Table1[[#This Row],[London Fields]]/$S$3</f>
        <v>1</v>
      </c>
      <c r="AB98" s="55">
        <f>+Table1[[#This Row],[Jekyll &amp; Hyde Park Duathlon]]/$T$3</f>
        <v>2.23463687150838E-2</v>
      </c>
      <c r="AC98" s="65">
        <f t="shared" si="31"/>
        <v>3.022346368715084</v>
      </c>
      <c r="AD98" s="55"/>
      <c r="AE98" s="55"/>
      <c r="AF98" s="55"/>
      <c r="AG98" s="55"/>
      <c r="AH98" s="55">
        <f t="shared" si="41"/>
        <v>3.022346368715084</v>
      </c>
      <c r="AI98" s="55"/>
      <c r="AJ98" s="73">
        <f>COUNT(Table1[[#This Row],[F open]:[M SuperVet]])</f>
        <v>1</v>
      </c>
    </row>
    <row r="99" spans="1:36" s="52" customFormat="1" hidden="1" x14ac:dyDescent="0.2">
      <c r="A99" s="16" t="str">
        <f t="shared" si="39"/>
        <v xml:space="preserve"> </v>
      </c>
      <c r="B99" s="16" t="s">
        <v>1661</v>
      </c>
      <c r="C99" s="15"/>
      <c r="D99" s="29" t="s">
        <v>217</v>
      </c>
      <c r="E99" s="29" t="s">
        <v>188</v>
      </c>
      <c r="F99" s="82">
        <f t="shared" si="26"/>
        <v>311</v>
      </c>
      <c r="G99" s="82" t="str">
        <f>IF(Table1[[#This Row],[F open]]=""," ",RANK(AD99,$AD$5:$AD$1454,1))</f>
        <v xml:space="preserve"> </v>
      </c>
      <c r="H99" s="82" t="str">
        <f>IF(Table1[[#This Row],[F Vet]]=""," ",RANK(AE99,$AE$5:$AE$1454,1))</f>
        <v xml:space="preserve"> </v>
      </c>
      <c r="I99" s="82" t="str">
        <f>IF(Table1[[#This Row],[F SuperVet]]=""," ",RANK(AF99,$AF$5:$AF$1454,1))</f>
        <v xml:space="preserve"> </v>
      </c>
      <c r="J99" s="82">
        <f>IF(Table1[[#This Row],[M Open]]=""," ",RANK(AG99,$AG$5:$AG$1454,1))</f>
        <v>185</v>
      </c>
      <c r="K99" s="82" t="str">
        <f>IF(Table1[[#This Row],[M Vet]]=""," ",RANK(AH99,$AH$5:$AH$1454,1))</f>
        <v xml:space="preserve"> </v>
      </c>
      <c r="L99" s="82" t="str">
        <f>IF(Table1[[#This Row],[M SuperVet]]=""," ",RANK(AI99,$AI$5:$AI$1454,1))</f>
        <v xml:space="preserve"> </v>
      </c>
      <c r="M99" s="74">
        <v>404</v>
      </c>
      <c r="N99" s="74">
        <v>176</v>
      </c>
      <c r="O99" s="74">
        <v>47</v>
      </c>
      <c r="P99" s="74">
        <v>128</v>
      </c>
      <c r="Q99" s="17">
        <v>91</v>
      </c>
      <c r="R99" s="17">
        <v>139</v>
      </c>
      <c r="S99" s="17">
        <v>104</v>
      </c>
      <c r="T99" s="17">
        <v>179</v>
      </c>
      <c r="U99" s="55">
        <f>+Table1[[#This Row],[Thames Turbo Sprint Triathlon]]/$M$3</f>
        <v>1</v>
      </c>
      <c r="V99" s="55">
        <f t="shared" si="27"/>
        <v>1</v>
      </c>
      <c r="W99" s="55">
        <f t="shared" si="28"/>
        <v>1</v>
      </c>
      <c r="X99" s="55">
        <f t="shared" si="29"/>
        <v>1</v>
      </c>
      <c r="Y99" s="55">
        <f t="shared" si="30"/>
        <v>0.1766990291262136</v>
      </c>
      <c r="Z99" s="55">
        <f>+Table1[[#This Row],[Hillingdon Sprint Triathlon]]/$R$3</f>
        <v>1</v>
      </c>
      <c r="AA99" s="55">
        <f>+Table1[[#This Row],[London Fields]]/$S$3</f>
        <v>1</v>
      </c>
      <c r="AB99" s="55">
        <f>+Table1[[#This Row],[Jekyll &amp; Hyde Park Duathlon]]/$T$3</f>
        <v>1</v>
      </c>
      <c r="AC99" s="65">
        <f t="shared" si="31"/>
        <v>3.1766990291262136</v>
      </c>
      <c r="AD99" s="55"/>
      <c r="AE99" s="55"/>
      <c r="AF99" s="55"/>
      <c r="AG99" s="55">
        <f>+AC99</f>
        <v>3.1766990291262136</v>
      </c>
      <c r="AH99" s="55"/>
      <c r="AI99" s="55"/>
      <c r="AJ99" s="73">
        <f>COUNT(Table1[[#This Row],[F open]:[M SuperVet]])</f>
        <v>1</v>
      </c>
    </row>
    <row r="100" spans="1:36" s="52" customFormat="1" hidden="1" x14ac:dyDescent="0.2">
      <c r="A100" s="16" t="str">
        <f t="shared" si="39"/>
        <v xml:space="preserve"> </v>
      </c>
      <c r="B100" s="16" t="s">
        <v>313</v>
      </c>
      <c r="C100" s="15" t="s">
        <v>70</v>
      </c>
      <c r="D100" s="29" t="s">
        <v>397</v>
      </c>
      <c r="E100" s="29" t="s">
        <v>188</v>
      </c>
      <c r="F100" s="82">
        <f t="shared" si="26"/>
        <v>30</v>
      </c>
      <c r="G100" s="82" t="str">
        <f>IF(Table1[[#This Row],[F open]]=""," ",RANK(AD100,$AD$5:$AD$1454,1))</f>
        <v xml:space="preserve"> </v>
      </c>
      <c r="H100" s="82" t="str">
        <f>IF(Table1[[#This Row],[F Vet]]=""," ",RANK(AE100,$AE$5:$AE$1454,1))</f>
        <v xml:space="preserve"> </v>
      </c>
      <c r="I100" s="82" t="str">
        <f>IF(Table1[[#This Row],[F SuperVet]]=""," ",RANK(AF100,$AF$5:$AF$1454,1))</f>
        <v xml:space="preserve"> </v>
      </c>
      <c r="J100" s="82" t="str">
        <f>IF(Table1[[#This Row],[M Open]]=""," ",RANK(AG100,$AG$5:$AG$1454,1))</f>
        <v xml:space="preserve"> </v>
      </c>
      <c r="K100" s="82">
        <f>IF(Table1[[#This Row],[M Vet]]=""," ",RANK(AH100,$AH$5:$AH$1454,1))</f>
        <v>10</v>
      </c>
      <c r="L100" s="82" t="str">
        <f>IF(Table1[[#This Row],[M SuperVet]]=""," ",RANK(AI100,$AI$5:$AI$1454,1))</f>
        <v xml:space="preserve"> </v>
      </c>
      <c r="M100" s="74">
        <v>149</v>
      </c>
      <c r="N100" s="74">
        <v>176</v>
      </c>
      <c r="O100" s="74">
        <v>47</v>
      </c>
      <c r="P100" s="74">
        <v>50</v>
      </c>
      <c r="Q100" s="17">
        <v>66</v>
      </c>
      <c r="R100" s="17">
        <v>139</v>
      </c>
      <c r="S100" s="17">
        <v>104</v>
      </c>
      <c r="T100" s="17">
        <v>179</v>
      </c>
      <c r="U100" s="55">
        <f>+Table1[[#This Row],[Thames Turbo Sprint Triathlon]]/$M$3</f>
        <v>0.36881188118811881</v>
      </c>
      <c r="V100" s="55">
        <f t="shared" si="27"/>
        <v>1</v>
      </c>
      <c r="W100" s="55">
        <f t="shared" si="28"/>
        <v>1</v>
      </c>
      <c r="X100" s="55">
        <f t="shared" si="29"/>
        <v>0.390625</v>
      </c>
      <c r="Y100" s="55">
        <f t="shared" si="30"/>
        <v>0.12815533980582525</v>
      </c>
      <c r="Z100" s="55">
        <f>+Table1[[#This Row],[Hillingdon Sprint Triathlon]]/$R$3</f>
        <v>1</v>
      </c>
      <c r="AA100" s="55">
        <f>+Table1[[#This Row],[London Fields]]/$S$3</f>
        <v>1</v>
      </c>
      <c r="AB100" s="55">
        <f>+Table1[[#This Row],[Jekyll &amp; Hyde Park Duathlon]]/$T$3</f>
        <v>1</v>
      </c>
      <c r="AC100" s="65">
        <f t="shared" si="31"/>
        <v>1.8875922209939442</v>
      </c>
      <c r="AD100" s="55"/>
      <c r="AE100" s="55"/>
      <c r="AF100" s="55"/>
      <c r="AG100" s="55"/>
      <c r="AH100" s="55">
        <f t="shared" ref="AH100:AH101" si="42">+AC100</f>
        <v>1.8875922209939442</v>
      </c>
      <c r="AI100" s="55"/>
      <c r="AJ100" s="73">
        <f>COUNT(Table1[[#This Row],[F open]:[M SuperVet]])</f>
        <v>1</v>
      </c>
    </row>
    <row r="101" spans="1:36" s="52" customFormat="1" hidden="1" x14ac:dyDescent="0.2">
      <c r="A101" s="16" t="str">
        <f t="shared" si="39"/>
        <v xml:space="preserve"> </v>
      </c>
      <c r="B101" s="16" t="s">
        <v>2079</v>
      </c>
      <c r="C101" s="15" t="s">
        <v>138</v>
      </c>
      <c r="D101" s="29" t="s">
        <v>397</v>
      </c>
      <c r="E101" s="29" t="s">
        <v>188</v>
      </c>
      <c r="F101" s="82">
        <f t="shared" si="26"/>
        <v>342</v>
      </c>
      <c r="G101" s="82" t="str">
        <f>IF(Table1[[#This Row],[F open]]=""," ",RANK(AD101,$AD$5:$AD$1454,1))</f>
        <v xml:space="preserve"> </v>
      </c>
      <c r="H101" s="82" t="str">
        <f>IF(Table1[[#This Row],[F Vet]]=""," ",RANK(AE101,$AE$5:$AE$1454,1))</f>
        <v xml:space="preserve"> </v>
      </c>
      <c r="I101" s="82" t="str">
        <f>IF(Table1[[#This Row],[F SuperVet]]=""," ",RANK(AF101,$AF$5:$AF$1454,1))</f>
        <v xml:space="preserve"> </v>
      </c>
      <c r="J101" s="82" t="str">
        <f>IF(Table1[[#This Row],[M Open]]=""," ",RANK(AG101,$AG$5:$AG$1454,1))</f>
        <v xml:space="preserve"> </v>
      </c>
      <c r="K101" s="82">
        <f>IF(Table1[[#This Row],[M Vet]]=""," ",RANK(AH101,$AH$5:$AH$1454,1))</f>
        <v>81</v>
      </c>
      <c r="L101" s="82" t="str">
        <f>IF(Table1[[#This Row],[M SuperVet]]=""," ",RANK(AI101,$AI$5:$AI$1454,1))</f>
        <v xml:space="preserve"> </v>
      </c>
      <c r="M101" s="74">
        <v>404</v>
      </c>
      <c r="N101" s="74">
        <v>176</v>
      </c>
      <c r="O101" s="74">
        <v>47</v>
      </c>
      <c r="P101" s="74">
        <v>128</v>
      </c>
      <c r="Q101" s="17">
        <v>515</v>
      </c>
      <c r="R101" s="17">
        <v>139</v>
      </c>
      <c r="S101" s="17">
        <v>21</v>
      </c>
      <c r="T101" s="17">
        <v>179</v>
      </c>
      <c r="U101" s="55">
        <f>+Table1[[#This Row],[Thames Turbo Sprint Triathlon]]/$M$3</f>
        <v>1</v>
      </c>
      <c r="V101" s="55">
        <f t="shared" si="27"/>
        <v>1</v>
      </c>
      <c r="W101" s="55">
        <f t="shared" si="28"/>
        <v>1</v>
      </c>
      <c r="X101" s="55">
        <f t="shared" si="29"/>
        <v>1</v>
      </c>
      <c r="Y101" s="55">
        <f t="shared" si="30"/>
        <v>1</v>
      </c>
      <c r="Z101" s="55">
        <f>+Table1[[#This Row],[Hillingdon Sprint Triathlon]]/$R$3</f>
        <v>1</v>
      </c>
      <c r="AA101" s="55">
        <f>+Table1[[#This Row],[London Fields]]/$S$3</f>
        <v>0.20192307692307693</v>
      </c>
      <c r="AB101" s="55">
        <f>+Table1[[#This Row],[Jekyll &amp; Hyde Park Duathlon]]/$T$3</f>
        <v>1</v>
      </c>
      <c r="AC101" s="65">
        <f t="shared" si="31"/>
        <v>3.2019230769230766</v>
      </c>
      <c r="AD101" s="55"/>
      <c r="AE101" s="55"/>
      <c r="AF101" s="55"/>
      <c r="AG101" s="55"/>
      <c r="AH101" s="55">
        <f t="shared" si="42"/>
        <v>3.2019230769230766</v>
      </c>
      <c r="AI101" s="55"/>
      <c r="AJ101" s="73">
        <f>COUNT(Table1[[#This Row],[F open]:[M SuperVet]])</f>
        <v>1</v>
      </c>
    </row>
    <row r="102" spans="1:36" s="52" customFormat="1" hidden="1" x14ac:dyDescent="0.2">
      <c r="A102" s="16" t="str">
        <f t="shared" si="39"/>
        <v xml:space="preserve"> </v>
      </c>
      <c r="B102" s="16" t="s">
        <v>765</v>
      </c>
      <c r="C102" s="15" t="s">
        <v>766</v>
      </c>
      <c r="D102" s="29" t="s">
        <v>217</v>
      </c>
      <c r="E102" s="29" t="s">
        <v>188</v>
      </c>
      <c r="F102" s="82">
        <f t="shared" si="26"/>
        <v>260</v>
      </c>
      <c r="G102" s="82" t="str">
        <f>IF(Table1[[#This Row],[F open]]=""," ",RANK(AD102,$AD$5:$AD$1454,1))</f>
        <v xml:space="preserve"> </v>
      </c>
      <c r="H102" s="82" t="str">
        <f>IF(Table1[[#This Row],[F Vet]]=""," ",RANK(AE102,$AE$5:$AE$1454,1))</f>
        <v xml:space="preserve"> </v>
      </c>
      <c r="I102" s="82" t="str">
        <f>IF(Table1[[#This Row],[F SuperVet]]=""," ",RANK(AF102,$AF$5:$AF$1454,1))</f>
        <v xml:space="preserve"> </v>
      </c>
      <c r="J102" s="82">
        <f>IF(Table1[[#This Row],[M Open]]=""," ",RANK(AG102,$AG$5:$AG$1454,1))</f>
        <v>158</v>
      </c>
      <c r="K102" s="82" t="str">
        <f>IF(Table1[[#This Row],[M Vet]]=""," ",RANK(AH102,$AH$5:$AH$1454,1))</f>
        <v xml:space="preserve"> </v>
      </c>
      <c r="L102" s="82" t="str">
        <f>IF(Table1[[#This Row],[M SuperVet]]=""," ",RANK(AI102,$AI$5:$AI$1454,1))</f>
        <v xml:space="preserve"> </v>
      </c>
      <c r="M102" s="74">
        <v>56</v>
      </c>
      <c r="N102" s="74">
        <v>176</v>
      </c>
      <c r="O102" s="74">
        <v>47</v>
      </c>
      <c r="P102" s="74">
        <v>128</v>
      </c>
      <c r="Q102" s="17">
        <v>515</v>
      </c>
      <c r="R102" s="17">
        <v>139</v>
      </c>
      <c r="S102" s="17">
        <v>104</v>
      </c>
      <c r="T102" s="17">
        <v>179</v>
      </c>
      <c r="U102" s="55">
        <f>+Table1[[#This Row],[Thames Turbo Sprint Triathlon]]/$M$3</f>
        <v>0.13861386138613863</v>
      </c>
      <c r="V102" s="55">
        <f t="shared" si="27"/>
        <v>1</v>
      </c>
      <c r="W102" s="55">
        <f t="shared" si="28"/>
        <v>1</v>
      </c>
      <c r="X102" s="55">
        <f t="shared" si="29"/>
        <v>1</v>
      </c>
      <c r="Y102" s="55">
        <f t="shared" si="30"/>
        <v>1</v>
      </c>
      <c r="Z102" s="55">
        <f>+Table1[[#This Row],[Hillingdon Sprint Triathlon]]/$R$3</f>
        <v>1</v>
      </c>
      <c r="AA102" s="55">
        <f>+Table1[[#This Row],[London Fields]]/$S$3</f>
        <v>1</v>
      </c>
      <c r="AB102" s="55">
        <f>+Table1[[#This Row],[Jekyll &amp; Hyde Park Duathlon]]/$T$3</f>
        <v>1</v>
      </c>
      <c r="AC102" s="65">
        <f t="shared" si="31"/>
        <v>3.1386138613861387</v>
      </c>
      <c r="AD102" s="55"/>
      <c r="AE102" s="55"/>
      <c r="AF102" s="55"/>
      <c r="AG102" s="55">
        <f t="shared" ref="AG102:AG106" si="43">+AC102</f>
        <v>3.1386138613861387</v>
      </c>
      <c r="AH102" s="55"/>
      <c r="AI102" s="55"/>
      <c r="AJ102" s="73">
        <f>COUNT(Table1[[#This Row],[F open]:[M SuperVet]])</f>
        <v>1</v>
      </c>
    </row>
    <row r="103" spans="1:36" s="52" customFormat="1" hidden="1" x14ac:dyDescent="0.2">
      <c r="A103" s="16" t="str">
        <f t="shared" si="39"/>
        <v xml:space="preserve"> </v>
      </c>
      <c r="B103" s="16" t="s">
        <v>1351</v>
      </c>
      <c r="C103" s="15"/>
      <c r="D103" s="29" t="s">
        <v>217</v>
      </c>
      <c r="E103" s="29" t="s">
        <v>188</v>
      </c>
      <c r="F103" s="82">
        <f t="shared" si="26"/>
        <v>131</v>
      </c>
      <c r="G103" s="82" t="str">
        <f>IF(Table1[[#This Row],[F open]]=""," ",RANK(AD103,$AD$5:$AD$1454,1))</f>
        <v xml:space="preserve"> </v>
      </c>
      <c r="H103" s="82" t="str">
        <f>IF(Table1[[#This Row],[F Vet]]=""," ",RANK(AE103,$AE$5:$AE$1454,1))</f>
        <v xml:space="preserve"> </v>
      </c>
      <c r="I103" s="82" t="str">
        <f>IF(Table1[[#This Row],[F SuperVet]]=""," ",RANK(AF103,$AF$5:$AF$1454,1))</f>
        <v xml:space="preserve"> </v>
      </c>
      <c r="J103" s="82">
        <f>IF(Table1[[#This Row],[M Open]]=""," ",RANK(AG103,$AG$5:$AG$1454,1))</f>
        <v>68</v>
      </c>
      <c r="K103" s="82" t="str">
        <f>IF(Table1[[#This Row],[M Vet]]=""," ",RANK(AH103,$AH$5:$AH$1454,1))</f>
        <v xml:space="preserve"> </v>
      </c>
      <c r="L103" s="82" t="str">
        <f>IF(Table1[[#This Row],[M SuperVet]]=""," ",RANK(AI103,$AI$5:$AI$1454,1))</f>
        <v xml:space="preserve"> </v>
      </c>
      <c r="M103" s="74">
        <v>404</v>
      </c>
      <c r="N103" s="74">
        <v>3</v>
      </c>
      <c r="O103" s="74">
        <v>47</v>
      </c>
      <c r="P103" s="74">
        <v>128</v>
      </c>
      <c r="Q103" s="17">
        <v>515</v>
      </c>
      <c r="R103" s="17">
        <v>139</v>
      </c>
      <c r="S103" s="17">
        <v>104</v>
      </c>
      <c r="T103" s="17">
        <v>179</v>
      </c>
      <c r="U103" s="55">
        <f>+Table1[[#This Row],[Thames Turbo Sprint Triathlon]]/$M$3</f>
        <v>1</v>
      </c>
      <c r="V103" s="55">
        <f t="shared" si="27"/>
        <v>1.7045454545454544E-2</v>
      </c>
      <c r="W103" s="55">
        <f t="shared" si="28"/>
        <v>1</v>
      </c>
      <c r="X103" s="55">
        <f t="shared" si="29"/>
        <v>1</v>
      </c>
      <c r="Y103" s="55">
        <f t="shared" si="30"/>
        <v>1</v>
      </c>
      <c r="Z103" s="55">
        <f>+Table1[[#This Row],[Hillingdon Sprint Triathlon]]/$R$3</f>
        <v>1</v>
      </c>
      <c r="AA103" s="55">
        <f>+Table1[[#This Row],[London Fields]]/$S$3</f>
        <v>1</v>
      </c>
      <c r="AB103" s="55">
        <f>+Table1[[#This Row],[Jekyll &amp; Hyde Park Duathlon]]/$T$3</f>
        <v>1</v>
      </c>
      <c r="AC103" s="65">
        <f t="shared" si="31"/>
        <v>3.0170454545454546</v>
      </c>
      <c r="AD103" s="55"/>
      <c r="AE103" s="55"/>
      <c r="AF103" s="55"/>
      <c r="AG103" s="55">
        <f t="shared" si="43"/>
        <v>3.0170454545454546</v>
      </c>
      <c r="AH103" s="55"/>
      <c r="AI103" s="55"/>
      <c r="AJ103" s="73">
        <f>COUNT(Table1[[#This Row],[F open]:[M SuperVet]])</f>
        <v>1</v>
      </c>
    </row>
    <row r="104" spans="1:36" s="52" customFormat="1" hidden="1" x14ac:dyDescent="0.2">
      <c r="A104" s="16" t="str">
        <f t="shared" si="39"/>
        <v xml:space="preserve"> </v>
      </c>
      <c r="B104" s="16" t="s">
        <v>1868</v>
      </c>
      <c r="C104" s="15"/>
      <c r="D104" s="29" t="s">
        <v>217</v>
      </c>
      <c r="E104" s="29" t="s">
        <v>188</v>
      </c>
      <c r="F104" s="82">
        <f t="shared" si="26"/>
        <v>1038</v>
      </c>
      <c r="G104" s="82" t="str">
        <f>IF(Table1[[#This Row],[F open]]=""," ",RANK(AD104,$AD$5:$AD$1454,1))</f>
        <v xml:space="preserve"> </v>
      </c>
      <c r="H104" s="82" t="str">
        <f>IF(Table1[[#This Row],[F Vet]]=""," ",RANK(AE104,$AE$5:$AE$1454,1))</f>
        <v xml:space="preserve"> </v>
      </c>
      <c r="I104" s="82" t="str">
        <f>IF(Table1[[#This Row],[F SuperVet]]=""," ",RANK(AF104,$AF$5:$AF$1454,1))</f>
        <v xml:space="preserve"> </v>
      </c>
      <c r="J104" s="82">
        <f>IF(Table1[[#This Row],[M Open]]=""," ",RANK(AG104,$AG$5:$AG$1454,1))</f>
        <v>504</v>
      </c>
      <c r="K104" s="82" t="str">
        <f>IF(Table1[[#This Row],[M Vet]]=""," ",RANK(AH104,$AH$5:$AH$1454,1))</f>
        <v xml:space="preserve"> </v>
      </c>
      <c r="L104" s="82" t="str">
        <f>IF(Table1[[#This Row],[M SuperVet]]=""," ",RANK(AI104,$AI$5:$AI$1454,1))</f>
        <v xml:space="preserve"> </v>
      </c>
      <c r="M104" s="74">
        <v>404</v>
      </c>
      <c r="N104" s="74">
        <v>176</v>
      </c>
      <c r="O104" s="74">
        <v>47</v>
      </c>
      <c r="P104" s="74">
        <v>128</v>
      </c>
      <c r="Q104" s="17">
        <v>375</v>
      </c>
      <c r="R104" s="17">
        <v>139</v>
      </c>
      <c r="S104" s="17">
        <v>104</v>
      </c>
      <c r="T104" s="17">
        <v>179</v>
      </c>
      <c r="U104" s="55">
        <f>+Table1[[#This Row],[Thames Turbo Sprint Triathlon]]/$M$3</f>
        <v>1</v>
      </c>
      <c r="V104" s="55">
        <f t="shared" si="27"/>
        <v>1</v>
      </c>
      <c r="W104" s="55">
        <f t="shared" si="28"/>
        <v>1</v>
      </c>
      <c r="X104" s="55">
        <f t="shared" si="29"/>
        <v>1</v>
      </c>
      <c r="Y104" s="55">
        <f t="shared" si="30"/>
        <v>0.72815533980582525</v>
      </c>
      <c r="Z104" s="55">
        <f>+Table1[[#This Row],[Hillingdon Sprint Triathlon]]/$R$3</f>
        <v>1</v>
      </c>
      <c r="AA104" s="55">
        <f>+Table1[[#This Row],[London Fields]]/$S$3</f>
        <v>1</v>
      </c>
      <c r="AB104" s="55">
        <f>+Table1[[#This Row],[Jekyll &amp; Hyde Park Duathlon]]/$T$3</f>
        <v>1</v>
      </c>
      <c r="AC104" s="65">
        <f t="shared" si="31"/>
        <v>3.7281553398058254</v>
      </c>
      <c r="AD104" s="55"/>
      <c r="AE104" s="55"/>
      <c r="AF104" s="55"/>
      <c r="AG104" s="55">
        <f t="shared" si="43"/>
        <v>3.7281553398058254</v>
      </c>
      <c r="AH104" s="55"/>
      <c r="AI104" s="55"/>
      <c r="AJ104" s="73">
        <f>COUNT(Table1[[#This Row],[F open]:[M SuperVet]])</f>
        <v>1</v>
      </c>
    </row>
    <row r="105" spans="1:36" s="52" customFormat="1" hidden="1" x14ac:dyDescent="0.2">
      <c r="A105" s="16" t="str">
        <f t="shared" si="39"/>
        <v xml:space="preserve"> </v>
      </c>
      <c r="B105" s="16" t="s">
        <v>527</v>
      </c>
      <c r="C105" s="15" t="s">
        <v>52</v>
      </c>
      <c r="D105" s="29" t="s">
        <v>217</v>
      </c>
      <c r="E105" s="29" t="s">
        <v>188</v>
      </c>
      <c r="F105" s="82">
        <f t="shared" si="26"/>
        <v>354</v>
      </c>
      <c r="G105" s="82" t="str">
        <f>IF(Table1[[#This Row],[F open]]=""," ",RANK(AD105,$AD$5:$AD$1454,1))</f>
        <v xml:space="preserve"> </v>
      </c>
      <c r="H105" s="82" t="str">
        <f>IF(Table1[[#This Row],[F Vet]]=""," ",RANK(AE105,$AE$5:$AE$1454,1))</f>
        <v xml:space="preserve"> </v>
      </c>
      <c r="I105" s="82" t="str">
        <f>IF(Table1[[#This Row],[F SuperVet]]=""," ",RANK(AF105,$AF$5:$AF$1454,1))</f>
        <v xml:space="preserve"> </v>
      </c>
      <c r="J105" s="82">
        <f>IF(Table1[[#This Row],[M Open]]=""," ",RANK(AG105,$AG$5:$AG$1454,1))</f>
        <v>207</v>
      </c>
      <c r="K105" s="82" t="str">
        <f>IF(Table1[[#This Row],[M Vet]]=""," ",RANK(AH105,$AH$5:$AH$1454,1))</f>
        <v xml:space="preserve"> </v>
      </c>
      <c r="L105" s="82" t="str">
        <f>IF(Table1[[#This Row],[M SuperVet]]=""," ",RANK(AI105,$AI$5:$AI$1454,1))</f>
        <v xml:space="preserve"> </v>
      </c>
      <c r="M105" s="74">
        <v>404</v>
      </c>
      <c r="N105" s="74">
        <v>176</v>
      </c>
      <c r="O105" s="74">
        <v>47</v>
      </c>
      <c r="P105" s="74">
        <v>128</v>
      </c>
      <c r="Q105" s="17">
        <v>110</v>
      </c>
      <c r="R105" s="17">
        <v>139</v>
      </c>
      <c r="S105" s="17">
        <v>104</v>
      </c>
      <c r="T105" s="17">
        <v>179</v>
      </c>
      <c r="U105" s="55">
        <f>+Table1[[#This Row],[Thames Turbo Sprint Triathlon]]/$M$3</f>
        <v>1</v>
      </c>
      <c r="V105" s="55">
        <f t="shared" si="27"/>
        <v>1</v>
      </c>
      <c r="W105" s="55">
        <f t="shared" si="28"/>
        <v>1</v>
      </c>
      <c r="X105" s="55">
        <f t="shared" si="29"/>
        <v>1</v>
      </c>
      <c r="Y105" s="55">
        <f t="shared" si="30"/>
        <v>0.21359223300970873</v>
      </c>
      <c r="Z105" s="55">
        <f>+Table1[[#This Row],[Hillingdon Sprint Triathlon]]/$R$3</f>
        <v>1</v>
      </c>
      <c r="AA105" s="55">
        <f>+Table1[[#This Row],[London Fields]]/$S$3</f>
        <v>1</v>
      </c>
      <c r="AB105" s="55">
        <f>+Table1[[#This Row],[Jekyll &amp; Hyde Park Duathlon]]/$T$3</f>
        <v>1</v>
      </c>
      <c r="AC105" s="65">
        <f t="shared" si="31"/>
        <v>3.2135922330097086</v>
      </c>
      <c r="AD105" s="55"/>
      <c r="AE105" s="55"/>
      <c r="AF105" s="55"/>
      <c r="AG105" s="55">
        <f t="shared" si="43"/>
        <v>3.2135922330097086</v>
      </c>
      <c r="AH105" s="55"/>
      <c r="AI105" s="55"/>
      <c r="AJ105" s="73">
        <f>COUNT(Table1[[#This Row],[F open]:[M SuperVet]])</f>
        <v>1</v>
      </c>
    </row>
    <row r="106" spans="1:36" s="52" customFormat="1" hidden="1" x14ac:dyDescent="0.2">
      <c r="A106" s="16" t="str">
        <f t="shared" si="39"/>
        <v xml:space="preserve"> </v>
      </c>
      <c r="B106" s="16" t="s">
        <v>767</v>
      </c>
      <c r="C106" s="15" t="s">
        <v>768</v>
      </c>
      <c r="D106" s="29" t="s">
        <v>217</v>
      </c>
      <c r="E106" s="29" t="s">
        <v>188</v>
      </c>
      <c r="F106" s="82">
        <f t="shared" si="26"/>
        <v>263</v>
      </c>
      <c r="G106" s="82" t="str">
        <f>IF(Table1[[#This Row],[F open]]=""," ",RANK(AD106,$AD$5:$AD$1454,1))</f>
        <v xml:space="preserve"> </v>
      </c>
      <c r="H106" s="82" t="str">
        <f>IF(Table1[[#This Row],[F Vet]]=""," ",RANK(AE106,$AE$5:$AE$1454,1))</f>
        <v xml:space="preserve"> </v>
      </c>
      <c r="I106" s="82" t="str">
        <f>IF(Table1[[#This Row],[F SuperVet]]=""," ",RANK(AF106,$AF$5:$AF$1454,1))</f>
        <v xml:space="preserve"> </v>
      </c>
      <c r="J106" s="82">
        <f>IF(Table1[[#This Row],[M Open]]=""," ",RANK(AG106,$AG$5:$AG$1454,1))</f>
        <v>160</v>
      </c>
      <c r="K106" s="82" t="str">
        <f>IF(Table1[[#This Row],[M Vet]]=""," ",RANK(AH106,$AH$5:$AH$1454,1))</f>
        <v xml:space="preserve"> </v>
      </c>
      <c r="L106" s="82" t="str">
        <f>IF(Table1[[#This Row],[M SuperVet]]=""," ",RANK(AI106,$AI$5:$AI$1454,1))</f>
        <v xml:space="preserve"> </v>
      </c>
      <c r="M106" s="74">
        <v>58</v>
      </c>
      <c r="N106" s="74">
        <v>176</v>
      </c>
      <c r="O106" s="74">
        <v>47</v>
      </c>
      <c r="P106" s="74">
        <v>128</v>
      </c>
      <c r="Q106" s="17">
        <v>515</v>
      </c>
      <c r="R106" s="17">
        <v>139</v>
      </c>
      <c r="S106" s="17">
        <v>104</v>
      </c>
      <c r="T106" s="17">
        <v>179</v>
      </c>
      <c r="U106" s="55">
        <f>+Table1[[#This Row],[Thames Turbo Sprint Triathlon]]/$M$3</f>
        <v>0.14356435643564355</v>
      </c>
      <c r="V106" s="55">
        <f t="shared" si="27"/>
        <v>1</v>
      </c>
      <c r="W106" s="55">
        <f t="shared" si="28"/>
        <v>1</v>
      </c>
      <c r="X106" s="55">
        <f t="shared" si="29"/>
        <v>1</v>
      </c>
      <c r="Y106" s="55">
        <f t="shared" si="30"/>
        <v>1</v>
      </c>
      <c r="Z106" s="55">
        <f>+Table1[[#This Row],[Hillingdon Sprint Triathlon]]/$R$3</f>
        <v>1</v>
      </c>
      <c r="AA106" s="55">
        <f>+Table1[[#This Row],[London Fields]]/$S$3</f>
        <v>1</v>
      </c>
      <c r="AB106" s="55">
        <f>+Table1[[#This Row],[Jekyll &amp; Hyde Park Duathlon]]/$T$3</f>
        <v>1</v>
      </c>
      <c r="AC106" s="65">
        <f t="shared" si="31"/>
        <v>3.1435643564356432</v>
      </c>
      <c r="AD106" s="55"/>
      <c r="AE106" s="55"/>
      <c r="AF106" s="55"/>
      <c r="AG106" s="55">
        <f t="shared" si="43"/>
        <v>3.1435643564356432</v>
      </c>
      <c r="AH106" s="55"/>
      <c r="AI106" s="55"/>
      <c r="AJ106" s="73">
        <f>COUNT(Table1[[#This Row],[F open]:[M SuperVet]])</f>
        <v>1</v>
      </c>
    </row>
    <row r="107" spans="1:36" s="52" customFormat="1" hidden="1" x14ac:dyDescent="0.2">
      <c r="A107" s="16" t="str">
        <f t="shared" si="39"/>
        <v xml:space="preserve"> </v>
      </c>
      <c r="B107" s="16" t="s">
        <v>1384</v>
      </c>
      <c r="C107" s="15" t="s">
        <v>138</v>
      </c>
      <c r="D107" s="29" t="s">
        <v>397</v>
      </c>
      <c r="E107" s="29" t="s">
        <v>188</v>
      </c>
      <c r="F107" s="82">
        <f t="shared" si="26"/>
        <v>451</v>
      </c>
      <c r="G107" s="82" t="str">
        <f>IF(Table1[[#This Row],[F open]]=""," ",RANK(AD107,$AD$5:$AD$1454,1))</f>
        <v xml:space="preserve"> </v>
      </c>
      <c r="H107" s="82" t="str">
        <f>IF(Table1[[#This Row],[F Vet]]=""," ",RANK(AE107,$AE$5:$AE$1454,1))</f>
        <v xml:space="preserve"> </v>
      </c>
      <c r="I107" s="82" t="str">
        <f>IF(Table1[[#This Row],[F SuperVet]]=""," ",RANK(AF107,$AF$5:$AF$1454,1))</f>
        <v xml:space="preserve"> </v>
      </c>
      <c r="J107" s="82" t="str">
        <f>IF(Table1[[#This Row],[M Open]]=""," ",RANK(AG107,$AG$5:$AG$1454,1))</f>
        <v xml:space="preserve"> </v>
      </c>
      <c r="K107" s="82">
        <f>IF(Table1[[#This Row],[M Vet]]=""," ",RANK(AH107,$AH$5:$AH$1454,1))</f>
        <v>108</v>
      </c>
      <c r="L107" s="82" t="str">
        <f>IF(Table1[[#This Row],[M SuperVet]]=""," ",RANK(AI107,$AI$5:$AI$1454,1))</f>
        <v xml:space="preserve"> </v>
      </c>
      <c r="M107" s="74">
        <v>404</v>
      </c>
      <c r="N107" s="74">
        <v>51</v>
      </c>
      <c r="O107" s="74">
        <v>47</v>
      </c>
      <c r="P107" s="74">
        <v>128</v>
      </c>
      <c r="Q107" s="17">
        <v>515</v>
      </c>
      <c r="R107" s="17">
        <v>139</v>
      </c>
      <c r="S107" s="17">
        <v>104</v>
      </c>
      <c r="T107" s="17">
        <v>179</v>
      </c>
      <c r="U107" s="55">
        <f>+Table1[[#This Row],[Thames Turbo Sprint Triathlon]]/$M$3</f>
        <v>1</v>
      </c>
      <c r="V107" s="55">
        <f t="shared" si="27"/>
        <v>0.28977272727272729</v>
      </c>
      <c r="W107" s="55">
        <f t="shared" si="28"/>
        <v>1</v>
      </c>
      <c r="X107" s="55">
        <f t="shared" si="29"/>
        <v>1</v>
      </c>
      <c r="Y107" s="55">
        <f t="shared" si="30"/>
        <v>1</v>
      </c>
      <c r="Z107" s="55">
        <f>+Table1[[#This Row],[Hillingdon Sprint Triathlon]]/$R$3</f>
        <v>1</v>
      </c>
      <c r="AA107" s="55">
        <f>+Table1[[#This Row],[London Fields]]/$S$3</f>
        <v>1</v>
      </c>
      <c r="AB107" s="55">
        <f>+Table1[[#This Row],[Jekyll &amp; Hyde Park Duathlon]]/$T$3</f>
        <v>1</v>
      </c>
      <c r="AC107" s="65">
        <f t="shared" si="31"/>
        <v>3.2897727272727275</v>
      </c>
      <c r="AD107" s="55"/>
      <c r="AE107" s="55"/>
      <c r="AF107" s="55"/>
      <c r="AG107" s="55"/>
      <c r="AH107" s="55">
        <f t="shared" ref="AH107:AH109" si="44">+AC107</f>
        <v>3.2897727272727275</v>
      </c>
      <c r="AI107" s="55"/>
      <c r="AJ107" s="73">
        <f>COUNT(Table1[[#This Row],[F open]:[M SuperVet]])</f>
        <v>1</v>
      </c>
    </row>
    <row r="108" spans="1:36" s="52" customFormat="1" hidden="1" x14ac:dyDescent="0.2">
      <c r="A108" s="16" t="str">
        <f t="shared" si="39"/>
        <v xml:space="preserve"> </v>
      </c>
      <c r="B108" s="16" t="s">
        <v>2181</v>
      </c>
      <c r="C108" s="15" t="s">
        <v>29</v>
      </c>
      <c r="D108" s="29" t="s">
        <v>397</v>
      </c>
      <c r="E108" s="29" t="s">
        <v>188</v>
      </c>
      <c r="F108" s="82">
        <f t="shared" si="26"/>
        <v>459</v>
      </c>
      <c r="G108" s="82" t="str">
        <f>IF(Table1[[#This Row],[F open]]=""," ",RANK(AD108,$AD$5:$AD$1454,1))</f>
        <v xml:space="preserve"> </v>
      </c>
      <c r="H108" s="82" t="str">
        <f>IF(Table1[[#This Row],[F Vet]]=""," ",RANK(AE108,$AE$5:$AE$1454,1))</f>
        <v xml:space="preserve"> </v>
      </c>
      <c r="I108" s="82" t="str">
        <f>IF(Table1[[#This Row],[F SuperVet]]=""," ",RANK(AF108,$AF$5:$AF$1454,1))</f>
        <v xml:space="preserve"> </v>
      </c>
      <c r="J108" s="82" t="str">
        <f>IF(Table1[[#This Row],[M Open]]=""," ",RANK(AG108,$AG$5:$AG$1454,1))</f>
        <v xml:space="preserve"> </v>
      </c>
      <c r="K108" s="82">
        <f>IF(Table1[[#This Row],[M Vet]]=""," ",RANK(AH108,$AH$5:$AH$1454,1))</f>
        <v>110</v>
      </c>
      <c r="L108" s="82" t="str">
        <f>IF(Table1[[#This Row],[M SuperVet]]=""," ",RANK(AI108,$AI$5:$AI$1454,1))</f>
        <v xml:space="preserve"> </v>
      </c>
      <c r="M108" s="74">
        <v>404</v>
      </c>
      <c r="N108" s="74">
        <v>176</v>
      </c>
      <c r="O108" s="74">
        <v>47</v>
      </c>
      <c r="P108" s="74">
        <v>128</v>
      </c>
      <c r="Q108" s="17">
        <v>515</v>
      </c>
      <c r="R108" s="17">
        <v>139</v>
      </c>
      <c r="S108" s="17">
        <v>104</v>
      </c>
      <c r="T108" s="17">
        <v>53</v>
      </c>
      <c r="U108" s="55">
        <f>+Table1[[#This Row],[Thames Turbo Sprint Triathlon]]/$M$3</f>
        <v>1</v>
      </c>
      <c r="V108" s="55">
        <f t="shared" si="27"/>
        <v>1</v>
      </c>
      <c r="W108" s="55">
        <f t="shared" si="28"/>
        <v>1</v>
      </c>
      <c r="X108" s="55">
        <f t="shared" si="29"/>
        <v>1</v>
      </c>
      <c r="Y108" s="55">
        <f t="shared" si="30"/>
        <v>1</v>
      </c>
      <c r="Z108" s="55">
        <f>+Table1[[#This Row],[Hillingdon Sprint Triathlon]]/$R$3</f>
        <v>1</v>
      </c>
      <c r="AA108" s="55">
        <f>+Table1[[#This Row],[London Fields]]/$S$3</f>
        <v>1</v>
      </c>
      <c r="AB108" s="55">
        <f>+Table1[[#This Row],[Jekyll &amp; Hyde Park Duathlon]]/$T$3</f>
        <v>0.29608938547486036</v>
      </c>
      <c r="AC108" s="65">
        <f t="shared" si="31"/>
        <v>3.2960893854748603</v>
      </c>
      <c r="AD108" s="55"/>
      <c r="AE108" s="55"/>
      <c r="AF108" s="55"/>
      <c r="AG108" s="55"/>
      <c r="AH108" s="55">
        <f t="shared" si="44"/>
        <v>3.2960893854748603</v>
      </c>
      <c r="AI108" s="55"/>
      <c r="AJ108" s="73">
        <f>COUNT(Table1[[#This Row],[F open]:[M SuperVet]])</f>
        <v>1</v>
      </c>
    </row>
    <row r="109" spans="1:36" s="52" customFormat="1" hidden="1" x14ac:dyDescent="0.2">
      <c r="A109" s="16" t="str">
        <f t="shared" si="39"/>
        <v xml:space="preserve"> </v>
      </c>
      <c r="B109" s="16" t="s">
        <v>743</v>
      </c>
      <c r="C109" s="15" t="s">
        <v>744</v>
      </c>
      <c r="D109" s="29" t="s">
        <v>397</v>
      </c>
      <c r="E109" s="29" t="s">
        <v>188</v>
      </c>
      <c r="F109" s="82">
        <f t="shared" si="26"/>
        <v>164</v>
      </c>
      <c r="G109" s="82" t="str">
        <f>IF(Table1[[#This Row],[F open]]=""," ",RANK(AD109,$AD$5:$AD$1454,1))</f>
        <v xml:space="preserve"> </v>
      </c>
      <c r="H109" s="82" t="str">
        <f>IF(Table1[[#This Row],[F Vet]]=""," ",RANK(AE109,$AE$5:$AE$1454,1))</f>
        <v xml:space="preserve"> </v>
      </c>
      <c r="I109" s="82" t="str">
        <f>IF(Table1[[#This Row],[F SuperVet]]=""," ",RANK(AF109,$AF$5:$AF$1454,1))</f>
        <v xml:space="preserve"> </v>
      </c>
      <c r="J109" s="82" t="str">
        <f>IF(Table1[[#This Row],[M Open]]=""," ",RANK(AG109,$AG$5:$AG$1454,1))</f>
        <v xml:space="preserve"> </v>
      </c>
      <c r="K109" s="82">
        <f>IF(Table1[[#This Row],[M Vet]]=""," ",RANK(AH109,$AH$5:$AH$1454,1))</f>
        <v>40</v>
      </c>
      <c r="L109" s="82" t="str">
        <f>IF(Table1[[#This Row],[M SuperVet]]=""," ",RANK(AI109,$AI$5:$AI$1454,1))</f>
        <v xml:space="preserve"> </v>
      </c>
      <c r="M109" s="74">
        <v>20</v>
      </c>
      <c r="N109" s="74">
        <v>176</v>
      </c>
      <c r="O109" s="74">
        <v>47</v>
      </c>
      <c r="P109" s="74">
        <v>128</v>
      </c>
      <c r="Q109" s="17">
        <v>515</v>
      </c>
      <c r="R109" s="17">
        <v>139</v>
      </c>
      <c r="S109" s="17">
        <v>104</v>
      </c>
      <c r="T109" s="17">
        <v>179</v>
      </c>
      <c r="U109" s="55">
        <f>+Table1[[#This Row],[Thames Turbo Sprint Triathlon]]/$M$3</f>
        <v>4.9504950495049507E-2</v>
      </c>
      <c r="V109" s="55">
        <f t="shared" si="27"/>
        <v>1</v>
      </c>
      <c r="W109" s="55">
        <f t="shared" si="28"/>
        <v>1</v>
      </c>
      <c r="X109" s="55">
        <f t="shared" si="29"/>
        <v>1</v>
      </c>
      <c r="Y109" s="55">
        <f t="shared" si="30"/>
        <v>1</v>
      </c>
      <c r="Z109" s="55">
        <f>+Table1[[#This Row],[Hillingdon Sprint Triathlon]]/$R$3</f>
        <v>1</v>
      </c>
      <c r="AA109" s="55">
        <f>+Table1[[#This Row],[London Fields]]/$S$3</f>
        <v>1</v>
      </c>
      <c r="AB109" s="55">
        <f>+Table1[[#This Row],[Jekyll &amp; Hyde Park Duathlon]]/$T$3</f>
        <v>1</v>
      </c>
      <c r="AC109" s="65">
        <f t="shared" si="31"/>
        <v>3.0495049504950495</v>
      </c>
      <c r="AD109" s="55"/>
      <c r="AE109" s="55"/>
      <c r="AF109" s="55"/>
      <c r="AG109" s="55"/>
      <c r="AH109" s="55">
        <f t="shared" si="44"/>
        <v>3.0495049504950495</v>
      </c>
      <c r="AI109" s="55"/>
      <c r="AJ109" s="73">
        <f>COUNT(Table1[[#This Row],[F open]:[M SuperVet]])</f>
        <v>1</v>
      </c>
    </row>
    <row r="110" spans="1:36" s="52" customFormat="1" hidden="1" x14ac:dyDescent="0.2">
      <c r="A110" s="16" t="str">
        <f t="shared" si="39"/>
        <v xml:space="preserve"> </v>
      </c>
      <c r="B110" s="16" t="s">
        <v>235</v>
      </c>
      <c r="C110" s="15" t="s">
        <v>192</v>
      </c>
      <c r="D110" s="29" t="s">
        <v>217</v>
      </c>
      <c r="E110" s="29" t="s">
        <v>188</v>
      </c>
      <c r="F110" s="82">
        <f t="shared" si="26"/>
        <v>56</v>
      </c>
      <c r="G110" s="82" t="str">
        <f>IF(Table1[[#This Row],[F open]]=""," ",RANK(AD110,$AD$5:$AD$1454,1))</f>
        <v xml:space="preserve"> </v>
      </c>
      <c r="H110" s="82" t="str">
        <f>IF(Table1[[#This Row],[F Vet]]=""," ",RANK(AE110,$AE$5:$AE$1454,1))</f>
        <v xml:space="preserve"> </v>
      </c>
      <c r="I110" s="82" t="str">
        <f>IF(Table1[[#This Row],[F SuperVet]]=""," ",RANK(AF110,$AF$5:$AF$1454,1))</f>
        <v xml:space="preserve"> </v>
      </c>
      <c r="J110" s="82">
        <f>IF(Table1[[#This Row],[M Open]]=""," ",RANK(AG110,$AG$5:$AG$1454,1))</f>
        <v>31</v>
      </c>
      <c r="K110" s="82" t="str">
        <f>IF(Table1[[#This Row],[M Vet]]=""," ",RANK(AH110,$AH$5:$AH$1454,1))</f>
        <v xml:space="preserve"> </v>
      </c>
      <c r="L110" s="82" t="str">
        <f>IF(Table1[[#This Row],[M SuperVet]]=""," ",RANK(AI110,$AI$5:$AI$1454,1))</f>
        <v xml:space="preserve"> </v>
      </c>
      <c r="M110" s="74">
        <v>91</v>
      </c>
      <c r="N110" s="74">
        <v>176</v>
      </c>
      <c r="O110" s="74">
        <v>47</v>
      </c>
      <c r="P110" s="74">
        <v>128</v>
      </c>
      <c r="Q110" s="17">
        <v>37</v>
      </c>
      <c r="R110" s="17">
        <v>139</v>
      </c>
      <c r="S110" s="17">
        <v>104</v>
      </c>
      <c r="T110" s="17">
        <v>179</v>
      </c>
      <c r="U110" s="55">
        <f>+Table1[[#This Row],[Thames Turbo Sprint Triathlon]]/$M$3</f>
        <v>0.22524752475247525</v>
      </c>
      <c r="V110" s="55">
        <f t="shared" si="27"/>
        <v>1</v>
      </c>
      <c r="W110" s="55">
        <f t="shared" si="28"/>
        <v>1</v>
      </c>
      <c r="X110" s="55">
        <f t="shared" si="29"/>
        <v>1</v>
      </c>
      <c r="Y110" s="55">
        <f t="shared" si="30"/>
        <v>7.184466019417475E-2</v>
      </c>
      <c r="Z110" s="55">
        <f>+Table1[[#This Row],[Hillingdon Sprint Triathlon]]/$R$3</f>
        <v>1</v>
      </c>
      <c r="AA110" s="55">
        <f>+Table1[[#This Row],[London Fields]]/$S$3</f>
        <v>1</v>
      </c>
      <c r="AB110" s="55">
        <f>+Table1[[#This Row],[Jekyll &amp; Hyde Park Duathlon]]/$T$3</f>
        <v>1</v>
      </c>
      <c r="AC110" s="65">
        <f t="shared" si="31"/>
        <v>2.2970921849466501</v>
      </c>
      <c r="AD110" s="55"/>
      <c r="AE110" s="55"/>
      <c r="AF110" s="55"/>
      <c r="AG110" s="55">
        <f t="shared" ref="AG110:AG111" si="45">+AC110</f>
        <v>2.2970921849466501</v>
      </c>
      <c r="AH110" s="55"/>
      <c r="AI110" s="55"/>
      <c r="AJ110" s="73">
        <f>COUNT(Table1[[#This Row],[F open]:[M SuperVet]])</f>
        <v>1</v>
      </c>
    </row>
    <row r="111" spans="1:36" s="52" customFormat="1" hidden="1" x14ac:dyDescent="0.2">
      <c r="A111" s="16" t="str">
        <f t="shared" si="39"/>
        <v xml:space="preserve"> </v>
      </c>
      <c r="B111" s="16" t="s">
        <v>2122</v>
      </c>
      <c r="C111" s="15"/>
      <c r="D111" s="29" t="s">
        <v>217</v>
      </c>
      <c r="E111" s="29" t="s">
        <v>188</v>
      </c>
      <c r="F111" s="82">
        <f t="shared" si="26"/>
        <v>997</v>
      </c>
      <c r="G111" s="82" t="str">
        <f>IF(Table1[[#This Row],[F open]]=""," ",RANK(AD111,$AD$5:$AD$1454,1))</f>
        <v xml:space="preserve"> </v>
      </c>
      <c r="H111" s="82" t="str">
        <f>IF(Table1[[#This Row],[F Vet]]=""," ",RANK(AE111,$AE$5:$AE$1454,1))</f>
        <v xml:space="preserve"> </v>
      </c>
      <c r="I111" s="82" t="str">
        <f>IF(Table1[[#This Row],[F SuperVet]]=""," ",RANK(AF111,$AF$5:$AF$1454,1))</f>
        <v xml:space="preserve"> </v>
      </c>
      <c r="J111" s="82">
        <f>IF(Table1[[#This Row],[M Open]]=""," ",RANK(AG111,$AG$5:$AG$1454,1))</f>
        <v>488</v>
      </c>
      <c r="K111" s="82" t="str">
        <f>IF(Table1[[#This Row],[M Vet]]=""," ",RANK(AH111,$AH$5:$AH$1454,1))</f>
        <v xml:space="preserve"> </v>
      </c>
      <c r="L111" s="82" t="str">
        <f>IF(Table1[[#This Row],[M SuperVet]]=""," ",RANK(AI111,$AI$5:$AI$1454,1))</f>
        <v xml:space="preserve"> </v>
      </c>
      <c r="M111" s="74">
        <v>404</v>
      </c>
      <c r="N111" s="74">
        <v>176</v>
      </c>
      <c r="O111" s="74">
        <v>47</v>
      </c>
      <c r="P111" s="74">
        <v>128</v>
      </c>
      <c r="Q111" s="17">
        <v>515</v>
      </c>
      <c r="R111" s="17">
        <v>139</v>
      </c>
      <c r="S111" s="17">
        <v>73</v>
      </c>
      <c r="T111" s="17">
        <v>179</v>
      </c>
      <c r="U111" s="55">
        <f>+Table1[[#This Row],[Thames Turbo Sprint Triathlon]]/$M$3</f>
        <v>1</v>
      </c>
      <c r="V111" s="55">
        <f t="shared" si="27"/>
        <v>1</v>
      </c>
      <c r="W111" s="55">
        <f t="shared" si="28"/>
        <v>1</v>
      </c>
      <c r="X111" s="55">
        <f t="shared" si="29"/>
        <v>1</v>
      </c>
      <c r="Y111" s="55">
        <f t="shared" si="30"/>
        <v>1</v>
      </c>
      <c r="Z111" s="55">
        <f>+Table1[[#This Row],[Hillingdon Sprint Triathlon]]/$R$3</f>
        <v>1</v>
      </c>
      <c r="AA111" s="55">
        <f>+Table1[[#This Row],[London Fields]]/$S$3</f>
        <v>0.70192307692307687</v>
      </c>
      <c r="AB111" s="55">
        <f>+Table1[[#This Row],[Jekyll &amp; Hyde Park Duathlon]]/$T$3</f>
        <v>1</v>
      </c>
      <c r="AC111" s="65">
        <f t="shared" si="31"/>
        <v>3.7019230769230766</v>
      </c>
      <c r="AD111" s="55"/>
      <c r="AE111" s="55"/>
      <c r="AF111" s="55"/>
      <c r="AG111" s="55">
        <f t="shared" si="45"/>
        <v>3.7019230769230766</v>
      </c>
      <c r="AH111" s="55"/>
      <c r="AI111" s="55"/>
      <c r="AJ111" s="73">
        <f>COUNT(Table1[[#This Row],[F open]:[M SuperVet]])</f>
        <v>1</v>
      </c>
    </row>
    <row r="112" spans="1:36" s="52" customFormat="1" hidden="1" x14ac:dyDescent="0.2">
      <c r="A112" s="16" t="str">
        <f t="shared" si="39"/>
        <v xml:space="preserve"> </v>
      </c>
      <c r="B112" s="16" t="s">
        <v>1510</v>
      </c>
      <c r="C112" s="15" t="s">
        <v>238</v>
      </c>
      <c r="D112" s="29" t="s">
        <v>397</v>
      </c>
      <c r="E112" s="29" t="s">
        <v>188</v>
      </c>
      <c r="F112" s="82">
        <f t="shared" si="26"/>
        <v>877</v>
      </c>
      <c r="G112" s="82" t="str">
        <f>IF(Table1[[#This Row],[F open]]=""," ",RANK(AD112,$AD$5:$AD$1454,1))</f>
        <v xml:space="preserve"> </v>
      </c>
      <c r="H112" s="82" t="str">
        <f>IF(Table1[[#This Row],[F Vet]]=""," ",RANK(AE112,$AE$5:$AE$1454,1))</f>
        <v xml:space="preserve"> </v>
      </c>
      <c r="I112" s="82" t="str">
        <f>IF(Table1[[#This Row],[F SuperVet]]=""," ",RANK(AF112,$AF$5:$AF$1454,1))</f>
        <v xml:space="preserve"> </v>
      </c>
      <c r="J112" s="82" t="str">
        <f>IF(Table1[[#This Row],[M Open]]=""," ",RANK(AG112,$AG$5:$AG$1454,1))</f>
        <v xml:space="preserve"> </v>
      </c>
      <c r="K112" s="82">
        <f>IF(Table1[[#This Row],[M Vet]]=""," ",RANK(AH112,$AH$5:$AH$1454,1))</f>
        <v>220</v>
      </c>
      <c r="L112" s="82" t="str">
        <f>IF(Table1[[#This Row],[M SuperVet]]=""," ",RANK(AI112,$AI$5:$AI$1454,1))</f>
        <v xml:space="preserve"> </v>
      </c>
      <c r="M112" s="74">
        <v>404</v>
      </c>
      <c r="N112" s="74">
        <v>176</v>
      </c>
      <c r="O112" s="74">
        <v>29</v>
      </c>
      <c r="P112" s="74">
        <v>128</v>
      </c>
      <c r="Q112" s="17">
        <v>515</v>
      </c>
      <c r="R112" s="17">
        <v>139</v>
      </c>
      <c r="S112" s="17">
        <v>104</v>
      </c>
      <c r="T112" s="17">
        <v>179</v>
      </c>
      <c r="U112" s="55">
        <f>+Table1[[#This Row],[Thames Turbo Sprint Triathlon]]/$M$3</f>
        <v>1</v>
      </c>
      <c r="V112" s="55">
        <f t="shared" si="27"/>
        <v>1</v>
      </c>
      <c r="W112" s="55">
        <f t="shared" si="28"/>
        <v>0.61702127659574468</v>
      </c>
      <c r="X112" s="55">
        <f t="shared" si="29"/>
        <v>1</v>
      </c>
      <c r="Y112" s="55">
        <f t="shared" si="30"/>
        <v>1</v>
      </c>
      <c r="Z112" s="55">
        <f>+Table1[[#This Row],[Hillingdon Sprint Triathlon]]/$R$3</f>
        <v>1</v>
      </c>
      <c r="AA112" s="55">
        <f>+Table1[[#This Row],[London Fields]]/$S$3</f>
        <v>1</v>
      </c>
      <c r="AB112" s="55">
        <f>+Table1[[#This Row],[Jekyll &amp; Hyde Park Duathlon]]/$T$3</f>
        <v>1</v>
      </c>
      <c r="AC112" s="65">
        <f t="shared" si="31"/>
        <v>3.6170212765957448</v>
      </c>
      <c r="AD112" s="55"/>
      <c r="AE112" s="55"/>
      <c r="AF112" s="55"/>
      <c r="AG112" s="55"/>
      <c r="AH112" s="55">
        <f t="shared" ref="AH112:AH113" si="46">+AC112</f>
        <v>3.6170212765957448</v>
      </c>
      <c r="AI112" s="55"/>
      <c r="AJ112" s="73">
        <f>COUNT(Table1[[#This Row],[F open]:[M SuperVet]])</f>
        <v>1</v>
      </c>
    </row>
    <row r="113" spans="1:36" s="52" customFormat="1" hidden="1" x14ac:dyDescent="0.2">
      <c r="A113" s="16" t="str">
        <f t="shared" si="39"/>
        <v xml:space="preserve"> </v>
      </c>
      <c r="B113" s="16" t="s">
        <v>2025</v>
      </c>
      <c r="C113" s="15" t="s">
        <v>53</v>
      </c>
      <c r="D113" s="29" t="s">
        <v>397</v>
      </c>
      <c r="E113" s="29" t="s">
        <v>1530</v>
      </c>
      <c r="F113" s="82">
        <f t="shared" si="26"/>
        <v>1004</v>
      </c>
      <c r="G113" s="82" t="str">
        <f>IF(Table1[[#This Row],[F open]]=""," ",RANK(AD113,$AD$5:$AD$1454,1))</f>
        <v xml:space="preserve"> </v>
      </c>
      <c r="H113" s="82" t="str">
        <f>IF(Table1[[#This Row],[F Vet]]=""," ",RANK(AE113,$AE$5:$AE$1454,1))</f>
        <v xml:space="preserve"> </v>
      </c>
      <c r="I113" s="82" t="str">
        <f>IF(Table1[[#This Row],[F SuperVet]]=""," ",RANK(AF113,$AF$5:$AF$1454,1))</f>
        <v xml:space="preserve"> </v>
      </c>
      <c r="J113" s="82" t="str">
        <f>IF(Table1[[#This Row],[M Open]]=""," ",RANK(AG113,$AG$5:$AG$1454,1))</f>
        <v xml:space="preserve"> </v>
      </c>
      <c r="K113" s="82">
        <f>IF(Table1[[#This Row],[M Vet]]=""," ",RANK(AH113,$AH$5:$AH$1454,1))</f>
        <v>254</v>
      </c>
      <c r="L113" s="82" t="str">
        <f>IF(Table1[[#This Row],[M SuperVet]]=""," ",RANK(AI113,$AI$5:$AI$1454,1))</f>
        <v xml:space="preserve"> </v>
      </c>
      <c r="M113" s="74">
        <v>404</v>
      </c>
      <c r="N113" s="74">
        <v>176</v>
      </c>
      <c r="O113" s="74">
        <v>47</v>
      </c>
      <c r="P113" s="74">
        <v>128</v>
      </c>
      <c r="Q113" s="17">
        <v>515</v>
      </c>
      <c r="R113" s="17">
        <v>98</v>
      </c>
      <c r="S113" s="17">
        <v>104</v>
      </c>
      <c r="T113" s="17">
        <v>179</v>
      </c>
      <c r="U113" s="55">
        <f>+Table1[[#This Row],[Thames Turbo Sprint Triathlon]]/$M$3</f>
        <v>1</v>
      </c>
      <c r="V113" s="55">
        <f t="shared" si="27"/>
        <v>1</v>
      </c>
      <c r="W113" s="55">
        <f t="shared" si="28"/>
        <v>1</v>
      </c>
      <c r="X113" s="55">
        <f t="shared" si="29"/>
        <v>1</v>
      </c>
      <c r="Y113" s="55">
        <f t="shared" si="30"/>
        <v>1</v>
      </c>
      <c r="Z113" s="55">
        <f>+Table1[[#This Row],[Hillingdon Sprint Triathlon]]/$R$3</f>
        <v>0.70503597122302153</v>
      </c>
      <c r="AA113" s="55">
        <f>+Table1[[#This Row],[London Fields]]/$S$3</f>
        <v>1</v>
      </c>
      <c r="AB113" s="55">
        <f>+Table1[[#This Row],[Jekyll &amp; Hyde Park Duathlon]]/$T$3</f>
        <v>1</v>
      </c>
      <c r="AC113" s="65">
        <f t="shared" si="31"/>
        <v>3.7050359712230216</v>
      </c>
      <c r="AD113" s="55"/>
      <c r="AE113" s="55"/>
      <c r="AF113" s="55"/>
      <c r="AG113" s="55"/>
      <c r="AH113" s="55">
        <f t="shared" si="46"/>
        <v>3.7050359712230216</v>
      </c>
      <c r="AI113" s="55"/>
      <c r="AJ113" s="73">
        <f>COUNT(Table1[[#This Row],[F open]:[M SuperVet]])</f>
        <v>1</v>
      </c>
    </row>
    <row r="114" spans="1:36" s="52" customFormat="1" hidden="1" x14ac:dyDescent="0.2">
      <c r="A114" s="16" t="str">
        <f t="shared" si="39"/>
        <v xml:space="preserve"> </v>
      </c>
      <c r="B114" s="16" t="s">
        <v>2151</v>
      </c>
      <c r="C114" s="15" t="s">
        <v>5</v>
      </c>
      <c r="D114" s="29" t="s">
        <v>217</v>
      </c>
      <c r="E114" s="29" t="s">
        <v>188</v>
      </c>
      <c r="F114" s="82">
        <f t="shared" si="26"/>
        <v>125</v>
      </c>
      <c r="G114" s="82" t="str">
        <f>IF(Table1[[#This Row],[F open]]=""," ",RANK(AD114,$AD$5:$AD$1454,1))</f>
        <v xml:space="preserve"> </v>
      </c>
      <c r="H114" s="82" t="str">
        <f>IF(Table1[[#This Row],[F Vet]]=""," ",RANK(AE114,$AE$5:$AE$1454,1))</f>
        <v xml:space="preserve"> </v>
      </c>
      <c r="I114" s="82" t="str">
        <f>IF(Table1[[#This Row],[F SuperVet]]=""," ",RANK(AF114,$AF$5:$AF$1454,1))</f>
        <v xml:space="preserve"> </v>
      </c>
      <c r="J114" s="82">
        <f>IF(Table1[[#This Row],[M Open]]=""," ",RANK(AG114,$AG$5:$AG$1454,1))</f>
        <v>63</v>
      </c>
      <c r="K114" s="82" t="str">
        <f>IF(Table1[[#This Row],[M Vet]]=""," ",RANK(AH114,$AH$5:$AH$1454,1))</f>
        <v xml:space="preserve"> </v>
      </c>
      <c r="L114" s="82" t="str">
        <f>IF(Table1[[#This Row],[M SuperVet]]=""," ",RANK(AI114,$AI$5:$AI$1454,1))</f>
        <v xml:space="preserve"> </v>
      </c>
      <c r="M114" s="74">
        <v>404</v>
      </c>
      <c r="N114" s="74">
        <v>176</v>
      </c>
      <c r="O114" s="74">
        <v>47</v>
      </c>
      <c r="P114" s="74">
        <v>128</v>
      </c>
      <c r="Q114" s="17">
        <v>515</v>
      </c>
      <c r="R114" s="17">
        <v>139</v>
      </c>
      <c r="S114" s="17">
        <v>104</v>
      </c>
      <c r="T114" s="17">
        <v>2</v>
      </c>
      <c r="U114" s="55">
        <f>+Table1[[#This Row],[Thames Turbo Sprint Triathlon]]/$M$3</f>
        <v>1</v>
      </c>
      <c r="V114" s="55">
        <f t="shared" si="27"/>
        <v>1</v>
      </c>
      <c r="W114" s="55">
        <f t="shared" si="28"/>
        <v>1</v>
      </c>
      <c r="X114" s="55">
        <f t="shared" si="29"/>
        <v>1</v>
      </c>
      <c r="Y114" s="55">
        <f t="shared" si="30"/>
        <v>1</v>
      </c>
      <c r="Z114" s="55">
        <f>+Table1[[#This Row],[Hillingdon Sprint Triathlon]]/$R$3</f>
        <v>1</v>
      </c>
      <c r="AA114" s="55">
        <f>+Table1[[#This Row],[London Fields]]/$S$3</f>
        <v>1</v>
      </c>
      <c r="AB114" s="55">
        <f>+Table1[[#This Row],[Jekyll &amp; Hyde Park Duathlon]]/$T$3</f>
        <v>1.11731843575419E-2</v>
      </c>
      <c r="AC114" s="65">
        <f t="shared" si="31"/>
        <v>3.011173184357542</v>
      </c>
      <c r="AD114" s="55"/>
      <c r="AE114" s="55"/>
      <c r="AF114" s="55"/>
      <c r="AG114" s="55">
        <f t="shared" ref="AG114:AG116" si="47">+AC114</f>
        <v>3.011173184357542</v>
      </c>
      <c r="AH114" s="55"/>
      <c r="AI114" s="55"/>
      <c r="AJ114" s="73">
        <f>COUNT(Table1[[#This Row],[F open]:[M SuperVet]])</f>
        <v>1</v>
      </c>
    </row>
    <row r="115" spans="1:36" s="52" customFormat="1" hidden="1" x14ac:dyDescent="0.2">
      <c r="A115" s="16" t="str">
        <f t="shared" si="39"/>
        <v xml:space="preserve"> </v>
      </c>
      <c r="B115" s="16" t="s">
        <v>2270</v>
      </c>
      <c r="C115" s="15" t="s">
        <v>2271</v>
      </c>
      <c r="D115" s="29" t="s">
        <v>217</v>
      </c>
      <c r="E115" s="29" t="s">
        <v>188</v>
      </c>
      <c r="F115" s="82">
        <f t="shared" si="26"/>
        <v>1430</v>
      </c>
      <c r="G115" s="82" t="str">
        <f>IF(Table1[[#This Row],[F open]]=""," ",RANK(AD115,$AD$5:$AD$1454,1))</f>
        <v xml:space="preserve"> </v>
      </c>
      <c r="H115" s="82" t="str">
        <f>IF(Table1[[#This Row],[F Vet]]=""," ",RANK(AE115,$AE$5:$AE$1454,1))</f>
        <v xml:space="preserve"> </v>
      </c>
      <c r="I115" s="82" t="str">
        <f>IF(Table1[[#This Row],[F SuperVet]]=""," ",RANK(AF115,$AF$5:$AF$1454,1))</f>
        <v xml:space="preserve"> </v>
      </c>
      <c r="J115" s="82">
        <f>IF(Table1[[#This Row],[M Open]]=""," ",RANK(AG115,$AG$5:$AG$1454,1))</f>
        <v>594</v>
      </c>
      <c r="K115" s="82" t="str">
        <f>IF(Table1[[#This Row],[M Vet]]=""," ",RANK(AH115,$AH$5:$AH$1454,1))</f>
        <v xml:space="preserve"> </v>
      </c>
      <c r="L115" s="82" t="str">
        <f>IF(Table1[[#This Row],[M SuperVet]]=""," ",RANK(AI115,$AI$5:$AI$1454,1))</f>
        <v xml:space="preserve"> </v>
      </c>
      <c r="M115" s="74">
        <v>404</v>
      </c>
      <c r="N115" s="74">
        <v>176</v>
      </c>
      <c r="O115" s="74">
        <v>47</v>
      </c>
      <c r="P115" s="74">
        <v>128</v>
      </c>
      <c r="Q115" s="17">
        <v>515</v>
      </c>
      <c r="R115" s="17">
        <v>139</v>
      </c>
      <c r="S115" s="17">
        <v>104</v>
      </c>
      <c r="T115" s="17">
        <v>176</v>
      </c>
      <c r="U115" s="55">
        <f>+Table1[[#This Row],[Thames Turbo Sprint Triathlon]]/$M$3</f>
        <v>1</v>
      </c>
      <c r="V115" s="55">
        <f t="shared" si="27"/>
        <v>1</v>
      </c>
      <c r="W115" s="55">
        <f t="shared" si="28"/>
        <v>1</v>
      </c>
      <c r="X115" s="55">
        <f t="shared" si="29"/>
        <v>1</v>
      </c>
      <c r="Y115" s="55">
        <f t="shared" si="30"/>
        <v>1</v>
      </c>
      <c r="Z115" s="55">
        <f>+Table1[[#This Row],[Hillingdon Sprint Triathlon]]/$R$3</f>
        <v>1</v>
      </c>
      <c r="AA115" s="55">
        <f>+Table1[[#This Row],[London Fields]]/$S$3</f>
        <v>1</v>
      </c>
      <c r="AB115" s="55">
        <f>+Table1[[#This Row],[Jekyll &amp; Hyde Park Duathlon]]/$T$3</f>
        <v>0.98324022346368711</v>
      </c>
      <c r="AC115" s="65">
        <f t="shared" si="31"/>
        <v>3.983240223463687</v>
      </c>
      <c r="AD115" s="55"/>
      <c r="AE115" s="55"/>
      <c r="AF115" s="55"/>
      <c r="AG115" s="55">
        <f t="shared" si="47"/>
        <v>3.983240223463687</v>
      </c>
      <c r="AH115" s="55"/>
      <c r="AI115" s="55"/>
      <c r="AJ115" s="73">
        <f>COUNT(Table1[[#This Row],[F open]:[M SuperVet]])</f>
        <v>1</v>
      </c>
    </row>
    <row r="116" spans="1:36" s="52" customFormat="1" hidden="1" x14ac:dyDescent="0.2">
      <c r="A116" s="16" t="str">
        <f t="shared" si="39"/>
        <v xml:space="preserve"> </v>
      </c>
      <c r="B116" s="16" t="s">
        <v>1443</v>
      </c>
      <c r="C116" s="15" t="s">
        <v>1258</v>
      </c>
      <c r="D116" s="29" t="s">
        <v>217</v>
      </c>
      <c r="E116" s="29" t="s">
        <v>188</v>
      </c>
      <c r="F116" s="82">
        <f t="shared" si="26"/>
        <v>979</v>
      </c>
      <c r="G116" s="82" t="str">
        <f>IF(Table1[[#This Row],[F open]]=""," ",RANK(AD116,$AD$5:$AD$1454,1))</f>
        <v xml:space="preserve"> </v>
      </c>
      <c r="H116" s="82" t="str">
        <f>IF(Table1[[#This Row],[F Vet]]=""," ",RANK(AE116,$AE$5:$AE$1454,1))</f>
        <v xml:space="preserve"> </v>
      </c>
      <c r="I116" s="82" t="str">
        <f>IF(Table1[[#This Row],[F SuperVet]]=""," ",RANK(AF116,$AF$5:$AF$1454,1))</f>
        <v xml:space="preserve"> </v>
      </c>
      <c r="J116" s="82">
        <f>IF(Table1[[#This Row],[M Open]]=""," ",RANK(AG116,$AG$5:$AG$1454,1))</f>
        <v>483</v>
      </c>
      <c r="K116" s="82" t="str">
        <f>IF(Table1[[#This Row],[M Vet]]=""," ",RANK(AH116,$AH$5:$AH$1454,1))</f>
        <v xml:space="preserve"> </v>
      </c>
      <c r="L116" s="82" t="str">
        <f>IF(Table1[[#This Row],[M SuperVet]]=""," ",RANK(AI116,$AI$5:$AI$1454,1))</f>
        <v xml:space="preserve"> </v>
      </c>
      <c r="M116" s="74">
        <v>404</v>
      </c>
      <c r="N116" s="74">
        <v>121</v>
      </c>
      <c r="O116" s="74">
        <v>47</v>
      </c>
      <c r="P116" s="74">
        <v>128</v>
      </c>
      <c r="Q116" s="17">
        <v>515</v>
      </c>
      <c r="R116" s="17">
        <v>139</v>
      </c>
      <c r="S116" s="17">
        <v>104</v>
      </c>
      <c r="T116" s="17">
        <v>179</v>
      </c>
      <c r="U116" s="55">
        <f>+Table1[[#This Row],[Thames Turbo Sprint Triathlon]]/$M$3</f>
        <v>1</v>
      </c>
      <c r="V116" s="55">
        <f t="shared" si="27"/>
        <v>0.6875</v>
      </c>
      <c r="W116" s="55">
        <f t="shared" si="28"/>
        <v>1</v>
      </c>
      <c r="X116" s="55">
        <f t="shared" si="29"/>
        <v>1</v>
      </c>
      <c r="Y116" s="55">
        <f t="shared" si="30"/>
        <v>1</v>
      </c>
      <c r="Z116" s="55">
        <f>+Table1[[#This Row],[Hillingdon Sprint Triathlon]]/$R$3</f>
        <v>1</v>
      </c>
      <c r="AA116" s="55">
        <f>+Table1[[#This Row],[London Fields]]/$S$3</f>
        <v>1</v>
      </c>
      <c r="AB116" s="55">
        <f>+Table1[[#This Row],[Jekyll &amp; Hyde Park Duathlon]]/$T$3</f>
        <v>1</v>
      </c>
      <c r="AC116" s="65">
        <f t="shared" si="31"/>
        <v>3.6875</v>
      </c>
      <c r="AD116" s="55"/>
      <c r="AE116" s="55"/>
      <c r="AF116" s="55"/>
      <c r="AG116" s="55">
        <f t="shared" si="47"/>
        <v>3.6875</v>
      </c>
      <c r="AH116" s="55"/>
      <c r="AI116" s="55"/>
      <c r="AJ116" s="73">
        <f>COUNT(Table1[[#This Row],[F open]:[M SuperVet]])</f>
        <v>1</v>
      </c>
    </row>
    <row r="117" spans="1:36" s="52" customFormat="1" x14ac:dyDescent="0.2">
      <c r="A117" s="16" t="str">
        <f t="shared" si="39"/>
        <v xml:space="preserve"> </v>
      </c>
      <c r="B117" s="16" t="s">
        <v>1872</v>
      </c>
      <c r="C117" s="15"/>
      <c r="D117" s="29" t="s">
        <v>217</v>
      </c>
      <c r="E117" s="29" t="s">
        <v>194</v>
      </c>
      <c r="F117" s="82">
        <f t="shared" si="26"/>
        <v>1051</v>
      </c>
      <c r="G117" s="82">
        <f>IF(Table1[[#This Row],[F open]]=""," ",RANK(AD117,$AD$5:$AD$1454,1))</f>
        <v>167</v>
      </c>
      <c r="H117" s="82" t="str">
        <f>IF(Table1[[#This Row],[F Vet]]=""," ",RANK(AE117,$AE$5:$AE$1454,1))</f>
        <v xml:space="preserve"> </v>
      </c>
      <c r="I117" s="82" t="str">
        <f>IF(Table1[[#This Row],[F SuperVet]]=""," ",RANK(AF117,$AF$5:$AF$1454,1))</f>
        <v xml:space="preserve"> </v>
      </c>
      <c r="J117" s="82" t="str">
        <f>IF(Table1[[#This Row],[M Open]]=""," ",RANK(AG117,$AG$5:$AG$1454,1))</f>
        <v xml:space="preserve"> </v>
      </c>
      <c r="K117" s="82" t="str">
        <f>IF(Table1[[#This Row],[M Vet]]=""," ",RANK(AH117,$AH$5:$AH$1454,1))</f>
        <v xml:space="preserve"> </v>
      </c>
      <c r="L117" s="82" t="str">
        <f>IF(Table1[[#This Row],[M SuperVet]]=""," ",RANK(AI117,$AI$5:$AI$1454,1))</f>
        <v xml:space="preserve"> </v>
      </c>
      <c r="M117" s="74">
        <v>404</v>
      </c>
      <c r="N117" s="74">
        <v>176</v>
      </c>
      <c r="O117" s="74">
        <v>47</v>
      </c>
      <c r="P117" s="74">
        <v>128</v>
      </c>
      <c r="Q117" s="17">
        <v>381</v>
      </c>
      <c r="R117" s="17">
        <v>139</v>
      </c>
      <c r="S117" s="17">
        <v>104</v>
      </c>
      <c r="T117" s="17">
        <v>179</v>
      </c>
      <c r="U117" s="55">
        <f>+Table1[[#This Row],[Thames Turbo Sprint Triathlon]]/$M$3</f>
        <v>1</v>
      </c>
      <c r="V117" s="55">
        <f t="shared" si="27"/>
        <v>1</v>
      </c>
      <c r="W117" s="55">
        <f t="shared" si="28"/>
        <v>1</v>
      </c>
      <c r="X117" s="55">
        <f t="shared" si="29"/>
        <v>1</v>
      </c>
      <c r="Y117" s="55">
        <f t="shared" si="30"/>
        <v>0.73980582524271843</v>
      </c>
      <c r="Z117" s="55">
        <f>+Table1[[#This Row],[Hillingdon Sprint Triathlon]]/$R$3</f>
        <v>1</v>
      </c>
      <c r="AA117" s="55">
        <f>+Table1[[#This Row],[London Fields]]/$S$3</f>
        <v>1</v>
      </c>
      <c r="AB117" s="55">
        <f>+Table1[[#This Row],[Jekyll &amp; Hyde Park Duathlon]]/$T$3</f>
        <v>1</v>
      </c>
      <c r="AC117" s="65">
        <f t="shared" si="31"/>
        <v>3.7398058252427182</v>
      </c>
      <c r="AD117" s="55">
        <f>+AC117</f>
        <v>3.7398058252427182</v>
      </c>
      <c r="AE117" s="55"/>
      <c r="AF117" s="55"/>
      <c r="AG117" s="55"/>
      <c r="AH117" s="55"/>
      <c r="AI117" s="55"/>
      <c r="AJ117" s="73">
        <f>COUNT(Table1[[#This Row],[F open]:[M SuperVet]])</f>
        <v>1</v>
      </c>
    </row>
    <row r="118" spans="1:36" s="52" customFormat="1" x14ac:dyDescent="0.2">
      <c r="A118" s="16" t="str">
        <f t="shared" si="39"/>
        <v xml:space="preserve"> </v>
      </c>
      <c r="B118" s="16" t="s">
        <v>1895</v>
      </c>
      <c r="C118" s="15"/>
      <c r="D118" s="29" t="s">
        <v>397</v>
      </c>
      <c r="E118" s="29" t="s">
        <v>194</v>
      </c>
      <c r="F118" s="82">
        <f t="shared" si="26"/>
        <v>1130</v>
      </c>
      <c r="G118" s="82" t="str">
        <f>IF(Table1[[#This Row],[F open]]=""," ",RANK(AD118,$AD$5:$AD$1454,1))</f>
        <v xml:space="preserve"> </v>
      </c>
      <c r="H118" s="82">
        <f>IF(Table1[[#This Row],[F Vet]]=""," ",RANK(AE118,$AE$5:$AE$1454,1))</f>
        <v>49</v>
      </c>
      <c r="I118" s="82" t="str">
        <f>IF(Table1[[#This Row],[F SuperVet]]=""," ",RANK(AF118,$AF$5:$AF$1454,1))</f>
        <v xml:space="preserve"> </v>
      </c>
      <c r="J118" s="82" t="str">
        <f>IF(Table1[[#This Row],[M Open]]=""," ",RANK(AG118,$AG$5:$AG$1454,1))</f>
        <v xml:space="preserve"> </v>
      </c>
      <c r="K118" s="82" t="str">
        <f>IF(Table1[[#This Row],[M Vet]]=""," ",RANK(AH118,$AH$5:$AH$1454,1))</f>
        <v xml:space="preserve"> </v>
      </c>
      <c r="L118" s="82" t="str">
        <f>IF(Table1[[#This Row],[M SuperVet]]=""," ",RANK(AI118,$AI$5:$AI$1454,1))</f>
        <v xml:space="preserve"> </v>
      </c>
      <c r="M118" s="74">
        <v>404</v>
      </c>
      <c r="N118" s="74">
        <v>176</v>
      </c>
      <c r="O118" s="74">
        <v>47</v>
      </c>
      <c r="P118" s="74">
        <v>128</v>
      </c>
      <c r="Q118" s="17">
        <v>409</v>
      </c>
      <c r="R118" s="17">
        <v>139</v>
      </c>
      <c r="S118" s="17">
        <v>104</v>
      </c>
      <c r="T118" s="17">
        <v>179</v>
      </c>
      <c r="U118" s="55">
        <f>+Table1[[#This Row],[Thames Turbo Sprint Triathlon]]/$M$3</f>
        <v>1</v>
      </c>
      <c r="V118" s="55">
        <f t="shared" si="27"/>
        <v>1</v>
      </c>
      <c r="W118" s="55">
        <f t="shared" si="28"/>
        <v>1</v>
      </c>
      <c r="X118" s="55">
        <f t="shared" si="29"/>
        <v>1</v>
      </c>
      <c r="Y118" s="55">
        <f t="shared" si="30"/>
        <v>0.7941747572815534</v>
      </c>
      <c r="Z118" s="55">
        <f>+Table1[[#This Row],[Hillingdon Sprint Triathlon]]/$R$3</f>
        <v>1</v>
      </c>
      <c r="AA118" s="55">
        <f>+Table1[[#This Row],[London Fields]]/$S$3</f>
        <v>1</v>
      </c>
      <c r="AB118" s="55">
        <f>+Table1[[#This Row],[Jekyll &amp; Hyde Park Duathlon]]/$T$3</f>
        <v>1</v>
      </c>
      <c r="AC118" s="65">
        <f t="shared" si="31"/>
        <v>3.7941747572815534</v>
      </c>
      <c r="AD118" s="55"/>
      <c r="AE118" s="55">
        <f>+AC118</f>
        <v>3.7941747572815534</v>
      </c>
      <c r="AF118" s="55"/>
      <c r="AG118" s="55"/>
      <c r="AH118" s="55"/>
      <c r="AI118" s="55"/>
      <c r="AJ118" s="73">
        <f>COUNT(Table1[[#This Row],[F open]:[M SuperVet]])</f>
        <v>1</v>
      </c>
    </row>
    <row r="119" spans="1:36" s="52" customFormat="1" hidden="1" x14ac:dyDescent="0.2">
      <c r="A119" s="16" t="str">
        <f t="shared" si="39"/>
        <v xml:space="preserve"> </v>
      </c>
      <c r="B119" s="16" t="s">
        <v>1609</v>
      </c>
      <c r="C119" s="15" t="s">
        <v>138</v>
      </c>
      <c r="D119" s="29" t="s">
        <v>217</v>
      </c>
      <c r="E119" s="29" t="s">
        <v>188</v>
      </c>
      <c r="F119" s="82">
        <f t="shared" si="26"/>
        <v>4</v>
      </c>
      <c r="G119" s="82" t="str">
        <f>IF(Table1[[#This Row],[F open]]=""," ",RANK(AD119,$AD$5:$AD$1454,1))</f>
        <v xml:space="preserve"> </v>
      </c>
      <c r="H119" s="82" t="str">
        <f>IF(Table1[[#This Row],[F Vet]]=""," ",RANK(AE119,$AE$5:$AE$1454,1))</f>
        <v xml:space="preserve"> </v>
      </c>
      <c r="I119" s="82" t="str">
        <f>IF(Table1[[#This Row],[F SuperVet]]=""," ",RANK(AF119,$AF$5:$AF$1454,1))</f>
        <v xml:space="preserve"> </v>
      </c>
      <c r="J119" s="82">
        <f>IF(Table1[[#This Row],[M Open]]=""," ",RANK(AG119,$AG$5:$AG$1454,1))</f>
        <v>3</v>
      </c>
      <c r="K119" s="82" t="str">
        <f>IF(Table1[[#This Row],[M Vet]]=""," ",RANK(AH119,$AH$5:$AH$1454,1))</f>
        <v xml:space="preserve"> </v>
      </c>
      <c r="L119" s="82" t="str">
        <f>IF(Table1[[#This Row],[M SuperVet]]=""," ",RANK(AI119,$AI$5:$AI$1454,1))</f>
        <v xml:space="preserve"> </v>
      </c>
      <c r="M119" s="74">
        <v>404</v>
      </c>
      <c r="N119" s="74">
        <v>11</v>
      </c>
      <c r="O119" s="74">
        <v>47</v>
      </c>
      <c r="P119" s="74">
        <v>13</v>
      </c>
      <c r="Q119" s="17">
        <v>14</v>
      </c>
      <c r="R119" s="17">
        <v>139</v>
      </c>
      <c r="S119" s="17">
        <v>12</v>
      </c>
      <c r="T119" s="17">
        <v>179</v>
      </c>
      <c r="U119" s="55">
        <f>+Table1[[#This Row],[Thames Turbo Sprint Triathlon]]/$M$3</f>
        <v>1</v>
      </c>
      <c r="V119" s="55">
        <f t="shared" si="27"/>
        <v>6.25E-2</v>
      </c>
      <c r="W119" s="55">
        <f t="shared" si="28"/>
        <v>1</v>
      </c>
      <c r="X119" s="55">
        <f t="shared" si="29"/>
        <v>0.1015625</v>
      </c>
      <c r="Y119" s="55">
        <f t="shared" si="30"/>
        <v>2.7184466019417475E-2</v>
      </c>
      <c r="Z119" s="55">
        <f>+Table1[[#This Row],[Hillingdon Sprint Triathlon]]/$R$3</f>
        <v>1</v>
      </c>
      <c r="AA119" s="55">
        <f>+Table1[[#This Row],[London Fields]]/$S$3</f>
        <v>0.11538461538461539</v>
      </c>
      <c r="AB119" s="55">
        <f>+Table1[[#This Row],[Jekyll &amp; Hyde Park Duathlon]]/$T$3</f>
        <v>1</v>
      </c>
      <c r="AC119" s="65">
        <f t="shared" si="31"/>
        <v>0.3066315814040329</v>
      </c>
      <c r="AD119" s="55"/>
      <c r="AE119" s="55"/>
      <c r="AF119" s="55"/>
      <c r="AG119" s="55">
        <f>+AC119</f>
        <v>0.3066315814040329</v>
      </c>
      <c r="AH119" s="55"/>
      <c r="AI119" s="55"/>
      <c r="AJ119" s="73">
        <f>COUNT(Table1[[#This Row],[F open]:[M SuperVet]])</f>
        <v>1</v>
      </c>
    </row>
    <row r="120" spans="1:36" s="52" customFormat="1" hidden="1" x14ac:dyDescent="0.2">
      <c r="A120" s="16" t="str">
        <f t="shared" ref="A120:A121" si="48">IF(B119=B120,"y"," ")</f>
        <v xml:space="preserve"> </v>
      </c>
      <c r="B120" s="16" t="s">
        <v>853</v>
      </c>
      <c r="C120" s="15"/>
      <c r="D120" s="29" t="s">
        <v>397</v>
      </c>
      <c r="E120" s="29" t="s">
        <v>188</v>
      </c>
      <c r="F120" s="82">
        <f t="shared" si="26"/>
        <v>629</v>
      </c>
      <c r="G120" s="82" t="str">
        <f>IF(Table1[[#This Row],[F open]]=""," ",RANK(AD120,$AD$5:$AD$1454,1))</f>
        <v xml:space="preserve"> </v>
      </c>
      <c r="H120" s="82" t="str">
        <f>IF(Table1[[#This Row],[F Vet]]=""," ",RANK(AE120,$AE$5:$AE$1454,1))</f>
        <v xml:space="preserve"> </v>
      </c>
      <c r="I120" s="82" t="str">
        <f>IF(Table1[[#This Row],[F SuperVet]]=""," ",RANK(AF120,$AF$5:$AF$1454,1))</f>
        <v xml:space="preserve"> </v>
      </c>
      <c r="J120" s="82" t="str">
        <f>IF(Table1[[#This Row],[M Open]]=""," ",RANK(AG120,$AG$5:$AG$1454,1))</f>
        <v xml:space="preserve"> </v>
      </c>
      <c r="K120" s="82">
        <f>IF(Table1[[#This Row],[M Vet]]=""," ",RANK(AH120,$AH$5:$AH$1454,1))</f>
        <v>153</v>
      </c>
      <c r="L120" s="82" t="str">
        <f>IF(Table1[[#This Row],[M SuperVet]]=""," ",RANK(AI120,$AI$5:$AI$1454,1))</f>
        <v xml:space="preserve"> </v>
      </c>
      <c r="M120" s="74">
        <v>173</v>
      </c>
      <c r="N120" s="74">
        <v>176</v>
      </c>
      <c r="O120" s="74">
        <v>47</v>
      </c>
      <c r="P120" s="74">
        <v>128</v>
      </c>
      <c r="Q120" s="17">
        <v>515</v>
      </c>
      <c r="R120" s="17">
        <v>139</v>
      </c>
      <c r="S120" s="17">
        <v>104</v>
      </c>
      <c r="T120" s="17">
        <v>179</v>
      </c>
      <c r="U120" s="55">
        <f>+Table1[[#This Row],[Thames Turbo Sprint Triathlon]]/$M$3</f>
        <v>0.42821782178217821</v>
      </c>
      <c r="V120" s="55">
        <f t="shared" si="27"/>
        <v>1</v>
      </c>
      <c r="W120" s="55">
        <f t="shared" si="28"/>
        <v>1</v>
      </c>
      <c r="X120" s="55">
        <f t="shared" si="29"/>
        <v>1</v>
      </c>
      <c r="Y120" s="55">
        <f t="shared" si="30"/>
        <v>1</v>
      </c>
      <c r="Z120" s="55">
        <f>+Table1[[#This Row],[Hillingdon Sprint Triathlon]]/$R$3</f>
        <v>1</v>
      </c>
      <c r="AA120" s="55">
        <f>+Table1[[#This Row],[London Fields]]/$S$3</f>
        <v>1</v>
      </c>
      <c r="AB120" s="55">
        <f>+Table1[[#This Row],[Jekyll &amp; Hyde Park Duathlon]]/$T$3</f>
        <v>1</v>
      </c>
      <c r="AC120" s="65">
        <f t="shared" si="31"/>
        <v>3.4282178217821784</v>
      </c>
      <c r="AD120" s="55"/>
      <c r="AE120" s="55"/>
      <c r="AF120" s="55"/>
      <c r="AG120" s="55"/>
      <c r="AH120" s="55">
        <f>+AC120</f>
        <v>3.4282178217821784</v>
      </c>
      <c r="AI120" s="55"/>
      <c r="AJ120" s="73">
        <f>COUNT(Table1[[#This Row],[F open]:[M SuperVet]])</f>
        <v>1</v>
      </c>
    </row>
    <row r="121" spans="1:36" s="52" customFormat="1" hidden="1" x14ac:dyDescent="0.2">
      <c r="A121" s="16" t="str">
        <f t="shared" si="48"/>
        <v xml:space="preserve"> </v>
      </c>
      <c r="B121" s="16" t="s">
        <v>966</v>
      </c>
      <c r="C121" s="15"/>
      <c r="D121" s="29" t="s">
        <v>217</v>
      </c>
      <c r="E121" s="29" t="s">
        <v>188</v>
      </c>
      <c r="F121" s="82">
        <f t="shared" si="26"/>
        <v>1098</v>
      </c>
      <c r="G121" s="82" t="str">
        <f>IF(Table1[[#This Row],[F open]]=""," ",RANK(AD121,$AD$5:$AD$1454,1))</f>
        <v xml:space="preserve"> </v>
      </c>
      <c r="H121" s="82" t="str">
        <f>IF(Table1[[#This Row],[F Vet]]=""," ",RANK(AE121,$AE$5:$AE$1454,1))</f>
        <v xml:space="preserve"> </v>
      </c>
      <c r="I121" s="82" t="str">
        <f>IF(Table1[[#This Row],[F SuperVet]]=""," ",RANK(AF121,$AF$5:$AF$1454,1))</f>
        <v xml:space="preserve"> </v>
      </c>
      <c r="J121" s="82">
        <f>IF(Table1[[#This Row],[M Open]]=""," ",RANK(AG121,$AG$5:$AG$1454,1))</f>
        <v>519</v>
      </c>
      <c r="K121" s="82" t="str">
        <f>IF(Table1[[#This Row],[M Vet]]=""," ",RANK(AH121,$AH$5:$AH$1454,1))</f>
        <v xml:space="preserve"> </v>
      </c>
      <c r="L121" s="82" t="str">
        <f>IF(Table1[[#This Row],[M SuperVet]]=""," ",RANK(AI121,$AI$5:$AI$1454,1))</f>
        <v xml:space="preserve"> </v>
      </c>
      <c r="M121" s="74">
        <v>312</v>
      </c>
      <c r="N121" s="74">
        <v>176</v>
      </c>
      <c r="O121" s="74">
        <v>47</v>
      </c>
      <c r="P121" s="74">
        <v>128</v>
      </c>
      <c r="Q121" s="17">
        <v>515</v>
      </c>
      <c r="R121" s="17">
        <v>139</v>
      </c>
      <c r="S121" s="17">
        <v>104</v>
      </c>
      <c r="T121" s="17">
        <v>179</v>
      </c>
      <c r="U121" s="55">
        <f>+Table1[[#This Row],[Thames Turbo Sprint Triathlon]]/$M$3</f>
        <v>0.7722772277227723</v>
      </c>
      <c r="V121" s="55">
        <f t="shared" si="27"/>
        <v>1</v>
      </c>
      <c r="W121" s="55">
        <f t="shared" si="28"/>
        <v>1</v>
      </c>
      <c r="X121" s="55">
        <f t="shared" si="29"/>
        <v>1</v>
      </c>
      <c r="Y121" s="55">
        <f t="shared" si="30"/>
        <v>1</v>
      </c>
      <c r="Z121" s="55">
        <f>+Table1[[#This Row],[Hillingdon Sprint Triathlon]]/$R$3</f>
        <v>1</v>
      </c>
      <c r="AA121" s="55">
        <f>+Table1[[#This Row],[London Fields]]/$S$3</f>
        <v>1</v>
      </c>
      <c r="AB121" s="55">
        <f>+Table1[[#This Row],[Jekyll &amp; Hyde Park Duathlon]]/$T$3</f>
        <v>1</v>
      </c>
      <c r="AC121" s="65">
        <f t="shared" si="31"/>
        <v>3.7722772277227721</v>
      </c>
      <c r="AD121" s="55"/>
      <c r="AE121" s="55"/>
      <c r="AF121" s="55"/>
      <c r="AG121" s="55">
        <f>+AC121</f>
        <v>3.7722772277227721</v>
      </c>
      <c r="AH121" s="55"/>
      <c r="AI121" s="55"/>
      <c r="AJ121" s="73">
        <f>COUNT(Table1[[#This Row],[F open]:[M SuperVet]])</f>
        <v>1</v>
      </c>
    </row>
    <row r="122" spans="1:36" s="52" customFormat="1" x14ac:dyDescent="0.2">
      <c r="A122" s="16" t="str">
        <f t="shared" ref="A122:A140" si="49">IF(B121=B122,"y"," ")</f>
        <v xml:space="preserve"> </v>
      </c>
      <c r="B122" s="16" t="s">
        <v>2241</v>
      </c>
      <c r="C122" s="15"/>
      <c r="D122" s="29" t="s">
        <v>217</v>
      </c>
      <c r="E122" s="29" t="s">
        <v>194</v>
      </c>
      <c r="F122" s="82">
        <f t="shared" si="26"/>
        <v>1138</v>
      </c>
      <c r="G122" s="82">
        <f>IF(Table1[[#This Row],[F open]]=""," ",RANK(AD122,$AD$5:$AD$1454,1))</f>
        <v>194</v>
      </c>
      <c r="H122" s="82" t="str">
        <f>IF(Table1[[#This Row],[F Vet]]=""," ",RANK(AE122,$AE$5:$AE$1454,1))</f>
        <v xml:space="preserve"> </v>
      </c>
      <c r="I122" s="82" t="str">
        <f>IF(Table1[[#This Row],[F SuperVet]]=""," ",RANK(AF122,$AF$5:$AF$1454,1))</f>
        <v xml:space="preserve"> </v>
      </c>
      <c r="J122" s="82" t="str">
        <f>IF(Table1[[#This Row],[M Open]]=""," ",RANK(AG122,$AG$5:$AG$1454,1))</f>
        <v xml:space="preserve"> </v>
      </c>
      <c r="K122" s="82" t="str">
        <f>IF(Table1[[#This Row],[M Vet]]=""," ",RANK(AH122,$AH$5:$AH$1454,1))</f>
        <v xml:space="preserve"> </v>
      </c>
      <c r="L122" s="82" t="str">
        <f>IF(Table1[[#This Row],[M SuperVet]]=""," ",RANK(AI122,$AI$5:$AI$1454,1))</f>
        <v xml:space="preserve"> </v>
      </c>
      <c r="M122" s="74">
        <v>404</v>
      </c>
      <c r="N122" s="74">
        <v>176</v>
      </c>
      <c r="O122" s="74">
        <v>47</v>
      </c>
      <c r="P122" s="74">
        <v>128</v>
      </c>
      <c r="Q122" s="17">
        <v>515</v>
      </c>
      <c r="R122" s="17">
        <v>139</v>
      </c>
      <c r="S122" s="17">
        <v>104</v>
      </c>
      <c r="T122" s="17">
        <v>143</v>
      </c>
      <c r="U122" s="55">
        <f>+Table1[[#This Row],[Thames Turbo Sprint Triathlon]]/$M$3</f>
        <v>1</v>
      </c>
      <c r="V122" s="55">
        <f t="shared" si="27"/>
        <v>1</v>
      </c>
      <c r="W122" s="55">
        <f t="shared" si="28"/>
        <v>1</v>
      </c>
      <c r="X122" s="55">
        <f t="shared" si="29"/>
        <v>1</v>
      </c>
      <c r="Y122" s="55">
        <f t="shared" si="30"/>
        <v>1</v>
      </c>
      <c r="Z122" s="55">
        <f>+Table1[[#This Row],[Hillingdon Sprint Triathlon]]/$R$3</f>
        <v>1</v>
      </c>
      <c r="AA122" s="55">
        <f>+Table1[[#This Row],[London Fields]]/$S$3</f>
        <v>1</v>
      </c>
      <c r="AB122" s="55">
        <f>+Table1[[#This Row],[Jekyll &amp; Hyde Park Duathlon]]/$T$3</f>
        <v>0.7988826815642458</v>
      </c>
      <c r="AC122" s="65">
        <f t="shared" si="31"/>
        <v>3.7988826815642458</v>
      </c>
      <c r="AD122" s="55">
        <f>+AC122</f>
        <v>3.7988826815642458</v>
      </c>
      <c r="AE122" s="55"/>
      <c r="AF122" s="55"/>
      <c r="AG122" s="55"/>
      <c r="AH122" s="55"/>
      <c r="AI122" s="55"/>
      <c r="AJ122" s="73">
        <f>COUNT(Table1[[#This Row],[F open]:[M SuperVet]])</f>
        <v>1</v>
      </c>
    </row>
    <row r="123" spans="1:36" s="52" customFormat="1" x14ac:dyDescent="0.2">
      <c r="A123" s="16" t="str">
        <f t="shared" si="49"/>
        <v xml:space="preserve"> </v>
      </c>
      <c r="B123" s="16" t="s">
        <v>1587</v>
      </c>
      <c r="C123" s="15" t="s">
        <v>66</v>
      </c>
      <c r="D123" s="29" t="s">
        <v>397</v>
      </c>
      <c r="E123" s="29" t="s">
        <v>1538</v>
      </c>
      <c r="F123" s="82">
        <f t="shared" si="26"/>
        <v>1146</v>
      </c>
      <c r="G123" s="82" t="str">
        <f>IF(Table1[[#This Row],[F open]]=""," ",RANK(AD123,$AD$5:$AD$1454,1))</f>
        <v xml:space="preserve"> </v>
      </c>
      <c r="H123" s="82">
        <f>IF(Table1[[#This Row],[F Vet]]=""," ",RANK(AE123,$AE$5:$AE$1454,1))</f>
        <v>50</v>
      </c>
      <c r="I123" s="82" t="str">
        <f>IF(Table1[[#This Row],[F SuperVet]]=""," ",RANK(AF123,$AF$5:$AF$1454,1))</f>
        <v xml:space="preserve"> </v>
      </c>
      <c r="J123" s="82" t="str">
        <f>IF(Table1[[#This Row],[M Open]]=""," ",RANK(AG123,$AG$5:$AG$1454,1))</f>
        <v xml:space="preserve"> </v>
      </c>
      <c r="K123" s="82" t="str">
        <f>IF(Table1[[#This Row],[M Vet]]=""," ",RANK(AH123,$AH$5:$AH$1454,1))</f>
        <v xml:space="preserve"> </v>
      </c>
      <c r="L123" s="82" t="str">
        <f>IF(Table1[[#This Row],[M SuperVet]]=""," ",RANK(AI123,$AI$5:$AI$1454,1))</f>
        <v xml:space="preserve"> </v>
      </c>
      <c r="M123" s="74">
        <v>404</v>
      </c>
      <c r="N123" s="74">
        <v>176</v>
      </c>
      <c r="O123" s="74">
        <v>47</v>
      </c>
      <c r="P123" s="74">
        <v>103</v>
      </c>
      <c r="Q123" s="17">
        <v>515</v>
      </c>
      <c r="R123" s="17">
        <v>139</v>
      </c>
      <c r="S123" s="17">
        <v>104</v>
      </c>
      <c r="T123" s="17">
        <v>179</v>
      </c>
      <c r="U123" s="55">
        <f>+Table1[[#This Row],[Thames Turbo Sprint Triathlon]]/$M$3</f>
        <v>1</v>
      </c>
      <c r="V123" s="55">
        <f t="shared" si="27"/>
        <v>1</v>
      </c>
      <c r="W123" s="55">
        <f t="shared" si="28"/>
        <v>1</v>
      </c>
      <c r="X123" s="55">
        <f t="shared" si="29"/>
        <v>0.8046875</v>
      </c>
      <c r="Y123" s="55">
        <f t="shared" si="30"/>
        <v>1</v>
      </c>
      <c r="Z123" s="55">
        <f>+Table1[[#This Row],[Hillingdon Sprint Triathlon]]/$R$3</f>
        <v>1</v>
      </c>
      <c r="AA123" s="55">
        <f>+Table1[[#This Row],[London Fields]]/$S$3</f>
        <v>1</v>
      </c>
      <c r="AB123" s="55">
        <f>+Table1[[#This Row],[Jekyll &amp; Hyde Park Duathlon]]/$T$3</f>
        <v>1</v>
      </c>
      <c r="AC123" s="65">
        <f t="shared" si="31"/>
        <v>3.8046875</v>
      </c>
      <c r="AD123" s="55"/>
      <c r="AE123" s="55">
        <f>+AC123</f>
        <v>3.8046875</v>
      </c>
      <c r="AF123" s="55"/>
      <c r="AG123" s="55"/>
      <c r="AH123" s="55"/>
      <c r="AI123" s="55"/>
      <c r="AJ123" s="73">
        <f>COUNT(Table1[[#This Row],[F open]:[M SuperVet]])</f>
        <v>1</v>
      </c>
    </row>
    <row r="124" spans="1:36" s="52" customFormat="1" x14ac:dyDescent="0.2">
      <c r="A124" s="16" t="str">
        <f t="shared" si="49"/>
        <v xml:space="preserve"> </v>
      </c>
      <c r="B124" s="16" t="s">
        <v>1583</v>
      </c>
      <c r="C124" s="15" t="s">
        <v>219</v>
      </c>
      <c r="D124" s="29" t="s">
        <v>217</v>
      </c>
      <c r="E124" s="29" t="s">
        <v>1538</v>
      </c>
      <c r="F124" s="82">
        <f t="shared" si="26"/>
        <v>483</v>
      </c>
      <c r="G124" s="82">
        <f>IF(Table1[[#This Row],[F open]]=""," ",RANK(AD124,$AD$5:$AD$1454,1))</f>
        <v>48</v>
      </c>
      <c r="H124" s="82" t="str">
        <f>IF(Table1[[#This Row],[F Vet]]=""," ",RANK(AE124,$AE$5:$AE$1454,1))</f>
        <v xml:space="preserve"> </v>
      </c>
      <c r="I124" s="82" t="str">
        <f>IF(Table1[[#This Row],[F SuperVet]]=""," ",RANK(AF124,$AF$5:$AF$1454,1))</f>
        <v xml:space="preserve"> </v>
      </c>
      <c r="J124" s="82" t="str">
        <f>IF(Table1[[#This Row],[M Open]]=""," ",RANK(AG124,$AG$5:$AG$1454,1))</f>
        <v xml:space="preserve"> </v>
      </c>
      <c r="K124" s="82" t="str">
        <f>IF(Table1[[#This Row],[M Vet]]=""," ",RANK(AH124,$AH$5:$AH$1454,1))</f>
        <v xml:space="preserve"> </v>
      </c>
      <c r="L124" s="82" t="str">
        <f>IF(Table1[[#This Row],[M SuperVet]]=""," ",RANK(AI124,$AI$5:$AI$1454,1))</f>
        <v xml:space="preserve"> </v>
      </c>
      <c r="M124" s="74">
        <v>404</v>
      </c>
      <c r="N124" s="74">
        <v>176</v>
      </c>
      <c r="O124" s="74">
        <v>47</v>
      </c>
      <c r="P124" s="74">
        <v>99</v>
      </c>
      <c r="Q124" s="17">
        <v>279</v>
      </c>
      <c r="R124" s="17">
        <v>139</v>
      </c>
      <c r="S124" s="17">
        <v>104</v>
      </c>
      <c r="T124" s="17">
        <v>179</v>
      </c>
      <c r="U124" s="55">
        <f>+Table1[[#This Row],[Thames Turbo Sprint Triathlon]]/$M$3</f>
        <v>1</v>
      </c>
      <c r="V124" s="55">
        <f t="shared" si="27"/>
        <v>1</v>
      </c>
      <c r="W124" s="55">
        <f t="shared" si="28"/>
        <v>1</v>
      </c>
      <c r="X124" s="55">
        <f t="shared" si="29"/>
        <v>0.7734375</v>
      </c>
      <c r="Y124" s="55">
        <f t="shared" si="30"/>
        <v>0.54174757281553398</v>
      </c>
      <c r="Z124" s="55">
        <f>+Table1[[#This Row],[Hillingdon Sprint Triathlon]]/$R$3</f>
        <v>1</v>
      </c>
      <c r="AA124" s="55">
        <f>+Table1[[#This Row],[London Fields]]/$S$3</f>
        <v>1</v>
      </c>
      <c r="AB124" s="55">
        <f>+Table1[[#This Row],[Jekyll &amp; Hyde Park Duathlon]]/$T$3</f>
        <v>1</v>
      </c>
      <c r="AC124" s="65">
        <f t="shared" si="31"/>
        <v>3.3151850728155341</v>
      </c>
      <c r="AD124" s="55">
        <f t="shared" ref="AD124:AD129" si="50">+AC124</f>
        <v>3.3151850728155341</v>
      </c>
      <c r="AE124" s="55"/>
      <c r="AF124" s="55"/>
      <c r="AG124" s="55"/>
      <c r="AH124" s="55"/>
      <c r="AI124" s="55"/>
      <c r="AJ124" s="73">
        <f>COUNT(Table1[[#This Row],[F open]:[M SuperVet]])</f>
        <v>1</v>
      </c>
    </row>
    <row r="125" spans="1:36" s="52" customFormat="1" x14ac:dyDescent="0.2">
      <c r="A125" s="16" t="str">
        <f t="shared" si="49"/>
        <v xml:space="preserve"> </v>
      </c>
      <c r="B125" s="16" t="s">
        <v>2111</v>
      </c>
      <c r="C125" s="15" t="s">
        <v>1664</v>
      </c>
      <c r="D125" s="29" t="s">
        <v>217</v>
      </c>
      <c r="E125" s="29" t="s">
        <v>194</v>
      </c>
      <c r="F125" s="82">
        <f t="shared" si="26"/>
        <v>860</v>
      </c>
      <c r="G125" s="82">
        <f>IF(Table1[[#This Row],[F open]]=""," ",RANK(AD125,$AD$5:$AD$1454,1))</f>
        <v>122</v>
      </c>
      <c r="H125" s="82" t="str">
        <f>IF(Table1[[#This Row],[F Vet]]=""," ",RANK(AE125,$AE$5:$AE$1454,1))</f>
        <v xml:space="preserve"> </v>
      </c>
      <c r="I125" s="82" t="str">
        <f>IF(Table1[[#This Row],[F SuperVet]]=""," ",RANK(AF125,$AF$5:$AF$1454,1))</f>
        <v xml:space="preserve"> </v>
      </c>
      <c r="J125" s="82" t="str">
        <f>IF(Table1[[#This Row],[M Open]]=""," ",RANK(AG125,$AG$5:$AG$1454,1))</f>
        <v xml:space="preserve"> </v>
      </c>
      <c r="K125" s="82" t="str">
        <f>IF(Table1[[#This Row],[M Vet]]=""," ",RANK(AH125,$AH$5:$AH$1454,1))</f>
        <v xml:space="preserve"> </v>
      </c>
      <c r="L125" s="82" t="str">
        <f>IF(Table1[[#This Row],[M SuperVet]]=""," ",RANK(AI125,$AI$5:$AI$1454,1))</f>
        <v xml:space="preserve"> </v>
      </c>
      <c r="M125" s="74">
        <v>404</v>
      </c>
      <c r="N125" s="74">
        <v>176</v>
      </c>
      <c r="O125" s="74">
        <v>47</v>
      </c>
      <c r="P125" s="74">
        <v>128</v>
      </c>
      <c r="Q125" s="17">
        <v>515</v>
      </c>
      <c r="R125" s="17">
        <v>139</v>
      </c>
      <c r="S125" s="17">
        <v>63</v>
      </c>
      <c r="T125" s="17">
        <v>179</v>
      </c>
      <c r="U125" s="55">
        <f>+Table1[[#This Row],[Thames Turbo Sprint Triathlon]]/$M$3</f>
        <v>1</v>
      </c>
      <c r="V125" s="55">
        <f t="shared" si="27"/>
        <v>1</v>
      </c>
      <c r="W125" s="55">
        <f t="shared" si="28"/>
        <v>1</v>
      </c>
      <c r="X125" s="55">
        <f t="shared" si="29"/>
        <v>1</v>
      </c>
      <c r="Y125" s="55">
        <f t="shared" si="30"/>
        <v>1</v>
      </c>
      <c r="Z125" s="55">
        <f>+Table1[[#This Row],[Hillingdon Sprint Triathlon]]/$R$3</f>
        <v>1</v>
      </c>
      <c r="AA125" s="55">
        <f>+Table1[[#This Row],[London Fields]]/$S$3</f>
        <v>0.60576923076923073</v>
      </c>
      <c r="AB125" s="55">
        <f>+Table1[[#This Row],[Jekyll &amp; Hyde Park Duathlon]]/$T$3</f>
        <v>1</v>
      </c>
      <c r="AC125" s="65">
        <f t="shared" si="31"/>
        <v>3.6057692307692308</v>
      </c>
      <c r="AD125" s="55">
        <f t="shared" si="50"/>
        <v>3.6057692307692308</v>
      </c>
      <c r="AE125" s="55"/>
      <c r="AF125" s="55"/>
      <c r="AG125" s="55"/>
      <c r="AH125" s="55"/>
      <c r="AI125" s="55"/>
      <c r="AJ125" s="73">
        <f>COUNT(Table1[[#This Row],[F open]:[M SuperVet]])</f>
        <v>1</v>
      </c>
    </row>
    <row r="126" spans="1:36" s="52" customFormat="1" x14ac:dyDescent="0.2">
      <c r="A126" s="16" t="str">
        <f t="shared" si="49"/>
        <v xml:space="preserve"> </v>
      </c>
      <c r="B126" s="16" t="s">
        <v>2040</v>
      </c>
      <c r="C126" s="15"/>
      <c r="D126" s="29" t="s">
        <v>217</v>
      </c>
      <c r="E126" s="29" t="s">
        <v>1538</v>
      </c>
      <c r="F126" s="82">
        <f t="shared" si="26"/>
        <v>1227</v>
      </c>
      <c r="G126" s="82">
        <f>IF(Table1[[#This Row],[F open]]=""," ",RANK(AD126,$AD$5:$AD$1454,1))</f>
        <v>224</v>
      </c>
      <c r="H126" s="82" t="str">
        <f>IF(Table1[[#This Row],[F Vet]]=""," ",RANK(AE126,$AE$5:$AE$1454,1))</f>
        <v xml:space="preserve"> </v>
      </c>
      <c r="I126" s="82" t="str">
        <f>IF(Table1[[#This Row],[F SuperVet]]=""," ",RANK(AF126,$AF$5:$AF$1454,1))</f>
        <v xml:space="preserve"> </v>
      </c>
      <c r="J126" s="82" t="str">
        <f>IF(Table1[[#This Row],[M Open]]=""," ",RANK(AG126,$AG$5:$AG$1454,1))</f>
        <v xml:space="preserve"> </v>
      </c>
      <c r="K126" s="82" t="str">
        <f>IF(Table1[[#This Row],[M Vet]]=""," ",RANK(AH126,$AH$5:$AH$1454,1))</f>
        <v xml:space="preserve"> </v>
      </c>
      <c r="L126" s="82" t="str">
        <f>IF(Table1[[#This Row],[M SuperVet]]=""," ",RANK(AI126,$AI$5:$AI$1454,1))</f>
        <v xml:space="preserve"> </v>
      </c>
      <c r="M126" s="74">
        <v>404</v>
      </c>
      <c r="N126" s="74">
        <v>176</v>
      </c>
      <c r="O126" s="74">
        <v>47</v>
      </c>
      <c r="P126" s="74">
        <v>128</v>
      </c>
      <c r="Q126" s="17">
        <v>515</v>
      </c>
      <c r="R126" s="17">
        <v>119</v>
      </c>
      <c r="S126" s="17">
        <v>104</v>
      </c>
      <c r="T126" s="17">
        <v>179</v>
      </c>
      <c r="U126" s="55">
        <f>+Table1[[#This Row],[Thames Turbo Sprint Triathlon]]/$M$3</f>
        <v>1</v>
      </c>
      <c r="V126" s="55">
        <f t="shared" si="27"/>
        <v>1</v>
      </c>
      <c r="W126" s="55">
        <f t="shared" si="28"/>
        <v>1</v>
      </c>
      <c r="X126" s="55">
        <f t="shared" si="29"/>
        <v>1</v>
      </c>
      <c r="Y126" s="55">
        <f t="shared" si="30"/>
        <v>1</v>
      </c>
      <c r="Z126" s="55">
        <f>+Table1[[#This Row],[Hillingdon Sprint Triathlon]]/$R$3</f>
        <v>0.85611510791366907</v>
      </c>
      <c r="AA126" s="55">
        <f>+Table1[[#This Row],[London Fields]]/$S$3</f>
        <v>1</v>
      </c>
      <c r="AB126" s="55">
        <f>+Table1[[#This Row],[Jekyll &amp; Hyde Park Duathlon]]/$T$3</f>
        <v>1</v>
      </c>
      <c r="AC126" s="65">
        <f t="shared" si="31"/>
        <v>3.8561151079136691</v>
      </c>
      <c r="AD126" s="55">
        <f t="shared" si="50"/>
        <v>3.8561151079136691</v>
      </c>
      <c r="AE126" s="55"/>
      <c r="AF126" s="55"/>
      <c r="AG126" s="55"/>
      <c r="AH126" s="55"/>
      <c r="AI126" s="55"/>
      <c r="AJ126" s="73">
        <f>COUNT(Table1[[#This Row],[F open]:[M SuperVet]])</f>
        <v>1</v>
      </c>
    </row>
    <row r="127" spans="1:36" s="52" customFormat="1" x14ac:dyDescent="0.2">
      <c r="A127" s="16" t="str">
        <f t="shared" si="49"/>
        <v xml:space="preserve"> </v>
      </c>
      <c r="B127" s="16" t="s">
        <v>1388</v>
      </c>
      <c r="C127" s="15" t="s">
        <v>138</v>
      </c>
      <c r="D127" s="29" t="s">
        <v>217</v>
      </c>
      <c r="E127" s="29" t="s">
        <v>194</v>
      </c>
      <c r="F127" s="82">
        <f t="shared" si="26"/>
        <v>486</v>
      </c>
      <c r="G127" s="82">
        <f>IF(Table1[[#This Row],[F open]]=""," ",RANK(AD127,$AD$5:$AD$1454,1))</f>
        <v>49</v>
      </c>
      <c r="H127" s="82" t="str">
        <f>IF(Table1[[#This Row],[F Vet]]=""," ",RANK(AE127,$AE$5:$AE$1454,1))</f>
        <v xml:space="preserve"> </v>
      </c>
      <c r="I127" s="82" t="str">
        <f>IF(Table1[[#This Row],[F SuperVet]]=""," ",RANK(AF127,$AF$5:$AF$1454,1))</f>
        <v xml:space="preserve"> </v>
      </c>
      <c r="J127" s="82" t="str">
        <f>IF(Table1[[#This Row],[M Open]]=""," ",RANK(AG127,$AG$5:$AG$1454,1))</f>
        <v xml:space="preserve"> </v>
      </c>
      <c r="K127" s="82" t="str">
        <f>IF(Table1[[#This Row],[M Vet]]=""," ",RANK(AH127,$AH$5:$AH$1454,1))</f>
        <v xml:space="preserve"> </v>
      </c>
      <c r="L127" s="82" t="str">
        <f>IF(Table1[[#This Row],[M SuperVet]]=""," ",RANK(AI127,$AI$5:$AI$1454,1))</f>
        <v xml:space="preserve"> </v>
      </c>
      <c r="M127" s="74">
        <v>404</v>
      </c>
      <c r="N127" s="74">
        <v>56</v>
      </c>
      <c r="O127" s="74">
        <v>47</v>
      </c>
      <c r="P127" s="74">
        <v>128</v>
      </c>
      <c r="Q127" s="17">
        <v>515</v>
      </c>
      <c r="R127" s="17">
        <v>139</v>
      </c>
      <c r="S127" s="17">
        <v>104</v>
      </c>
      <c r="T127" s="17">
        <v>179</v>
      </c>
      <c r="U127" s="55">
        <f>+Table1[[#This Row],[Thames Turbo Sprint Triathlon]]/$M$3</f>
        <v>1</v>
      </c>
      <c r="V127" s="55">
        <f t="shared" si="27"/>
        <v>0.31818181818181818</v>
      </c>
      <c r="W127" s="55">
        <f t="shared" si="28"/>
        <v>1</v>
      </c>
      <c r="X127" s="55">
        <f t="shared" si="29"/>
        <v>1</v>
      </c>
      <c r="Y127" s="55">
        <f t="shared" si="30"/>
        <v>1</v>
      </c>
      <c r="Z127" s="55">
        <f>+Table1[[#This Row],[Hillingdon Sprint Triathlon]]/$R$3</f>
        <v>1</v>
      </c>
      <c r="AA127" s="55">
        <f>+Table1[[#This Row],[London Fields]]/$S$3</f>
        <v>1</v>
      </c>
      <c r="AB127" s="55">
        <f>+Table1[[#This Row],[Jekyll &amp; Hyde Park Duathlon]]/$T$3</f>
        <v>1</v>
      </c>
      <c r="AC127" s="65">
        <f t="shared" si="31"/>
        <v>3.3181818181818183</v>
      </c>
      <c r="AD127" s="55">
        <f t="shared" si="50"/>
        <v>3.3181818181818183</v>
      </c>
      <c r="AE127" s="55"/>
      <c r="AF127" s="55"/>
      <c r="AG127" s="55"/>
      <c r="AH127" s="55"/>
      <c r="AI127" s="55"/>
      <c r="AJ127" s="73">
        <f>COUNT(Table1[[#This Row],[F open]:[M SuperVet]])</f>
        <v>1</v>
      </c>
    </row>
    <row r="128" spans="1:36" s="52" customFormat="1" x14ac:dyDescent="0.2">
      <c r="A128" s="16" t="str">
        <f t="shared" si="49"/>
        <v xml:space="preserve"> </v>
      </c>
      <c r="B128" s="16" t="s">
        <v>499</v>
      </c>
      <c r="C128" s="15" t="s">
        <v>151</v>
      </c>
      <c r="D128" s="29" t="s">
        <v>217</v>
      </c>
      <c r="E128" s="29" t="s">
        <v>194</v>
      </c>
      <c r="F128" s="82">
        <f t="shared" si="26"/>
        <v>550</v>
      </c>
      <c r="G128" s="82">
        <f>IF(Table1[[#This Row],[F open]]=""," ",RANK(AD128,$AD$5:$AD$1454,1))</f>
        <v>60</v>
      </c>
      <c r="H128" s="82" t="str">
        <f>IF(Table1[[#This Row],[F Vet]]=""," ",RANK(AE128,$AE$5:$AE$1454,1))</f>
        <v xml:space="preserve"> </v>
      </c>
      <c r="I128" s="82" t="str">
        <f>IF(Table1[[#This Row],[F SuperVet]]=""," ",RANK(AF128,$AF$5:$AF$1454,1))</f>
        <v xml:space="preserve"> </v>
      </c>
      <c r="J128" s="82" t="str">
        <f>IF(Table1[[#This Row],[M Open]]=""," ",RANK(AG128,$AG$5:$AG$1454,1))</f>
        <v xml:space="preserve"> </v>
      </c>
      <c r="K128" s="82" t="str">
        <f>IF(Table1[[#This Row],[M Vet]]=""," ",RANK(AH128,$AH$5:$AH$1454,1))</f>
        <v xml:space="preserve"> </v>
      </c>
      <c r="L128" s="82" t="str">
        <f>IF(Table1[[#This Row],[M SuperVet]]=""," ",RANK(AI128,$AI$5:$AI$1454,1))</f>
        <v xml:space="preserve"> </v>
      </c>
      <c r="M128" s="74">
        <v>404</v>
      </c>
      <c r="N128" s="74">
        <v>176</v>
      </c>
      <c r="O128" s="74">
        <v>47</v>
      </c>
      <c r="P128" s="74">
        <v>128</v>
      </c>
      <c r="Q128" s="17">
        <v>189</v>
      </c>
      <c r="R128" s="17">
        <v>139</v>
      </c>
      <c r="S128" s="17">
        <v>104</v>
      </c>
      <c r="T128" s="17">
        <v>179</v>
      </c>
      <c r="U128" s="55">
        <f>+Table1[[#This Row],[Thames Turbo Sprint Triathlon]]/$M$3</f>
        <v>1</v>
      </c>
      <c r="V128" s="55">
        <f t="shared" si="27"/>
        <v>1</v>
      </c>
      <c r="W128" s="55">
        <f t="shared" si="28"/>
        <v>1</v>
      </c>
      <c r="X128" s="55">
        <f t="shared" si="29"/>
        <v>1</v>
      </c>
      <c r="Y128" s="55">
        <f t="shared" si="30"/>
        <v>0.36699029126213595</v>
      </c>
      <c r="Z128" s="55">
        <f>+Table1[[#This Row],[Hillingdon Sprint Triathlon]]/$R$3</f>
        <v>1</v>
      </c>
      <c r="AA128" s="55">
        <f>+Table1[[#This Row],[London Fields]]/$S$3</f>
        <v>1</v>
      </c>
      <c r="AB128" s="55">
        <f>+Table1[[#This Row],[Jekyll &amp; Hyde Park Duathlon]]/$T$3</f>
        <v>1</v>
      </c>
      <c r="AC128" s="65">
        <f t="shared" si="31"/>
        <v>3.3669902912621357</v>
      </c>
      <c r="AD128" s="55">
        <f t="shared" si="50"/>
        <v>3.3669902912621357</v>
      </c>
      <c r="AE128" s="55"/>
      <c r="AF128" s="55"/>
      <c r="AG128" s="55"/>
      <c r="AH128" s="55"/>
      <c r="AI128" s="55"/>
      <c r="AJ128" s="73">
        <f>COUNT(Table1[[#This Row],[F open]:[M SuperVet]])</f>
        <v>1</v>
      </c>
    </row>
    <row r="129" spans="1:36" s="52" customFormat="1" x14ac:dyDescent="0.2">
      <c r="A129" s="16" t="str">
        <f t="shared" si="49"/>
        <v xml:space="preserve"> </v>
      </c>
      <c r="B129" s="16" t="s">
        <v>1513</v>
      </c>
      <c r="C129" s="15" t="s">
        <v>132</v>
      </c>
      <c r="D129" s="29" t="s">
        <v>217</v>
      </c>
      <c r="E129" s="29" t="s">
        <v>194</v>
      </c>
      <c r="F129" s="82">
        <f t="shared" si="26"/>
        <v>968</v>
      </c>
      <c r="G129" s="82">
        <f>IF(Table1[[#This Row],[F open]]=""," ",RANK(AD129,$AD$5:$AD$1454,1))</f>
        <v>144</v>
      </c>
      <c r="H129" s="82" t="str">
        <f>IF(Table1[[#This Row],[F Vet]]=""," ",RANK(AE129,$AE$5:$AE$1454,1))</f>
        <v xml:space="preserve"> </v>
      </c>
      <c r="I129" s="82" t="str">
        <f>IF(Table1[[#This Row],[F SuperVet]]=""," ",RANK(AF129,$AF$5:$AF$1454,1))</f>
        <v xml:space="preserve"> </v>
      </c>
      <c r="J129" s="82" t="str">
        <f>IF(Table1[[#This Row],[M Open]]=""," ",RANK(AG129,$AG$5:$AG$1454,1))</f>
        <v xml:space="preserve"> </v>
      </c>
      <c r="K129" s="82" t="str">
        <f>IF(Table1[[#This Row],[M Vet]]=""," ",RANK(AH129,$AH$5:$AH$1454,1))</f>
        <v xml:space="preserve"> </v>
      </c>
      <c r="L129" s="82" t="str">
        <f>IF(Table1[[#This Row],[M SuperVet]]=""," ",RANK(AI129,$AI$5:$AI$1454,1))</f>
        <v xml:space="preserve"> </v>
      </c>
      <c r="M129" s="74">
        <v>404</v>
      </c>
      <c r="N129" s="74">
        <v>176</v>
      </c>
      <c r="O129" s="74">
        <v>32</v>
      </c>
      <c r="P129" s="74">
        <v>128</v>
      </c>
      <c r="Q129" s="17">
        <v>515</v>
      </c>
      <c r="R129" s="17">
        <v>139</v>
      </c>
      <c r="S129" s="17">
        <v>104</v>
      </c>
      <c r="T129" s="17">
        <v>179</v>
      </c>
      <c r="U129" s="55">
        <f>+Table1[[#This Row],[Thames Turbo Sprint Triathlon]]/$M$3</f>
        <v>1</v>
      </c>
      <c r="V129" s="55">
        <f t="shared" si="27"/>
        <v>1</v>
      </c>
      <c r="W129" s="55">
        <f t="shared" si="28"/>
        <v>0.68085106382978722</v>
      </c>
      <c r="X129" s="55">
        <f t="shared" si="29"/>
        <v>1</v>
      </c>
      <c r="Y129" s="55">
        <f t="shared" si="30"/>
        <v>1</v>
      </c>
      <c r="Z129" s="55">
        <f>+Table1[[#This Row],[Hillingdon Sprint Triathlon]]/$R$3</f>
        <v>1</v>
      </c>
      <c r="AA129" s="55">
        <f>+Table1[[#This Row],[London Fields]]/$S$3</f>
        <v>1</v>
      </c>
      <c r="AB129" s="55">
        <f>+Table1[[#This Row],[Jekyll &amp; Hyde Park Duathlon]]/$T$3</f>
        <v>1</v>
      </c>
      <c r="AC129" s="65">
        <f t="shared" si="31"/>
        <v>3.6808510638297873</v>
      </c>
      <c r="AD129" s="55">
        <f t="shared" si="50"/>
        <v>3.6808510638297873</v>
      </c>
      <c r="AE129" s="55"/>
      <c r="AF129" s="55"/>
      <c r="AG129" s="55"/>
      <c r="AH129" s="55"/>
      <c r="AI129" s="55"/>
      <c r="AJ129" s="73">
        <f>COUNT(Table1[[#This Row],[F open]:[M SuperVet]])</f>
        <v>1</v>
      </c>
    </row>
    <row r="130" spans="1:36" s="52" customFormat="1" x14ac:dyDescent="0.2">
      <c r="A130" s="16" t="str">
        <f t="shared" si="49"/>
        <v xml:space="preserve"> </v>
      </c>
      <c r="B130" s="16" t="s">
        <v>1875</v>
      </c>
      <c r="C130" s="15"/>
      <c r="D130" s="29" t="s">
        <v>397</v>
      </c>
      <c r="E130" s="29" t="s">
        <v>194</v>
      </c>
      <c r="F130" s="82">
        <f t="shared" si="26"/>
        <v>1064</v>
      </c>
      <c r="G130" s="82" t="str">
        <f>IF(Table1[[#This Row],[F open]]=""," ",RANK(AD130,$AD$5:$AD$1454,1))</f>
        <v xml:space="preserve"> </v>
      </c>
      <c r="H130" s="82">
        <f>IF(Table1[[#This Row],[F Vet]]=""," ",RANK(AE130,$AE$5:$AE$1454,1))</f>
        <v>37</v>
      </c>
      <c r="I130" s="82" t="str">
        <f>IF(Table1[[#This Row],[F SuperVet]]=""," ",RANK(AF130,$AF$5:$AF$1454,1))</f>
        <v xml:space="preserve"> </v>
      </c>
      <c r="J130" s="82" t="str">
        <f>IF(Table1[[#This Row],[M Open]]=""," ",RANK(AG130,$AG$5:$AG$1454,1))</f>
        <v xml:space="preserve"> </v>
      </c>
      <c r="K130" s="82" t="str">
        <f>IF(Table1[[#This Row],[M Vet]]=""," ",RANK(AH130,$AH$5:$AH$1454,1))</f>
        <v xml:space="preserve"> </v>
      </c>
      <c r="L130" s="82" t="str">
        <f>IF(Table1[[#This Row],[M SuperVet]]=""," ",RANK(AI130,$AI$5:$AI$1454,1))</f>
        <v xml:space="preserve"> </v>
      </c>
      <c r="M130" s="74">
        <v>404</v>
      </c>
      <c r="N130" s="74">
        <v>176</v>
      </c>
      <c r="O130" s="74">
        <v>47</v>
      </c>
      <c r="P130" s="74">
        <v>128</v>
      </c>
      <c r="Q130" s="17">
        <v>384</v>
      </c>
      <c r="R130" s="17">
        <v>139</v>
      </c>
      <c r="S130" s="17">
        <v>104</v>
      </c>
      <c r="T130" s="17">
        <v>179</v>
      </c>
      <c r="U130" s="55">
        <f>+Table1[[#This Row],[Thames Turbo Sprint Triathlon]]/$M$3</f>
        <v>1</v>
      </c>
      <c r="V130" s="55">
        <f t="shared" si="27"/>
        <v>1</v>
      </c>
      <c r="W130" s="55">
        <f t="shared" si="28"/>
        <v>1</v>
      </c>
      <c r="X130" s="55">
        <f t="shared" si="29"/>
        <v>1</v>
      </c>
      <c r="Y130" s="55">
        <f t="shared" si="30"/>
        <v>0.74563106796116507</v>
      </c>
      <c r="Z130" s="55">
        <f>+Table1[[#This Row],[Hillingdon Sprint Triathlon]]/$R$3</f>
        <v>1</v>
      </c>
      <c r="AA130" s="55">
        <f>+Table1[[#This Row],[London Fields]]/$S$3</f>
        <v>1</v>
      </c>
      <c r="AB130" s="55">
        <f>+Table1[[#This Row],[Jekyll &amp; Hyde Park Duathlon]]/$T$3</f>
        <v>1</v>
      </c>
      <c r="AC130" s="65">
        <f t="shared" si="31"/>
        <v>3.7456310679611651</v>
      </c>
      <c r="AD130" s="55"/>
      <c r="AE130" s="55">
        <f>+AC130</f>
        <v>3.7456310679611651</v>
      </c>
      <c r="AF130" s="55"/>
      <c r="AG130" s="55"/>
      <c r="AH130" s="55"/>
      <c r="AI130" s="55"/>
      <c r="AJ130" s="73">
        <f>COUNT(Table1[[#This Row],[F open]:[M SuperVet]])</f>
        <v>1</v>
      </c>
    </row>
    <row r="131" spans="1:36" s="52" customFormat="1" x14ac:dyDescent="0.2">
      <c r="A131" s="16" t="str">
        <f t="shared" si="49"/>
        <v xml:space="preserve"> </v>
      </c>
      <c r="B131" s="16" t="s">
        <v>1032</v>
      </c>
      <c r="C131" s="15"/>
      <c r="D131" s="29" t="s">
        <v>217</v>
      </c>
      <c r="E131" s="29" t="s">
        <v>194</v>
      </c>
      <c r="F131" s="82">
        <f t="shared" si="26"/>
        <v>1360</v>
      </c>
      <c r="G131" s="82">
        <f>IF(Table1[[#This Row],[F open]]=""," ",RANK(AD131,$AD$5:$AD$1454,1))</f>
        <v>277</v>
      </c>
      <c r="H131" s="82" t="str">
        <f>IF(Table1[[#This Row],[F Vet]]=""," ",RANK(AE131,$AE$5:$AE$1454,1))</f>
        <v xml:space="preserve"> </v>
      </c>
      <c r="I131" s="82" t="str">
        <f>IF(Table1[[#This Row],[F SuperVet]]=""," ",RANK(AF131,$AF$5:$AF$1454,1))</f>
        <v xml:space="preserve"> </v>
      </c>
      <c r="J131" s="82" t="str">
        <f>IF(Table1[[#This Row],[M Open]]=""," ",RANK(AG131,$AG$5:$AG$1454,1))</f>
        <v xml:space="preserve"> </v>
      </c>
      <c r="K131" s="82" t="str">
        <f>IF(Table1[[#This Row],[M Vet]]=""," ",RANK(AH131,$AH$5:$AH$1454,1))</f>
        <v xml:space="preserve"> </v>
      </c>
      <c r="L131" s="82" t="str">
        <f>IF(Table1[[#This Row],[M SuperVet]]=""," ",RANK(AI131,$AI$5:$AI$1454,1))</f>
        <v xml:space="preserve"> </v>
      </c>
      <c r="M131" s="74">
        <v>380</v>
      </c>
      <c r="N131" s="74">
        <v>176</v>
      </c>
      <c r="O131" s="74">
        <v>47</v>
      </c>
      <c r="P131" s="74">
        <v>128</v>
      </c>
      <c r="Q131" s="17">
        <v>515</v>
      </c>
      <c r="R131" s="17">
        <v>139</v>
      </c>
      <c r="S131" s="17">
        <v>104</v>
      </c>
      <c r="T131" s="17">
        <v>179</v>
      </c>
      <c r="U131" s="55">
        <f>+Table1[[#This Row],[Thames Turbo Sprint Triathlon]]/$M$3</f>
        <v>0.94059405940594054</v>
      </c>
      <c r="V131" s="55">
        <f t="shared" si="27"/>
        <v>1</v>
      </c>
      <c r="W131" s="55">
        <f t="shared" si="28"/>
        <v>1</v>
      </c>
      <c r="X131" s="55">
        <f t="shared" si="29"/>
        <v>1</v>
      </c>
      <c r="Y131" s="55">
        <f t="shared" si="30"/>
        <v>1</v>
      </c>
      <c r="Z131" s="55">
        <f>+Table1[[#This Row],[Hillingdon Sprint Triathlon]]/$R$3</f>
        <v>1</v>
      </c>
      <c r="AA131" s="55">
        <f>+Table1[[#This Row],[London Fields]]/$S$3</f>
        <v>1</v>
      </c>
      <c r="AB131" s="55">
        <f>+Table1[[#This Row],[Jekyll &amp; Hyde Park Duathlon]]/$T$3</f>
        <v>1</v>
      </c>
      <c r="AC131" s="65">
        <f t="shared" si="31"/>
        <v>3.9405940594059405</v>
      </c>
      <c r="AD131" s="55">
        <f t="shared" ref="AD131:AD136" si="51">+AC131</f>
        <v>3.9405940594059405</v>
      </c>
      <c r="AE131" s="55"/>
      <c r="AF131" s="55"/>
      <c r="AG131" s="55"/>
      <c r="AH131" s="55"/>
      <c r="AI131" s="55"/>
      <c r="AJ131" s="73">
        <f>COUNT(Table1[[#This Row],[F open]:[M SuperVet]])</f>
        <v>1</v>
      </c>
    </row>
    <row r="132" spans="1:36" s="52" customFormat="1" x14ac:dyDescent="0.2">
      <c r="A132" s="16" t="str">
        <f t="shared" si="49"/>
        <v xml:space="preserve"> </v>
      </c>
      <c r="B132" s="16" t="s">
        <v>2125</v>
      </c>
      <c r="C132" s="15"/>
      <c r="D132" s="29" t="s">
        <v>217</v>
      </c>
      <c r="E132" s="29" t="s">
        <v>194</v>
      </c>
      <c r="F132" s="82">
        <f t="shared" si="26"/>
        <v>1052</v>
      </c>
      <c r="G132" s="82">
        <f>IF(Table1[[#This Row],[F open]]=""," ",RANK(AD132,$AD$5:$AD$1454,1))</f>
        <v>168</v>
      </c>
      <c r="H132" s="82" t="str">
        <f>IF(Table1[[#This Row],[F Vet]]=""," ",RANK(AE132,$AE$5:$AE$1454,1))</f>
        <v xml:space="preserve"> </v>
      </c>
      <c r="I132" s="82" t="str">
        <f>IF(Table1[[#This Row],[F SuperVet]]=""," ",RANK(AF132,$AF$5:$AF$1454,1))</f>
        <v xml:space="preserve"> </v>
      </c>
      <c r="J132" s="82" t="str">
        <f>IF(Table1[[#This Row],[M Open]]=""," ",RANK(AG132,$AG$5:$AG$1454,1))</f>
        <v xml:space="preserve"> </v>
      </c>
      <c r="K132" s="82" t="str">
        <f>IF(Table1[[#This Row],[M Vet]]=""," ",RANK(AH132,$AH$5:$AH$1454,1))</f>
        <v xml:space="preserve"> </v>
      </c>
      <c r="L132" s="82" t="str">
        <f>IF(Table1[[#This Row],[M SuperVet]]=""," ",RANK(AI132,$AI$5:$AI$1454,1))</f>
        <v xml:space="preserve"> </v>
      </c>
      <c r="M132" s="74">
        <v>404</v>
      </c>
      <c r="N132" s="74">
        <v>176</v>
      </c>
      <c r="O132" s="74">
        <v>47</v>
      </c>
      <c r="P132" s="74">
        <v>128</v>
      </c>
      <c r="Q132" s="17">
        <v>515</v>
      </c>
      <c r="R132" s="17">
        <v>139</v>
      </c>
      <c r="S132" s="17">
        <v>77</v>
      </c>
      <c r="T132" s="17">
        <v>179</v>
      </c>
      <c r="U132" s="55">
        <f>+Table1[[#This Row],[Thames Turbo Sprint Triathlon]]/$M$3</f>
        <v>1</v>
      </c>
      <c r="V132" s="55">
        <f t="shared" si="27"/>
        <v>1</v>
      </c>
      <c r="W132" s="55">
        <f t="shared" si="28"/>
        <v>1</v>
      </c>
      <c r="X132" s="55">
        <f t="shared" si="29"/>
        <v>1</v>
      </c>
      <c r="Y132" s="55">
        <f t="shared" si="30"/>
        <v>1</v>
      </c>
      <c r="Z132" s="55">
        <f>+Table1[[#This Row],[Hillingdon Sprint Triathlon]]/$R$3</f>
        <v>1</v>
      </c>
      <c r="AA132" s="55">
        <f>+Table1[[#This Row],[London Fields]]/$S$3</f>
        <v>0.74038461538461542</v>
      </c>
      <c r="AB132" s="55">
        <f>+Table1[[#This Row],[Jekyll &amp; Hyde Park Duathlon]]/$T$3</f>
        <v>1</v>
      </c>
      <c r="AC132" s="65">
        <f t="shared" si="31"/>
        <v>3.7403846153846154</v>
      </c>
      <c r="AD132" s="55">
        <f t="shared" si="51"/>
        <v>3.7403846153846154</v>
      </c>
      <c r="AE132" s="55"/>
      <c r="AF132" s="55"/>
      <c r="AG132" s="55"/>
      <c r="AH132" s="55"/>
      <c r="AI132" s="55"/>
      <c r="AJ132" s="73">
        <f>COUNT(Table1[[#This Row],[F open]:[M SuperVet]])</f>
        <v>1</v>
      </c>
    </row>
    <row r="133" spans="1:36" s="52" customFormat="1" x14ac:dyDescent="0.2">
      <c r="A133" s="16" t="str">
        <f t="shared" si="49"/>
        <v xml:space="preserve"> </v>
      </c>
      <c r="B133" s="16" t="s">
        <v>1965</v>
      </c>
      <c r="C133" s="15"/>
      <c r="D133" s="29" t="s">
        <v>217</v>
      </c>
      <c r="E133" s="29" t="s">
        <v>194</v>
      </c>
      <c r="F133" s="82">
        <f t="shared" ref="F133:F196" si="52">+RANK(AC133,$AC$5:$AC$1454,1)</f>
        <v>1397</v>
      </c>
      <c r="G133" s="82">
        <f>IF(Table1[[#This Row],[F open]]=""," ",RANK(AD133,$AD$5:$AD$1454,1))</f>
        <v>293</v>
      </c>
      <c r="H133" s="82" t="str">
        <f>IF(Table1[[#This Row],[F Vet]]=""," ",RANK(AE133,$AE$5:$AE$1454,1))</f>
        <v xml:space="preserve"> </v>
      </c>
      <c r="I133" s="82" t="str">
        <f>IF(Table1[[#This Row],[F SuperVet]]=""," ",RANK(AF133,$AF$5:$AF$1454,1))</f>
        <v xml:space="preserve"> </v>
      </c>
      <c r="J133" s="82" t="str">
        <f>IF(Table1[[#This Row],[M Open]]=""," ",RANK(AG133,$AG$5:$AG$1454,1))</f>
        <v xml:space="preserve"> </v>
      </c>
      <c r="K133" s="82" t="str">
        <f>IF(Table1[[#This Row],[M Vet]]=""," ",RANK(AH133,$AH$5:$AH$1454,1))</f>
        <v xml:space="preserve"> </v>
      </c>
      <c r="L133" s="82" t="str">
        <f>IF(Table1[[#This Row],[M SuperVet]]=""," ",RANK(AI133,$AI$5:$AI$1454,1))</f>
        <v xml:space="preserve"> </v>
      </c>
      <c r="M133" s="74">
        <v>404</v>
      </c>
      <c r="N133" s="74">
        <v>176</v>
      </c>
      <c r="O133" s="74">
        <v>47</v>
      </c>
      <c r="P133" s="74">
        <v>128</v>
      </c>
      <c r="Q133" s="17">
        <v>496</v>
      </c>
      <c r="R133" s="17">
        <v>139</v>
      </c>
      <c r="S133" s="17">
        <v>104</v>
      </c>
      <c r="T133" s="17">
        <v>179</v>
      </c>
      <c r="U133" s="55">
        <f>+Table1[[#This Row],[Thames Turbo Sprint Triathlon]]/$M$3</f>
        <v>1</v>
      </c>
      <c r="V133" s="55">
        <f t="shared" ref="V133:V196" si="53">+N133/$N$3</f>
        <v>1</v>
      </c>
      <c r="W133" s="55">
        <f t="shared" ref="W133:W196" si="54">+O133/$O$3</f>
        <v>1</v>
      </c>
      <c r="X133" s="55">
        <f t="shared" ref="X133:X196" si="55">+P133/$P$3</f>
        <v>1</v>
      </c>
      <c r="Y133" s="55">
        <f t="shared" ref="Y133:Y196" si="56">+Q133/$Q$3</f>
        <v>0.96310679611650485</v>
      </c>
      <c r="Z133" s="55">
        <f>+Table1[[#This Row],[Hillingdon Sprint Triathlon]]/$R$3</f>
        <v>1</v>
      </c>
      <c r="AA133" s="55">
        <f>+Table1[[#This Row],[London Fields]]/$S$3</f>
        <v>1</v>
      </c>
      <c r="AB133" s="55">
        <f>+Table1[[#This Row],[Jekyll &amp; Hyde Park Duathlon]]/$T$3</f>
        <v>1</v>
      </c>
      <c r="AC133" s="65">
        <f t="shared" ref="AC133:AC196" si="57">SMALL(U133:AB133,1)+SMALL(U133:AB133,2)+SMALL(U133:AB133,3)+SMALL(U133:AB133,4)</f>
        <v>3.963106796116505</v>
      </c>
      <c r="AD133" s="55">
        <f t="shared" si="51"/>
        <v>3.963106796116505</v>
      </c>
      <c r="AE133" s="55"/>
      <c r="AF133" s="55"/>
      <c r="AG133" s="55"/>
      <c r="AH133" s="55"/>
      <c r="AI133" s="55"/>
      <c r="AJ133" s="73">
        <f>COUNT(Table1[[#This Row],[F open]:[M SuperVet]])</f>
        <v>1</v>
      </c>
    </row>
    <row r="134" spans="1:36" s="52" customFormat="1" x14ac:dyDescent="0.2">
      <c r="A134" s="16" t="str">
        <f t="shared" si="49"/>
        <v xml:space="preserve"> </v>
      </c>
      <c r="B134" s="16" t="s">
        <v>308</v>
      </c>
      <c r="C134" s="15" t="s">
        <v>88</v>
      </c>
      <c r="D134" s="29" t="s">
        <v>217</v>
      </c>
      <c r="E134" s="29" t="s">
        <v>194</v>
      </c>
      <c r="F134" s="82">
        <f t="shared" si="52"/>
        <v>596</v>
      </c>
      <c r="G134" s="82">
        <f>IF(Table1[[#This Row],[F open]]=""," ",RANK(AD134,$AD$5:$AD$1454,1))</f>
        <v>69</v>
      </c>
      <c r="H134" s="82" t="str">
        <f>IF(Table1[[#This Row],[F Vet]]=""," ",RANK(AE134,$AE$5:$AE$1454,1))</f>
        <v xml:space="preserve"> </v>
      </c>
      <c r="I134" s="82" t="str">
        <f>IF(Table1[[#This Row],[F SuperVet]]=""," ",RANK(AF134,$AF$5:$AF$1454,1))</f>
        <v xml:space="preserve"> </v>
      </c>
      <c r="J134" s="82" t="str">
        <f>IF(Table1[[#This Row],[M Open]]=""," ",RANK(AG134,$AG$5:$AG$1454,1))</f>
        <v xml:space="preserve"> </v>
      </c>
      <c r="K134" s="82" t="str">
        <f>IF(Table1[[#This Row],[M Vet]]=""," ",RANK(AH134,$AH$5:$AH$1454,1))</f>
        <v xml:space="preserve"> </v>
      </c>
      <c r="L134" s="82" t="str">
        <f>IF(Table1[[#This Row],[M SuperVet]]=""," ",RANK(AI134,$AI$5:$AI$1454,1))</f>
        <v xml:space="preserve"> </v>
      </c>
      <c r="M134" s="74">
        <v>404</v>
      </c>
      <c r="N134" s="74">
        <v>176</v>
      </c>
      <c r="O134" s="74">
        <v>19</v>
      </c>
      <c r="P134" s="74">
        <v>128</v>
      </c>
      <c r="Q134" s="17">
        <v>515</v>
      </c>
      <c r="R134" s="17">
        <v>139</v>
      </c>
      <c r="S134" s="17">
        <v>104</v>
      </c>
      <c r="T134" s="17">
        <v>179</v>
      </c>
      <c r="U134" s="55">
        <f>+Table1[[#This Row],[Thames Turbo Sprint Triathlon]]/$M$3</f>
        <v>1</v>
      </c>
      <c r="V134" s="55">
        <f t="shared" si="53"/>
        <v>1</v>
      </c>
      <c r="W134" s="55">
        <f t="shared" si="54"/>
        <v>0.40425531914893614</v>
      </c>
      <c r="X134" s="55">
        <f t="shared" si="55"/>
        <v>1</v>
      </c>
      <c r="Y134" s="55">
        <f t="shared" si="56"/>
        <v>1</v>
      </c>
      <c r="Z134" s="55">
        <f>+Table1[[#This Row],[Hillingdon Sprint Triathlon]]/$R$3</f>
        <v>1</v>
      </c>
      <c r="AA134" s="55">
        <f>+Table1[[#This Row],[London Fields]]/$S$3</f>
        <v>1</v>
      </c>
      <c r="AB134" s="55">
        <f>+Table1[[#This Row],[Jekyll &amp; Hyde Park Duathlon]]/$T$3</f>
        <v>1</v>
      </c>
      <c r="AC134" s="65">
        <f t="shared" si="57"/>
        <v>3.4042553191489362</v>
      </c>
      <c r="AD134" s="55">
        <f t="shared" si="51"/>
        <v>3.4042553191489362</v>
      </c>
      <c r="AE134" s="55"/>
      <c r="AF134" s="55"/>
      <c r="AG134" s="55"/>
      <c r="AH134" s="55"/>
      <c r="AI134" s="55"/>
      <c r="AJ134" s="73">
        <f>COUNT(Table1[[#This Row],[F open]:[M SuperVet]])</f>
        <v>1</v>
      </c>
    </row>
    <row r="135" spans="1:36" s="52" customFormat="1" x14ac:dyDescent="0.2">
      <c r="A135" s="16" t="str">
        <f t="shared" si="49"/>
        <v xml:space="preserve"> </v>
      </c>
      <c r="B135" s="16" t="s">
        <v>1861</v>
      </c>
      <c r="C135" s="15" t="s">
        <v>1615</v>
      </c>
      <c r="D135" s="29" t="s">
        <v>217</v>
      </c>
      <c r="E135" s="29" t="s">
        <v>194</v>
      </c>
      <c r="F135" s="82">
        <f t="shared" si="52"/>
        <v>1012</v>
      </c>
      <c r="G135" s="82">
        <f>IF(Table1[[#This Row],[F open]]=""," ",RANK(AD135,$AD$5:$AD$1454,1))</f>
        <v>158</v>
      </c>
      <c r="H135" s="82" t="str">
        <f>IF(Table1[[#This Row],[F Vet]]=""," ",RANK(AE135,$AE$5:$AE$1454,1))</f>
        <v xml:space="preserve"> </v>
      </c>
      <c r="I135" s="82" t="str">
        <f>IF(Table1[[#This Row],[F SuperVet]]=""," ",RANK(AF135,$AF$5:$AF$1454,1))</f>
        <v xml:space="preserve"> </v>
      </c>
      <c r="J135" s="82" t="str">
        <f>IF(Table1[[#This Row],[M Open]]=""," ",RANK(AG135,$AG$5:$AG$1454,1))</f>
        <v xml:space="preserve"> </v>
      </c>
      <c r="K135" s="82" t="str">
        <f>IF(Table1[[#This Row],[M Vet]]=""," ",RANK(AH135,$AH$5:$AH$1454,1))</f>
        <v xml:space="preserve"> </v>
      </c>
      <c r="L135" s="82" t="str">
        <f>IF(Table1[[#This Row],[M SuperVet]]=""," ",RANK(AI135,$AI$5:$AI$1454,1))</f>
        <v xml:space="preserve"> </v>
      </c>
      <c r="M135" s="74">
        <v>404</v>
      </c>
      <c r="N135" s="74">
        <v>176</v>
      </c>
      <c r="O135" s="74">
        <v>47</v>
      </c>
      <c r="P135" s="74">
        <v>128</v>
      </c>
      <c r="Q135" s="17">
        <v>366</v>
      </c>
      <c r="R135" s="17">
        <v>139</v>
      </c>
      <c r="S135" s="17">
        <v>104</v>
      </c>
      <c r="T135" s="17">
        <v>179</v>
      </c>
      <c r="U135" s="55">
        <f>+Table1[[#This Row],[Thames Turbo Sprint Triathlon]]/$M$3</f>
        <v>1</v>
      </c>
      <c r="V135" s="55">
        <f t="shared" si="53"/>
        <v>1</v>
      </c>
      <c r="W135" s="55">
        <f t="shared" si="54"/>
        <v>1</v>
      </c>
      <c r="X135" s="55">
        <f t="shared" si="55"/>
        <v>1</v>
      </c>
      <c r="Y135" s="55">
        <f t="shared" si="56"/>
        <v>0.71067961165048543</v>
      </c>
      <c r="Z135" s="55">
        <f>+Table1[[#This Row],[Hillingdon Sprint Triathlon]]/$R$3</f>
        <v>1</v>
      </c>
      <c r="AA135" s="55">
        <f>+Table1[[#This Row],[London Fields]]/$S$3</f>
        <v>1</v>
      </c>
      <c r="AB135" s="55">
        <f>+Table1[[#This Row],[Jekyll &amp; Hyde Park Duathlon]]/$T$3</f>
        <v>1</v>
      </c>
      <c r="AC135" s="65">
        <f t="shared" si="57"/>
        <v>3.7106796116504857</v>
      </c>
      <c r="AD135" s="55">
        <f t="shared" si="51"/>
        <v>3.7106796116504857</v>
      </c>
      <c r="AE135" s="55"/>
      <c r="AF135" s="55"/>
      <c r="AG135" s="55"/>
      <c r="AH135" s="55"/>
      <c r="AI135" s="55"/>
      <c r="AJ135" s="73">
        <f>COUNT(Table1[[#This Row],[F open]:[M SuperVet]])</f>
        <v>1</v>
      </c>
    </row>
    <row r="136" spans="1:36" s="52" customFormat="1" x14ac:dyDescent="0.2">
      <c r="A136" s="16" t="str">
        <f t="shared" si="49"/>
        <v xml:space="preserve"> </v>
      </c>
      <c r="B136" s="16" t="s">
        <v>2135</v>
      </c>
      <c r="C136" s="15"/>
      <c r="D136" s="29" t="s">
        <v>217</v>
      </c>
      <c r="E136" s="29" t="s">
        <v>194</v>
      </c>
      <c r="F136" s="82">
        <f t="shared" si="52"/>
        <v>1226</v>
      </c>
      <c r="G136" s="82">
        <f>IF(Table1[[#This Row],[F open]]=""," ",RANK(AD136,$AD$5:$AD$1454,1))</f>
        <v>223</v>
      </c>
      <c r="H136" s="82" t="str">
        <f>IF(Table1[[#This Row],[F Vet]]=""," ",RANK(AE136,$AE$5:$AE$1454,1))</f>
        <v xml:space="preserve"> </v>
      </c>
      <c r="I136" s="82" t="str">
        <f>IF(Table1[[#This Row],[F SuperVet]]=""," ",RANK(AF136,$AF$5:$AF$1454,1))</f>
        <v xml:space="preserve"> </v>
      </c>
      <c r="J136" s="82" t="str">
        <f>IF(Table1[[#This Row],[M Open]]=""," ",RANK(AG136,$AG$5:$AG$1454,1))</f>
        <v xml:space="preserve"> </v>
      </c>
      <c r="K136" s="82" t="str">
        <f>IF(Table1[[#This Row],[M Vet]]=""," ",RANK(AH136,$AH$5:$AH$1454,1))</f>
        <v xml:space="preserve"> </v>
      </c>
      <c r="L136" s="82" t="str">
        <f>IF(Table1[[#This Row],[M SuperVet]]=""," ",RANK(AI136,$AI$5:$AI$1454,1))</f>
        <v xml:space="preserve"> </v>
      </c>
      <c r="M136" s="74">
        <v>404</v>
      </c>
      <c r="N136" s="74">
        <v>176</v>
      </c>
      <c r="O136" s="74">
        <v>47</v>
      </c>
      <c r="P136" s="74">
        <v>128</v>
      </c>
      <c r="Q136" s="17">
        <v>515</v>
      </c>
      <c r="R136" s="17">
        <v>139</v>
      </c>
      <c r="S136" s="17">
        <v>89</v>
      </c>
      <c r="T136" s="17">
        <v>179</v>
      </c>
      <c r="U136" s="55">
        <f>+Table1[[#This Row],[Thames Turbo Sprint Triathlon]]/$M$3</f>
        <v>1</v>
      </c>
      <c r="V136" s="55">
        <f t="shared" si="53"/>
        <v>1</v>
      </c>
      <c r="W136" s="55">
        <f t="shared" si="54"/>
        <v>1</v>
      </c>
      <c r="X136" s="55">
        <f t="shared" si="55"/>
        <v>1</v>
      </c>
      <c r="Y136" s="55">
        <f t="shared" si="56"/>
        <v>1</v>
      </c>
      <c r="Z136" s="55">
        <f>+Table1[[#This Row],[Hillingdon Sprint Triathlon]]/$R$3</f>
        <v>1</v>
      </c>
      <c r="AA136" s="55">
        <f>+Table1[[#This Row],[London Fields]]/$S$3</f>
        <v>0.85576923076923073</v>
      </c>
      <c r="AB136" s="55">
        <f>+Table1[[#This Row],[Jekyll &amp; Hyde Park Duathlon]]/$T$3</f>
        <v>1</v>
      </c>
      <c r="AC136" s="65">
        <f t="shared" si="57"/>
        <v>3.8557692307692308</v>
      </c>
      <c r="AD136" s="55">
        <f t="shared" si="51"/>
        <v>3.8557692307692308</v>
      </c>
      <c r="AE136" s="55"/>
      <c r="AF136" s="55"/>
      <c r="AG136" s="55"/>
      <c r="AH136" s="55"/>
      <c r="AI136" s="55"/>
      <c r="AJ136" s="73">
        <f>COUNT(Table1[[#This Row],[F open]:[M SuperVet]])</f>
        <v>1</v>
      </c>
    </row>
    <row r="137" spans="1:36" s="52" customFormat="1" x14ac:dyDescent="0.2">
      <c r="A137" s="16" t="str">
        <f t="shared" si="49"/>
        <v xml:space="preserve"> </v>
      </c>
      <c r="B137" s="16" t="s">
        <v>1884</v>
      </c>
      <c r="C137" s="15" t="s">
        <v>122</v>
      </c>
      <c r="D137" s="29" t="s">
        <v>397</v>
      </c>
      <c r="E137" s="29" t="s">
        <v>194</v>
      </c>
      <c r="F137" s="82">
        <f t="shared" si="52"/>
        <v>1091</v>
      </c>
      <c r="G137" s="82" t="str">
        <f>IF(Table1[[#This Row],[F open]]=""," ",RANK(AD137,$AD$5:$AD$1454,1))</f>
        <v xml:space="preserve"> </v>
      </c>
      <c r="H137" s="82">
        <f>IF(Table1[[#This Row],[F Vet]]=""," ",RANK(AE137,$AE$5:$AE$1454,1))</f>
        <v>43</v>
      </c>
      <c r="I137" s="82" t="str">
        <f>IF(Table1[[#This Row],[F SuperVet]]=""," ",RANK(AF137,$AF$5:$AF$1454,1))</f>
        <v xml:space="preserve"> </v>
      </c>
      <c r="J137" s="82" t="str">
        <f>IF(Table1[[#This Row],[M Open]]=""," ",RANK(AG137,$AG$5:$AG$1454,1))</f>
        <v xml:space="preserve"> </v>
      </c>
      <c r="K137" s="82" t="str">
        <f>IF(Table1[[#This Row],[M Vet]]=""," ",RANK(AH137,$AH$5:$AH$1454,1))</f>
        <v xml:space="preserve"> </v>
      </c>
      <c r="L137" s="82" t="str">
        <f>IF(Table1[[#This Row],[M SuperVet]]=""," ",RANK(AI137,$AI$5:$AI$1454,1))</f>
        <v xml:space="preserve"> </v>
      </c>
      <c r="M137" s="74">
        <v>404</v>
      </c>
      <c r="N137" s="74">
        <v>176</v>
      </c>
      <c r="O137" s="74">
        <v>47</v>
      </c>
      <c r="P137" s="74">
        <v>128</v>
      </c>
      <c r="Q137" s="17">
        <v>395</v>
      </c>
      <c r="R137" s="17">
        <v>139</v>
      </c>
      <c r="S137" s="17">
        <v>104</v>
      </c>
      <c r="T137" s="17">
        <v>179</v>
      </c>
      <c r="U137" s="55">
        <f>+Table1[[#This Row],[Thames Turbo Sprint Triathlon]]/$M$3</f>
        <v>1</v>
      </c>
      <c r="V137" s="55">
        <f t="shared" si="53"/>
        <v>1</v>
      </c>
      <c r="W137" s="55">
        <f t="shared" si="54"/>
        <v>1</v>
      </c>
      <c r="X137" s="55">
        <f t="shared" si="55"/>
        <v>1</v>
      </c>
      <c r="Y137" s="55">
        <f t="shared" si="56"/>
        <v>0.76699029126213591</v>
      </c>
      <c r="Z137" s="55">
        <f>+Table1[[#This Row],[Hillingdon Sprint Triathlon]]/$R$3</f>
        <v>1</v>
      </c>
      <c r="AA137" s="55">
        <f>+Table1[[#This Row],[London Fields]]/$S$3</f>
        <v>1</v>
      </c>
      <c r="AB137" s="55">
        <f>+Table1[[#This Row],[Jekyll &amp; Hyde Park Duathlon]]/$T$3</f>
        <v>1</v>
      </c>
      <c r="AC137" s="65">
        <f t="shared" si="57"/>
        <v>3.766990291262136</v>
      </c>
      <c r="AD137" s="55"/>
      <c r="AE137" s="55">
        <f>+AC137</f>
        <v>3.766990291262136</v>
      </c>
      <c r="AF137" s="55"/>
      <c r="AG137" s="55"/>
      <c r="AH137" s="55"/>
      <c r="AI137" s="55"/>
      <c r="AJ137" s="73">
        <f>COUNT(Table1[[#This Row],[F open]:[M SuperVet]])</f>
        <v>1</v>
      </c>
    </row>
    <row r="138" spans="1:36" s="52" customFormat="1" hidden="1" x14ac:dyDescent="0.2">
      <c r="A138" s="16" t="str">
        <f t="shared" si="49"/>
        <v xml:space="preserve"> </v>
      </c>
      <c r="B138" s="16" t="s">
        <v>396</v>
      </c>
      <c r="C138" s="15"/>
      <c r="D138" s="29" t="s">
        <v>397</v>
      </c>
      <c r="E138" s="29" t="s">
        <v>188</v>
      </c>
      <c r="F138" s="82">
        <f t="shared" si="52"/>
        <v>107</v>
      </c>
      <c r="G138" s="82" t="str">
        <f>IF(Table1[[#This Row],[F open]]=""," ",RANK(AD138,$AD$5:$AD$1454,1))</f>
        <v xml:space="preserve"> </v>
      </c>
      <c r="H138" s="82" t="str">
        <f>IF(Table1[[#This Row],[F Vet]]=""," ",RANK(AE138,$AE$5:$AE$1454,1))</f>
        <v xml:space="preserve"> </v>
      </c>
      <c r="I138" s="82" t="str">
        <f>IF(Table1[[#This Row],[F SuperVet]]=""," ",RANK(AF138,$AF$5:$AF$1454,1))</f>
        <v xml:space="preserve"> </v>
      </c>
      <c r="J138" s="82" t="str">
        <f>IF(Table1[[#This Row],[M Open]]=""," ",RANK(AG138,$AG$5:$AG$1454,1))</f>
        <v xml:space="preserve"> </v>
      </c>
      <c r="K138" s="82">
        <f>IF(Table1[[#This Row],[M Vet]]=""," ",RANK(AH138,$AH$5:$AH$1454,1))</f>
        <v>30</v>
      </c>
      <c r="L138" s="82" t="str">
        <f>IF(Table1[[#This Row],[M SuperVet]]=""," ",RANK(AI138,$AI$5:$AI$1454,1))</f>
        <v xml:space="preserve"> </v>
      </c>
      <c r="M138" s="74">
        <v>182</v>
      </c>
      <c r="N138" s="74">
        <v>64</v>
      </c>
      <c r="O138" s="74">
        <v>47</v>
      </c>
      <c r="P138" s="74">
        <v>128</v>
      </c>
      <c r="Q138" s="17">
        <v>515</v>
      </c>
      <c r="R138" s="17">
        <v>139</v>
      </c>
      <c r="S138" s="17">
        <v>104</v>
      </c>
      <c r="T138" s="17">
        <v>179</v>
      </c>
      <c r="U138" s="55">
        <f>+Table1[[#This Row],[Thames Turbo Sprint Triathlon]]/$M$3</f>
        <v>0.45049504950495051</v>
      </c>
      <c r="V138" s="55">
        <f t="shared" si="53"/>
        <v>0.36363636363636365</v>
      </c>
      <c r="W138" s="55">
        <f t="shared" si="54"/>
        <v>1</v>
      </c>
      <c r="X138" s="55">
        <f t="shared" si="55"/>
        <v>1</v>
      </c>
      <c r="Y138" s="55">
        <f t="shared" si="56"/>
        <v>1</v>
      </c>
      <c r="Z138" s="55">
        <f>+Table1[[#This Row],[Hillingdon Sprint Triathlon]]/$R$3</f>
        <v>1</v>
      </c>
      <c r="AA138" s="55">
        <f>+Table1[[#This Row],[London Fields]]/$S$3</f>
        <v>1</v>
      </c>
      <c r="AB138" s="55">
        <f>+Table1[[#This Row],[Jekyll &amp; Hyde Park Duathlon]]/$T$3</f>
        <v>1</v>
      </c>
      <c r="AC138" s="65">
        <f t="shared" si="57"/>
        <v>2.8141314131413142</v>
      </c>
      <c r="AD138" s="55"/>
      <c r="AE138" s="55"/>
      <c r="AF138" s="55"/>
      <c r="AG138" s="55"/>
      <c r="AH138" s="55">
        <f t="shared" ref="AH138:AH139" si="58">+AC138</f>
        <v>2.8141314131413142</v>
      </c>
      <c r="AI138" s="55"/>
      <c r="AJ138" s="73">
        <f>COUNT(Table1[[#This Row],[F open]:[M SuperVet]])</f>
        <v>1</v>
      </c>
    </row>
    <row r="139" spans="1:36" s="52" customFormat="1" hidden="1" x14ac:dyDescent="0.2">
      <c r="A139" s="16" t="str">
        <f t="shared" si="49"/>
        <v xml:space="preserve"> </v>
      </c>
      <c r="B139" s="16" t="s">
        <v>539</v>
      </c>
      <c r="C139" s="15"/>
      <c r="D139" s="29" t="s">
        <v>397</v>
      </c>
      <c r="E139" s="29" t="s">
        <v>188</v>
      </c>
      <c r="F139" s="82">
        <f t="shared" si="52"/>
        <v>547</v>
      </c>
      <c r="G139" s="82" t="str">
        <f>IF(Table1[[#This Row],[F open]]=""," ",RANK(AD139,$AD$5:$AD$1454,1))</f>
        <v xml:space="preserve"> </v>
      </c>
      <c r="H139" s="82" t="str">
        <f>IF(Table1[[#This Row],[F Vet]]=""," ",RANK(AE139,$AE$5:$AE$1454,1))</f>
        <v xml:space="preserve"> </v>
      </c>
      <c r="I139" s="82" t="str">
        <f>IF(Table1[[#This Row],[F SuperVet]]=""," ",RANK(AF139,$AF$5:$AF$1454,1))</f>
        <v xml:space="preserve"> </v>
      </c>
      <c r="J139" s="82" t="str">
        <f>IF(Table1[[#This Row],[M Open]]=""," ",RANK(AG139,$AG$5:$AG$1454,1))</f>
        <v xml:space="preserve"> </v>
      </c>
      <c r="K139" s="82">
        <f>IF(Table1[[#This Row],[M Vet]]=""," ",RANK(AH139,$AH$5:$AH$1454,1))</f>
        <v>136</v>
      </c>
      <c r="L139" s="82" t="str">
        <f>IF(Table1[[#This Row],[M SuperVet]]=""," ",RANK(AI139,$AI$5:$AI$1454,1))</f>
        <v xml:space="preserve"> </v>
      </c>
      <c r="M139" s="74">
        <v>404</v>
      </c>
      <c r="N139" s="74">
        <v>176</v>
      </c>
      <c r="O139" s="74">
        <v>47</v>
      </c>
      <c r="P139" s="74">
        <v>128</v>
      </c>
      <c r="Q139" s="17">
        <v>188</v>
      </c>
      <c r="R139" s="17">
        <v>139</v>
      </c>
      <c r="S139" s="17">
        <v>104</v>
      </c>
      <c r="T139" s="17">
        <v>179</v>
      </c>
      <c r="U139" s="55">
        <f>+Table1[[#This Row],[Thames Turbo Sprint Triathlon]]/$M$3</f>
        <v>1</v>
      </c>
      <c r="V139" s="55">
        <f t="shared" si="53"/>
        <v>1</v>
      </c>
      <c r="W139" s="55">
        <f t="shared" si="54"/>
        <v>1</v>
      </c>
      <c r="X139" s="55">
        <f t="shared" si="55"/>
        <v>1</v>
      </c>
      <c r="Y139" s="55">
        <f t="shared" si="56"/>
        <v>0.36504854368932038</v>
      </c>
      <c r="Z139" s="55">
        <f>+Table1[[#This Row],[Hillingdon Sprint Triathlon]]/$R$3</f>
        <v>1</v>
      </c>
      <c r="AA139" s="55">
        <f>+Table1[[#This Row],[London Fields]]/$S$3</f>
        <v>1</v>
      </c>
      <c r="AB139" s="55">
        <f>+Table1[[#This Row],[Jekyll &amp; Hyde Park Duathlon]]/$T$3</f>
        <v>1</v>
      </c>
      <c r="AC139" s="65">
        <f t="shared" si="57"/>
        <v>3.3650485436893205</v>
      </c>
      <c r="AD139" s="55"/>
      <c r="AE139" s="55"/>
      <c r="AF139" s="55"/>
      <c r="AG139" s="55"/>
      <c r="AH139" s="55">
        <f t="shared" si="58"/>
        <v>3.3650485436893205</v>
      </c>
      <c r="AI139" s="55"/>
      <c r="AJ139" s="73">
        <f>COUNT(Table1[[#This Row],[F open]:[M SuperVet]])</f>
        <v>1</v>
      </c>
    </row>
    <row r="140" spans="1:36" s="52" customFormat="1" hidden="1" x14ac:dyDescent="0.2">
      <c r="A140" s="16" t="str">
        <f t="shared" si="49"/>
        <v xml:space="preserve"> </v>
      </c>
      <c r="B140" s="16" t="s">
        <v>2075</v>
      </c>
      <c r="C140" s="15" t="s">
        <v>1618</v>
      </c>
      <c r="D140" s="29" t="s">
        <v>217</v>
      </c>
      <c r="E140" s="29" t="s">
        <v>188</v>
      </c>
      <c r="F140" s="82">
        <f t="shared" si="52"/>
        <v>81</v>
      </c>
      <c r="G140" s="82" t="str">
        <f>IF(Table1[[#This Row],[F open]]=""," ",RANK(AD140,$AD$5:$AD$1454,1))</f>
        <v xml:space="preserve"> </v>
      </c>
      <c r="H140" s="82" t="str">
        <f>IF(Table1[[#This Row],[F Vet]]=""," ",RANK(AE140,$AE$5:$AE$1454,1))</f>
        <v xml:space="preserve"> </v>
      </c>
      <c r="I140" s="82" t="str">
        <f>IF(Table1[[#This Row],[F SuperVet]]=""," ",RANK(AF140,$AF$5:$AF$1454,1))</f>
        <v xml:space="preserve"> </v>
      </c>
      <c r="J140" s="82">
        <f>IF(Table1[[#This Row],[M Open]]=""," ",RANK(AG140,$AG$5:$AG$1454,1))</f>
        <v>42</v>
      </c>
      <c r="K140" s="82" t="str">
        <f>IF(Table1[[#This Row],[M Vet]]=""," ",RANK(AH140,$AH$5:$AH$1454,1))</f>
        <v xml:space="preserve"> </v>
      </c>
      <c r="L140" s="82" t="str">
        <f>IF(Table1[[#This Row],[M SuperVet]]=""," ",RANK(AI140,$AI$5:$AI$1454,1))</f>
        <v xml:space="preserve"> </v>
      </c>
      <c r="M140" s="74">
        <v>404</v>
      </c>
      <c r="N140" s="74">
        <v>176</v>
      </c>
      <c r="O140" s="74">
        <v>47</v>
      </c>
      <c r="P140" s="74">
        <v>128</v>
      </c>
      <c r="Q140" s="17">
        <v>515</v>
      </c>
      <c r="R140" s="17">
        <v>139</v>
      </c>
      <c r="S140" s="17">
        <v>17</v>
      </c>
      <c r="T140" s="17">
        <v>62</v>
      </c>
      <c r="U140" s="55">
        <f>+Table1[[#This Row],[Thames Turbo Sprint Triathlon]]/$M$3</f>
        <v>1</v>
      </c>
      <c r="V140" s="55">
        <f t="shared" si="53"/>
        <v>1</v>
      </c>
      <c r="W140" s="55">
        <f t="shared" si="54"/>
        <v>1</v>
      </c>
      <c r="X140" s="55">
        <f t="shared" si="55"/>
        <v>1</v>
      </c>
      <c r="Y140" s="55">
        <f t="shared" si="56"/>
        <v>1</v>
      </c>
      <c r="Z140" s="55">
        <f>+Table1[[#This Row],[Hillingdon Sprint Triathlon]]/$R$3</f>
        <v>1</v>
      </c>
      <c r="AA140" s="55">
        <f>+Table1[[#This Row],[London Fields]]/$S$3</f>
        <v>0.16346153846153846</v>
      </c>
      <c r="AB140" s="55">
        <f>+Table1[[#This Row],[Jekyll &amp; Hyde Park Duathlon]]/$T$3</f>
        <v>0.34636871508379891</v>
      </c>
      <c r="AC140" s="65">
        <f t="shared" si="57"/>
        <v>2.5098302535453376</v>
      </c>
      <c r="AD140" s="55"/>
      <c r="AE140" s="55"/>
      <c r="AF140" s="55"/>
      <c r="AG140" s="55">
        <f>+AC140</f>
        <v>2.5098302535453376</v>
      </c>
      <c r="AH140" s="55"/>
      <c r="AI140" s="55"/>
      <c r="AJ140" s="73">
        <f>COUNT(Table1[[#This Row],[F open]:[M SuperVet]])</f>
        <v>1</v>
      </c>
    </row>
    <row r="141" spans="1:36" s="52" customFormat="1" hidden="1" x14ac:dyDescent="0.2">
      <c r="A141" s="16" t="str">
        <f t="shared" ref="A141:A145" si="59">IF(B140=B141,"y"," ")</f>
        <v xml:space="preserve"> </v>
      </c>
      <c r="B141" s="16" t="s">
        <v>740</v>
      </c>
      <c r="C141" s="15" t="s">
        <v>88</v>
      </c>
      <c r="D141" s="29" t="s">
        <v>398</v>
      </c>
      <c r="E141" s="29" t="s">
        <v>188</v>
      </c>
      <c r="F141" s="82">
        <f t="shared" si="52"/>
        <v>2</v>
      </c>
      <c r="G141" s="82" t="str">
        <f>IF(Table1[[#This Row],[F open]]=""," ",RANK(AD141,$AD$5:$AD$1454,1))</f>
        <v xml:space="preserve"> </v>
      </c>
      <c r="H141" s="82" t="str">
        <f>IF(Table1[[#This Row],[F Vet]]=""," ",RANK(AE141,$AE$5:$AE$1454,1))</f>
        <v xml:space="preserve"> </v>
      </c>
      <c r="I141" s="82" t="str">
        <f>IF(Table1[[#This Row],[F SuperVet]]=""," ",RANK(AF141,$AF$5:$AF$1454,1))</f>
        <v xml:space="preserve"> </v>
      </c>
      <c r="J141" s="82">
        <f>IF(Table1[[#This Row],[M Open]]=""," ",RANK(AG141,$AG$5:$AG$1454,1))</f>
        <v>2</v>
      </c>
      <c r="K141" s="82" t="str">
        <f>IF(Table1[[#This Row],[M Vet]]=""," ",RANK(AH141,$AH$5:$AH$1454,1))</f>
        <v xml:space="preserve"> </v>
      </c>
      <c r="L141" s="82" t="str">
        <f>IF(Table1[[#This Row],[M SuperVet]]=""," ",RANK(AI141,$AI$5:$AI$1454,1))</f>
        <v xml:space="preserve"> </v>
      </c>
      <c r="M141" s="74">
        <v>18</v>
      </c>
      <c r="N141" s="74">
        <v>176</v>
      </c>
      <c r="O141" s="74">
        <v>4</v>
      </c>
      <c r="P141" s="74">
        <v>3</v>
      </c>
      <c r="Q141" s="17">
        <v>515</v>
      </c>
      <c r="R141" s="17">
        <v>6</v>
      </c>
      <c r="S141" s="17">
        <v>104</v>
      </c>
      <c r="T141" s="17">
        <v>179</v>
      </c>
      <c r="U141" s="55">
        <f>+Table1[[#This Row],[Thames Turbo Sprint Triathlon]]/$M$3</f>
        <v>4.4554455445544552E-2</v>
      </c>
      <c r="V141" s="55">
        <f t="shared" si="53"/>
        <v>1</v>
      </c>
      <c r="W141" s="55">
        <f t="shared" si="54"/>
        <v>8.5106382978723402E-2</v>
      </c>
      <c r="X141" s="55">
        <f t="shared" si="55"/>
        <v>2.34375E-2</v>
      </c>
      <c r="Y141" s="55">
        <f t="shared" si="56"/>
        <v>1</v>
      </c>
      <c r="Z141" s="55">
        <f>+Table1[[#This Row],[Hillingdon Sprint Triathlon]]/$R$3</f>
        <v>4.3165467625899283E-2</v>
      </c>
      <c r="AA141" s="55">
        <f>+Table1[[#This Row],[London Fields]]/$S$3</f>
        <v>1</v>
      </c>
      <c r="AB141" s="55">
        <f>+Table1[[#This Row],[Jekyll &amp; Hyde Park Duathlon]]/$T$3</f>
        <v>1</v>
      </c>
      <c r="AC141" s="65">
        <f t="shared" si="57"/>
        <v>0.19626380605016724</v>
      </c>
      <c r="AD141" s="55"/>
      <c r="AE141" s="55"/>
      <c r="AF141" s="55"/>
      <c r="AG141" s="55">
        <f>+AC141</f>
        <v>0.19626380605016724</v>
      </c>
      <c r="AH141" s="55"/>
      <c r="AI141" s="55"/>
      <c r="AJ141" s="73">
        <f>COUNT(Table1[[#This Row],[F open]:[M SuperVet]])</f>
        <v>1</v>
      </c>
    </row>
    <row r="142" spans="1:36" s="52" customFormat="1" hidden="1" x14ac:dyDescent="0.2">
      <c r="A142" s="16" t="str">
        <f t="shared" si="59"/>
        <v xml:space="preserve"> </v>
      </c>
      <c r="B142" s="16" t="s">
        <v>921</v>
      </c>
      <c r="C142" s="15"/>
      <c r="D142" s="29" t="s">
        <v>217</v>
      </c>
      <c r="E142" s="29" t="s">
        <v>188</v>
      </c>
      <c r="F142" s="82">
        <f t="shared" si="52"/>
        <v>97</v>
      </c>
      <c r="G142" s="82" t="str">
        <f>IF(Table1[[#This Row],[F open]]=""," ",RANK(AD142,$AD$5:$AD$1454,1))</f>
        <v xml:space="preserve"> </v>
      </c>
      <c r="H142" s="82" t="str">
        <f>IF(Table1[[#This Row],[F Vet]]=""," ",RANK(AE142,$AE$5:$AE$1454,1))</f>
        <v xml:space="preserve"> </v>
      </c>
      <c r="I142" s="82" t="str">
        <f>IF(Table1[[#This Row],[F SuperVet]]=""," ",RANK(AF142,$AF$5:$AF$1454,1))</f>
        <v xml:space="preserve"> </v>
      </c>
      <c r="J142" s="82">
        <f>IF(Table1[[#This Row],[M Open]]=""," ",RANK(AG142,$AG$5:$AG$1454,1))</f>
        <v>51</v>
      </c>
      <c r="K142" s="82" t="str">
        <f>IF(Table1[[#This Row],[M Vet]]=""," ",RANK(AH142,$AH$5:$AH$1454,1))</f>
        <v xml:space="preserve"> </v>
      </c>
      <c r="L142" s="82" t="str">
        <f>IF(Table1[[#This Row],[M SuperVet]]=""," ",RANK(AI142,$AI$5:$AI$1454,1))</f>
        <v xml:space="preserve"> </v>
      </c>
      <c r="M142" s="74">
        <v>264</v>
      </c>
      <c r="N142" s="74">
        <v>176</v>
      </c>
      <c r="O142" s="74">
        <v>47</v>
      </c>
      <c r="P142" s="74">
        <v>128</v>
      </c>
      <c r="Q142" s="17">
        <v>515</v>
      </c>
      <c r="R142" s="17">
        <v>139</v>
      </c>
      <c r="S142" s="17">
        <v>7</v>
      </c>
      <c r="T142" s="17">
        <v>179</v>
      </c>
      <c r="U142" s="55">
        <f>+Table1[[#This Row],[Thames Turbo Sprint Triathlon]]/$M$3</f>
        <v>0.65346534653465349</v>
      </c>
      <c r="V142" s="55">
        <f t="shared" si="53"/>
        <v>1</v>
      </c>
      <c r="W142" s="55">
        <f t="shared" si="54"/>
        <v>1</v>
      </c>
      <c r="X142" s="55">
        <f t="shared" si="55"/>
        <v>1</v>
      </c>
      <c r="Y142" s="55">
        <f t="shared" si="56"/>
        <v>1</v>
      </c>
      <c r="Z142" s="55">
        <f>+Table1[[#This Row],[Hillingdon Sprint Triathlon]]/$R$3</f>
        <v>1</v>
      </c>
      <c r="AA142" s="55">
        <f>+Table1[[#This Row],[London Fields]]/$S$3</f>
        <v>6.7307692307692304E-2</v>
      </c>
      <c r="AB142" s="55">
        <f>+Table1[[#This Row],[Jekyll &amp; Hyde Park Duathlon]]/$T$3</f>
        <v>1</v>
      </c>
      <c r="AC142" s="65">
        <f t="shared" si="57"/>
        <v>2.7207730388423457</v>
      </c>
      <c r="AD142" s="55"/>
      <c r="AE142" s="55"/>
      <c r="AF142" s="55"/>
      <c r="AG142" s="55">
        <f t="shared" ref="AG142:AG143" si="60">+AC142</f>
        <v>2.7207730388423457</v>
      </c>
      <c r="AH142" s="55"/>
      <c r="AI142" s="55"/>
      <c r="AJ142" s="73">
        <f>COUNT(Table1[[#This Row],[F open]:[M SuperVet]])</f>
        <v>1</v>
      </c>
    </row>
    <row r="143" spans="1:36" s="52" customFormat="1" hidden="1" x14ac:dyDescent="0.2">
      <c r="A143" s="16" t="str">
        <f t="shared" si="59"/>
        <v xml:space="preserve"> </v>
      </c>
      <c r="B143" s="16" t="s">
        <v>1901</v>
      </c>
      <c r="C143" s="15"/>
      <c r="D143" s="29" t="s">
        <v>217</v>
      </c>
      <c r="E143" s="29" t="s">
        <v>188</v>
      </c>
      <c r="F143" s="82">
        <f t="shared" si="52"/>
        <v>1151</v>
      </c>
      <c r="G143" s="82" t="str">
        <f>IF(Table1[[#This Row],[F open]]=""," ",RANK(AD143,$AD$5:$AD$1454,1))</f>
        <v xml:space="preserve"> </v>
      </c>
      <c r="H143" s="82" t="str">
        <f>IF(Table1[[#This Row],[F Vet]]=""," ",RANK(AE143,$AE$5:$AE$1454,1))</f>
        <v xml:space="preserve"> </v>
      </c>
      <c r="I143" s="82" t="str">
        <f>IF(Table1[[#This Row],[F SuperVet]]=""," ",RANK(AF143,$AF$5:$AF$1454,1))</f>
        <v xml:space="preserve"> </v>
      </c>
      <c r="J143" s="82">
        <f>IF(Table1[[#This Row],[M Open]]=""," ",RANK(AG143,$AG$5:$AG$1454,1))</f>
        <v>534</v>
      </c>
      <c r="K143" s="82" t="str">
        <f>IF(Table1[[#This Row],[M Vet]]=""," ",RANK(AH143,$AH$5:$AH$1454,1))</f>
        <v xml:space="preserve"> </v>
      </c>
      <c r="L143" s="82" t="str">
        <f>IF(Table1[[#This Row],[M SuperVet]]=""," ",RANK(AI143,$AI$5:$AI$1454,1))</f>
        <v xml:space="preserve"> </v>
      </c>
      <c r="M143" s="74">
        <v>404</v>
      </c>
      <c r="N143" s="74">
        <v>176</v>
      </c>
      <c r="O143" s="74">
        <v>47</v>
      </c>
      <c r="P143" s="74">
        <v>128</v>
      </c>
      <c r="Q143" s="17">
        <v>416</v>
      </c>
      <c r="R143" s="17">
        <v>139</v>
      </c>
      <c r="S143" s="17">
        <v>104</v>
      </c>
      <c r="T143" s="17">
        <v>179</v>
      </c>
      <c r="U143" s="55">
        <f>+Table1[[#This Row],[Thames Turbo Sprint Triathlon]]/$M$3</f>
        <v>1</v>
      </c>
      <c r="V143" s="55">
        <f t="shared" si="53"/>
        <v>1</v>
      </c>
      <c r="W143" s="55">
        <f t="shared" si="54"/>
        <v>1</v>
      </c>
      <c r="X143" s="55">
        <f t="shared" si="55"/>
        <v>1</v>
      </c>
      <c r="Y143" s="55">
        <f t="shared" si="56"/>
        <v>0.80776699029126209</v>
      </c>
      <c r="Z143" s="55">
        <f>+Table1[[#This Row],[Hillingdon Sprint Triathlon]]/$R$3</f>
        <v>1</v>
      </c>
      <c r="AA143" s="55">
        <f>+Table1[[#This Row],[London Fields]]/$S$3</f>
        <v>1</v>
      </c>
      <c r="AB143" s="55">
        <f>+Table1[[#This Row],[Jekyll &amp; Hyde Park Duathlon]]/$T$3</f>
        <v>1</v>
      </c>
      <c r="AC143" s="65">
        <f t="shared" si="57"/>
        <v>3.8077669902912623</v>
      </c>
      <c r="AD143" s="55"/>
      <c r="AE143" s="55"/>
      <c r="AF143" s="55"/>
      <c r="AG143" s="55">
        <f t="shared" si="60"/>
        <v>3.8077669902912623</v>
      </c>
      <c r="AH143" s="55"/>
      <c r="AI143" s="55"/>
      <c r="AJ143" s="73">
        <f>COUNT(Table1[[#This Row],[F open]:[M SuperVet]])</f>
        <v>1</v>
      </c>
    </row>
    <row r="144" spans="1:36" s="52" customFormat="1" x14ac:dyDescent="0.2">
      <c r="A144" s="16" t="str">
        <f t="shared" si="59"/>
        <v xml:space="preserve"> </v>
      </c>
      <c r="B144" s="16" t="s">
        <v>588</v>
      </c>
      <c r="C144" s="15"/>
      <c r="D144" s="29" t="s">
        <v>397</v>
      </c>
      <c r="E144" s="29" t="s">
        <v>194</v>
      </c>
      <c r="F144" s="82">
        <f t="shared" si="52"/>
        <v>1335</v>
      </c>
      <c r="G144" s="82" t="str">
        <f>IF(Table1[[#This Row],[F open]]=""," ",RANK(AD144,$AD$5:$AD$1454,1))</f>
        <v xml:space="preserve"> </v>
      </c>
      <c r="H144" s="82">
        <f>IF(Table1[[#This Row],[F Vet]]=""," ",RANK(AE144,$AE$5:$AE$1454,1))</f>
        <v>75</v>
      </c>
      <c r="I144" s="82" t="str">
        <f>IF(Table1[[#This Row],[F SuperVet]]=""," ",RANK(AF144,$AF$5:$AF$1454,1))</f>
        <v xml:space="preserve"> </v>
      </c>
      <c r="J144" s="82" t="str">
        <f>IF(Table1[[#This Row],[M Open]]=""," ",RANK(AG144,$AG$5:$AG$1454,1))</f>
        <v xml:space="preserve"> </v>
      </c>
      <c r="K144" s="82" t="str">
        <f>IF(Table1[[#This Row],[M Vet]]=""," ",RANK(AH144,$AH$5:$AH$1454,1))</f>
        <v xml:space="preserve"> </v>
      </c>
      <c r="L144" s="82" t="str">
        <f>IF(Table1[[#This Row],[M SuperVet]]=""," ",RANK(AI144,$AI$5:$AI$1454,1))</f>
        <v xml:space="preserve"> </v>
      </c>
      <c r="M144" s="74">
        <v>404</v>
      </c>
      <c r="N144" s="74">
        <v>176</v>
      </c>
      <c r="O144" s="74">
        <v>47</v>
      </c>
      <c r="P144" s="74">
        <v>128</v>
      </c>
      <c r="Q144" s="17">
        <v>475</v>
      </c>
      <c r="R144" s="17">
        <v>139</v>
      </c>
      <c r="S144" s="17">
        <v>104</v>
      </c>
      <c r="T144" s="17">
        <v>179</v>
      </c>
      <c r="U144" s="55">
        <f>+Table1[[#This Row],[Thames Turbo Sprint Triathlon]]/$M$3</f>
        <v>1</v>
      </c>
      <c r="V144" s="55">
        <f t="shared" si="53"/>
        <v>1</v>
      </c>
      <c r="W144" s="55">
        <f t="shared" si="54"/>
        <v>1</v>
      </c>
      <c r="X144" s="55">
        <f t="shared" si="55"/>
        <v>1</v>
      </c>
      <c r="Y144" s="55">
        <f t="shared" si="56"/>
        <v>0.92233009708737868</v>
      </c>
      <c r="Z144" s="55">
        <f>+Table1[[#This Row],[Hillingdon Sprint Triathlon]]/$R$3</f>
        <v>1</v>
      </c>
      <c r="AA144" s="55">
        <f>+Table1[[#This Row],[London Fields]]/$S$3</f>
        <v>1</v>
      </c>
      <c r="AB144" s="55">
        <f>+Table1[[#This Row],[Jekyll &amp; Hyde Park Duathlon]]/$T$3</f>
        <v>1</v>
      </c>
      <c r="AC144" s="65">
        <f t="shared" si="57"/>
        <v>3.9223300970873787</v>
      </c>
      <c r="AD144" s="55"/>
      <c r="AE144" s="55">
        <f>+AC144</f>
        <v>3.9223300970873787</v>
      </c>
      <c r="AF144" s="55"/>
      <c r="AG144" s="55"/>
      <c r="AH144" s="55"/>
      <c r="AI144" s="55"/>
      <c r="AJ144" s="73">
        <f>COUNT(Table1[[#This Row],[F open]:[M SuperVet]])</f>
        <v>1</v>
      </c>
    </row>
    <row r="145" spans="1:36" s="52" customFormat="1" x14ac:dyDescent="0.2">
      <c r="A145" s="16" t="str">
        <f t="shared" si="59"/>
        <v xml:space="preserve"> </v>
      </c>
      <c r="B145" s="16" t="s">
        <v>1931</v>
      </c>
      <c r="C145" s="15"/>
      <c r="D145" s="29" t="s">
        <v>217</v>
      </c>
      <c r="E145" s="29" t="s">
        <v>194</v>
      </c>
      <c r="F145" s="82">
        <f t="shared" si="52"/>
        <v>1271</v>
      </c>
      <c r="G145" s="82">
        <f>IF(Table1[[#This Row],[F open]]=""," ",RANK(AD145,$AD$5:$AD$1454,1))</f>
        <v>242</v>
      </c>
      <c r="H145" s="82" t="str">
        <f>IF(Table1[[#This Row],[F Vet]]=""," ",RANK(AE145,$AE$5:$AE$1454,1))</f>
        <v xml:space="preserve"> </v>
      </c>
      <c r="I145" s="82" t="str">
        <f>IF(Table1[[#This Row],[F SuperVet]]=""," ",RANK(AF145,$AF$5:$AF$1454,1))</f>
        <v xml:space="preserve"> </v>
      </c>
      <c r="J145" s="82" t="str">
        <f>IF(Table1[[#This Row],[M Open]]=""," ",RANK(AG145,$AG$5:$AG$1454,1))</f>
        <v xml:space="preserve"> </v>
      </c>
      <c r="K145" s="82" t="str">
        <f>IF(Table1[[#This Row],[M Vet]]=""," ",RANK(AH145,$AH$5:$AH$1454,1))</f>
        <v xml:space="preserve"> </v>
      </c>
      <c r="L145" s="82" t="str">
        <f>IF(Table1[[#This Row],[M SuperVet]]=""," ",RANK(AI145,$AI$5:$AI$1454,1))</f>
        <v xml:space="preserve"> </v>
      </c>
      <c r="M145" s="74">
        <v>404</v>
      </c>
      <c r="N145" s="74">
        <v>176</v>
      </c>
      <c r="O145" s="74">
        <v>47</v>
      </c>
      <c r="P145" s="74">
        <v>128</v>
      </c>
      <c r="Q145" s="17">
        <v>455</v>
      </c>
      <c r="R145" s="17">
        <v>139</v>
      </c>
      <c r="S145" s="17">
        <v>104</v>
      </c>
      <c r="T145" s="17">
        <v>179</v>
      </c>
      <c r="U145" s="55">
        <f>+Table1[[#This Row],[Thames Turbo Sprint Triathlon]]/$M$3</f>
        <v>1</v>
      </c>
      <c r="V145" s="55">
        <f t="shared" si="53"/>
        <v>1</v>
      </c>
      <c r="W145" s="55">
        <f t="shared" si="54"/>
        <v>1</v>
      </c>
      <c r="X145" s="55">
        <f t="shared" si="55"/>
        <v>1</v>
      </c>
      <c r="Y145" s="55">
        <f t="shared" si="56"/>
        <v>0.88349514563106801</v>
      </c>
      <c r="Z145" s="55">
        <f>+Table1[[#This Row],[Hillingdon Sprint Triathlon]]/$R$3</f>
        <v>1</v>
      </c>
      <c r="AA145" s="55">
        <f>+Table1[[#This Row],[London Fields]]/$S$3</f>
        <v>1</v>
      </c>
      <c r="AB145" s="55">
        <f>+Table1[[#This Row],[Jekyll &amp; Hyde Park Duathlon]]/$T$3</f>
        <v>1</v>
      </c>
      <c r="AC145" s="65">
        <f t="shared" si="57"/>
        <v>3.883495145631068</v>
      </c>
      <c r="AD145" s="55">
        <f>+AC145</f>
        <v>3.883495145631068</v>
      </c>
      <c r="AE145" s="55"/>
      <c r="AF145" s="55"/>
      <c r="AG145" s="55"/>
      <c r="AH145" s="55"/>
      <c r="AI145" s="55"/>
      <c r="AJ145" s="73">
        <f>COUNT(Table1[[#This Row],[F open]:[M SuperVet]])</f>
        <v>1</v>
      </c>
    </row>
    <row r="146" spans="1:36" s="52" customFormat="1" hidden="1" x14ac:dyDescent="0.2">
      <c r="A146" s="16" t="str">
        <f t="shared" ref="A146:A167" si="61">IF(B145=B146,"y"," ")</f>
        <v xml:space="preserve"> </v>
      </c>
      <c r="B146" s="16" t="s">
        <v>1358</v>
      </c>
      <c r="C146" s="15"/>
      <c r="D146" s="29" t="s">
        <v>217</v>
      </c>
      <c r="E146" s="29" t="s">
        <v>188</v>
      </c>
      <c r="F146" s="82">
        <f t="shared" si="52"/>
        <v>192</v>
      </c>
      <c r="G146" s="82" t="str">
        <f>IF(Table1[[#This Row],[F open]]=""," ",RANK(AD146,$AD$5:$AD$1454,1))</f>
        <v xml:space="preserve"> </v>
      </c>
      <c r="H146" s="82" t="str">
        <f>IF(Table1[[#This Row],[F Vet]]=""," ",RANK(AE146,$AE$5:$AE$1454,1))</f>
        <v xml:space="preserve"> </v>
      </c>
      <c r="I146" s="82" t="str">
        <f>IF(Table1[[#This Row],[F SuperVet]]=""," ",RANK(AF146,$AF$5:$AF$1454,1))</f>
        <v xml:space="preserve"> </v>
      </c>
      <c r="J146" s="82">
        <f>IF(Table1[[#This Row],[M Open]]=""," ",RANK(AG146,$AG$5:$AG$1454,1))</f>
        <v>109</v>
      </c>
      <c r="K146" s="82" t="str">
        <f>IF(Table1[[#This Row],[M Vet]]=""," ",RANK(AH146,$AH$5:$AH$1454,1))</f>
        <v xml:space="preserve"> </v>
      </c>
      <c r="L146" s="82" t="str">
        <f>IF(Table1[[#This Row],[M SuperVet]]=""," ",RANK(AI146,$AI$5:$AI$1454,1))</f>
        <v xml:space="preserve"> </v>
      </c>
      <c r="M146" s="74">
        <v>404</v>
      </c>
      <c r="N146" s="74">
        <v>14</v>
      </c>
      <c r="O146" s="74">
        <v>47</v>
      </c>
      <c r="P146" s="74">
        <v>128</v>
      </c>
      <c r="Q146" s="17">
        <v>515</v>
      </c>
      <c r="R146" s="17">
        <v>139</v>
      </c>
      <c r="S146" s="17">
        <v>104</v>
      </c>
      <c r="T146" s="17">
        <v>179</v>
      </c>
      <c r="U146" s="55">
        <f>+Table1[[#This Row],[Thames Turbo Sprint Triathlon]]/$M$3</f>
        <v>1</v>
      </c>
      <c r="V146" s="55">
        <f t="shared" si="53"/>
        <v>7.9545454545454544E-2</v>
      </c>
      <c r="W146" s="55">
        <f t="shared" si="54"/>
        <v>1</v>
      </c>
      <c r="X146" s="55">
        <f t="shared" si="55"/>
        <v>1</v>
      </c>
      <c r="Y146" s="55">
        <f t="shared" si="56"/>
        <v>1</v>
      </c>
      <c r="Z146" s="55">
        <f>+Table1[[#This Row],[Hillingdon Sprint Triathlon]]/$R$3</f>
        <v>1</v>
      </c>
      <c r="AA146" s="55">
        <f>+Table1[[#This Row],[London Fields]]/$S$3</f>
        <v>1</v>
      </c>
      <c r="AB146" s="55">
        <f>+Table1[[#This Row],[Jekyll &amp; Hyde Park Duathlon]]/$T$3</f>
        <v>1</v>
      </c>
      <c r="AC146" s="65">
        <f t="shared" si="57"/>
        <v>3.0795454545454546</v>
      </c>
      <c r="AD146" s="55"/>
      <c r="AE146" s="55"/>
      <c r="AF146" s="55"/>
      <c r="AG146" s="55">
        <f>+AC146</f>
        <v>3.0795454545454546</v>
      </c>
      <c r="AH146" s="55"/>
      <c r="AI146" s="55"/>
      <c r="AJ146" s="73">
        <f>COUNT(Table1[[#This Row],[F open]:[M SuperVet]])</f>
        <v>1</v>
      </c>
    </row>
    <row r="147" spans="1:36" s="52" customFormat="1" x14ac:dyDescent="0.2">
      <c r="A147" s="16" t="str">
        <f t="shared" si="61"/>
        <v xml:space="preserve"> </v>
      </c>
      <c r="B147" s="16" t="s">
        <v>2000</v>
      </c>
      <c r="C147" s="15" t="s">
        <v>287</v>
      </c>
      <c r="D147" s="29" t="s">
        <v>217</v>
      </c>
      <c r="E147" s="29" t="s">
        <v>1538</v>
      </c>
      <c r="F147" s="82">
        <f t="shared" si="52"/>
        <v>368</v>
      </c>
      <c r="G147" s="82">
        <f>IF(Table1[[#This Row],[F open]]=""," ",RANK(AD147,$AD$5:$AD$1454,1))</f>
        <v>33</v>
      </c>
      <c r="H147" s="82" t="str">
        <f>IF(Table1[[#This Row],[F Vet]]=""," ",RANK(AE147,$AE$5:$AE$1454,1))</f>
        <v xml:space="preserve"> </v>
      </c>
      <c r="I147" s="82" t="str">
        <f>IF(Table1[[#This Row],[F SuperVet]]=""," ",RANK(AF147,$AF$5:$AF$1454,1))</f>
        <v xml:space="preserve"> </v>
      </c>
      <c r="J147" s="82" t="str">
        <f>IF(Table1[[#This Row],[M Open]]=""," ",RANK(AG147,$AG$5:$AG$1454,1))</f>
        <v xml:space="preserve"> </v>
      </c>
      <c r="K147" s="82" t="str">
        <f>IF(Table1[[#This Row],[M Vet]]=""," ",RANK(AH147,$AH$5:$AH$1454,1))</f>
        <v xml:space="preserve"> </v>
      </c>
      <c r="L147" s="82" t="str">
        <f>IF(Table1[[#This Row],[M SuperVet]]=""," ",RANK(AI147,$AI$5:$AI$1454,1))</f>
        <v xml:space="preserve"> </v>
      </c>
      <c r="M147" s="74">
        <v>404</v>
      </c>
      <c r="N147" s="74">
        <v>176</v>
      </c>
      <c r="O147" s="74">
        <v>47</v>
      </c>
      <c r="P147" s="74">
        <v>128</v>
      </c>
      <c r="Q147" s="17">
        <v>515</v>
      </c>
      <c r="R147" s="17">
        <v>31</v>
      </c>
      <c r="S147" s="17">
        <v>104</v>
      </c>
      <c r="T147" s="17">
        <v>179</v>
      </c>
      <c r="U147" s="55">
        <f>+Table1[[#This Row],[Thames Turbo Sprint Triathlon]]/$M$3</f>
        <v>1</v>
      </c>
      <c r="V147" s="55">
        <f t="shared" si="53"/>
        <v>1</v>
      </c>
      <c r="W147" s="55">
        <f t="shared" si="54"/>
        <v>1</v>
      </c>
      <c r="X147" s="55">
        <f t="shared" si="55"/>
        <v>1</v>
      </c>
      <c r="Y147" s="55">
        <f t="shared" si="56"/>
        <v>1</v>
      </c>
      <c r="Z147" s="55">
        <f>+Table1[[#This Row],[Hillingdon Sprint Triathlon]]/$R$3</f>
        <v>0.22302158273381295</v>
      </c>
      <c r="AA147" s="55">
        <f>+Table1[[#This Row],[London Fields]]/$S$3</f>
        <v>1</v>
      </c>
      <c r="AB147" s="55">
        <f>+Table1[[#This Row],[Jekyll &amp; Hyde Park Duathlon]]/$T$3</f>
        <v>1</v>
      </c>
      <c r="AC147" s="65">
        <f t="shared" si="57"/>
        <v>3.2230215827338129</v>
      </c>
      <c r="AD147" s="55">
        <f>+AC147</f>
        <v>3.2230215827338129</v>
      </c>
      <c r="AE147" s="55"/>
      <c r="AF147" s="55"/>
      <c r="AG147" s="55"/>
      <c r="AH147" s="55"/>
      <c r="AI147" s="55"/>
      <c r="AJ147" s="73">
        <f>COUNT(Table1[[#This Row],[F open]:[M SuperVet]])</f>
        <v>1</v>
      </c>
    </row>
    <row r="148" spans="1:36" s="52" customFormat="1" x14ac:dyDescent="0.2">
      <c r="A148" s="16" t="str">
        <f t="shared" si="61"/>
        <v xml:space="preserve"> </v>
      </c>
      <c r="B148" s="16" t="s">
        <v>979</v>
      </c>
      <c r="C148" s="15"/>
      <c r="D148" s="29" t="s">
        <v>397</v>
      </c>
      <c r="E148" s="29" t="s">
        <v>194</v>
      </c>
      <c r="F148" s="82">
        <f t="shared" si="52"/>
        <v>1153</v>
      </c>
      <c r="G148" s="82" t="str">
        <f>IF(Table1[[#This Row],[F open]]=""," ",RANK(AD148,$AD$5:$AD$1454,1))</f>
        <v xml:space="preserve"> </v>
      </c>
      <c r="H148" s="82">
        <f>IF(Table1[[#This Row],[F Vet]]=""," ",RANK(AE148,$AE$5:$AE$1454,1))</f>
        <v>51</v>
      </c>
      <c r="I148" s="82" t="str">
        <f>IF(Table1[[#This Row],[F SuperVet]]=""," ",RANK(AF148,$AF$5:$AF$1454,1))</f>
        <v xml:space="preserve"> </v>
      </c>
      <c r="J148" s="82" t="str">
        <f>IF(Table1[[#This Row],[M Open]]=""," ",RANK(AG148,$AG$5:$AG$1454,1))</f>
        <v xml:space="preserve"> </v>
      </c>
      <c r="K148" s="82" t="str">
        <f>IF(Table1[[#This Row],[M Vet]]=""," ",RANK(AH148,$AH$5:$AH$1454,1))</f>
        <v xml:space="preserve"> </v>
      </c>
      <c r="L148" s="82" t="str">
        <f>IF(Table1[[#This Row],[M SuperVet]]=""," ",RANK(AI148,$AI$5:$AI$1454,1))</f>
        <v xml:space="preserve"> </v>
      </c>
      <c r="M148" s="74">
        <v>327</v>
      </c>
      <c r="N148" s="74">
        <v>176</v>
      </c>
      <c r="O148" s="74">
        <v>47</v>
      </c>
      <c r="P148" s="74">
        <v>128</v>
      </c>
      <c r="Q148" s="17">
        <v>515</v>
      </c>
      <c r="R148" s="17">
        <v>139</v>
      </c>
      <c r="S148" s="17">
        <v>104</v>
      </c>
      <c r="T148" s="17">
        <v>179</v>
      </c>
      <c r="U148" s="55">
        <f>+Table1[[#This Row],[Thames Turbo Sprint Triathlon]]/$M$3</f>
        <v>0.80940594059405946</v>
      </c>
      <c r="V148" s="55">
        <f t="shared" si="53"/>
        <v>1</v>
      </c>
      <c r="W148" s="55">
        <f t="shared" si="54"/>
        <v>1</v>
      </c>
      <c r="X148" s="55">
        <f t="shared" si="55"/>
        <v>1</v>
      </c>
      <c r="Y148" s="55">
        <f t="shared" si="56"/>
        <v>1</v>
      </c>
      <c r="Z148" s="55">
        <f>+Table1[[#This Row],[Hillingdon Sprint Triathlon]]/$R$3</f>
        <v>1</v>
      </c>
      <c r="AA148" s="55">
        <f>+Table1[[#This Row],[London Fields]]/$S$3</f>
        <v>1</v>
      </c>
      <c r="AB148" s="55">
        <f>+Table1[[#This Row],[Jekyll &amp; Hyde Park Duathlon]]/$T$3</f>
        <v>1</v>
      </c>
      <c r="AC148" s="65">
        <f t="shared" si="57"/>
        <v>3.8094059405940595</v>
      </c>
      <c r="AD148" s="55"/>
      <c r="AE148" s="55">
        <f>+AC148</f>
        <v>3.8094059405940595</v>
      </c>
      <c r="AF148" s="55"/>
      <c r="AG148" s="55"/>
      <c r="AH148" s="55"/>
      <c r="AI148" s="55"/>
      <c r="AJ148" s="73">
        <f>COUNT(Table1[[#This Row],[F open]:[M SuperVet]])</f>
        <v>1</v>
      </c>
    </row>
    <row r="149" spans="1:36" s="52" customFormat="1" hidden="1" x14ac:dyDescent="0.2">
      <c r="A149" s="16" t="str">
        <f t="shared" si="61"/>
        <v xml:space="preserve"> </v>
      </c>
      <c r="B149" s="16" t="s">
        <v>2098</v>
      </c>
      <c r="C149" s="15" t="s">
        <v>1664</v>
      </c>
      <c r="D149" s="29" t="s">
        <v>217</v>
      </c>
      <c r="E149" s="29" t="s">
        <v>188</v>
      </c>
      <c r="F149" s="82">
        <f t="shared" si="52"/>
        <v>666</v>
      </c>
      <c r="G149" s="82" t="str">
        <f>IF(Table1[[#This Row],[F open]]=""," ",RANK(AD149,$AD$5:$AD$1454,1))</f>
        <v xml:space="preserve"> </v>
      </c>
      <c r="H149" s="82" t="str">
        <f>IF(Table1[[#This Row],[F Vet]]=""," ",RANK(AE149,$AE$5:$AE$1454,1))</f>
        <v xml:space="preserve"> </v>
      </c>
      <c r="I149" s="82" t="str">
        <f>IF(Table1[[#This Row],[F SuperVet]]=""," ",RANK(AF149,$AF$5:$AF$1454,1))</f>
        <v xml:space="preserve"> </v>
      </c>
      <c r="J149" s="82">
        <f>IF(Table1[[#This Row],[M Open]]=""," ",RANK(AG149,$AG$5:$AG$1454,1))</f>
        <v>360</v>
      </c>
      <c r="K149" s="82" t="str">
        <f>IF(Table1[[#This Row],[M Vet]]=""," ",RANK(AH149,$AH$5:$AH$1454,1))</f>
        <v xml:space="preserve"> </v>
      </c>
      <c r="L149" s="82" t="str">
        <f>IF(Table1[[#This Row],[M SuperVet]]=""," ",RANK(AI149,$AI$5:$AI$1454,1))</f>
        <v xml:space="preserve"> </v>
      </c>
      <c r="M149" s="74">
        <v>404</v>
      </c>
      <c r="N149" s="74">
        <v>176</v>
      </c>
      <c r="O149" s="74">
        <v>47</v>
      </c>
      <c r="P149" s="74">
        <v>128</v>
      </c>
      <c r="Q149" s="17">
        <v>515</v>
      </c>
      <c r="R149" s="17">
        <v>139</v>
      </c>
      <c r="S149" s="17">
        <v>48</v>
      </c>
      <c r="T149" s="17">
        <v>179</v>
      </c>
      <c r="U149" s="55">
        <f>+Table1[[#This Row],[Thames Turbo Sprint Triathlon]]/$M$3</f>
        <v>1</v>
      </c>
      <c r="V149" s="55">
        <f t="shared" si="53"/>
        <v>1</v>
      </c>
      <c r="W149" s="55">
        <f t="shared" si="54"/>
        <v>1</v>
      </c>
      <c r="X149" s="55">
        <f t="shared" si="55"/>
        <v>1</v>
      </c>
      <c r="Y149" s="55">
        <f t="shared" si="56"/>
        <v>1</v>
      </c>
      <c r="Z149" s="55">
        <f>+Table1[[#This Row],[Hillingdon Sprint Triathlon]]/$R$3</f>
        <v>1</v>
      </c>
      <c r="AA149" s="55">
        <f>+Table1[[#This Row],[London Fields]]/$S$3</f>
        <v>0.46153846153846156</v>
      </c>
      <c r="AB149" s="55">
        <f>+Table1[[#This Row],[Jekyll &amp; Hyde Park Duathlon]]/$T$3</f>
        <v>1</v>
      </c>
      <c r="AC149" s="65">
        <f t="shared" si="57"/>
        <v>3.4615384615384617</v>
      </c>
      <c r="AD149" s="55"/>
      <c r="AE149" s="55"/>
      <c r="AF149" s="55"/>
      <c r="AG149" s="55">
        <f>+AC149</f>
        <v>3.4615384615384617</v>
      </c>
      <c r="AH149" s="55"/>
      <c r="AI149" s="55"/>
      <c r="AJ149" s="73">
        <f>COUNT(Table1[[#This Row],[F open]:[M SuperVet]])</f>
        <v>1</v>
      </c>
    </row>
    <row r="150" spans="1:36" s="52" customFormat="1" x14ac:dyDescent="0.2">
      <c r="A150" s="16" t="str">
        <f t="shared" si="61"/>
        <v xml:space="preserve"> </v>
      </c>
      <c r="B150" s="16" t="s">
        <v>1593</v>
      </c>
      <c r="C150" s="15" t="s">
        <v>122</v>
      </c>
      <c r="D150" s="29" t="s">
        <v>397</v>
      </c>
      <c r="E150" s="29" t="s">
        <v>1538</v>
      </c>
      <c r="F150" s="82">
        <f t="shared" si="52"/>
        <v>1232</v>
      </c>
      <c r="G150" s="82" t="str">
        <f>IF(Table1[[#This Row],[F open]]=""," ",RANK(AD150,$AD$5:$AD$1454,1))</f>
        <v xml:space="preserve"> </v>
      </c>
      <c r="H150" s="82">
        <f>IF(Table1[[#This Row],[F Vet]]=""," ",RANK(AE150,$AE$5:$AE$1454,1))</f>
        <v>61</v>
      </c>
      <c r="I150" s="82" t="str">
        <f>IF(Table1[[#This Row],[F SuperVet]]=""," ",RANK(AF150,$AF$5:$AF$1454,1))</f>
        <v xml:space="preserve"> </v>
      </c>
      <c r="J150" s="82" t="str">
        <f>IF(Table1[[#This Row],[M Open]]=""," ",RANK(AG150,$AG$5:$AG$1454,1))</f>
        <v xml:space="preserve"> </v>
      </c>
      <c r="K150" s="82" t="str">
        <f>IF(Table1[[#This Row],[M Vet]]=""," ",RANK(AH150,$AH$5:$AH$1454,1))</f>
        <v xml:space="preserve"> </v>
      </c>
      <c r="L150" s="82" t="str">
        <f>IF(Table1[[#This Row],[M SuperVet]]=""," ",RANK(AI150,$AI$5:$AI$1454,1))</f>
        <v xml:space="preserve"> </v>
      </c>
      <c r="M150" s="74">
        <v>404</v>
      </c>
      <c r="N150" s="74">
        <v>176</v>
      </c>
      <c r="O150" s="74">
        <v>47</v>
      </c>
      <c r="P150" s="74">
        <v>110</v>
      </c>
      <c r="Q150" s="17">
        <v>515</v>
      </c>
      <c r="R150" s="17">
        <v>139</v>
      </c>
      <c r="S150" s="17">
        <v>104</v>
      </c>
      <c r="T150" s="17">
        <v>179</v>
      </c>
      <c r="U150" s="55">
        <f>+Table1[[#This Row],[Thames Turbo Sprint Triathlon]]/$M$3</f>
        <v>1</v>
      </c>
      <c r="V150" s="55">
        <f t="shared" si="53"/>
        <v>1</v>
      </c>
      <c r="W150" s="55">
        <f t="shared" si="54"/>
        <v>1</v>
      </c>
      <c r="X150" s="55">
        <f t="shared" si="55"/>
        <v>0.859375</v>
      </c>
      <c r="Y150" s="55">
        <f t="shared" si="56"/>
        <v>1</v>
      </c>
      <c r="Z150" s="55">
        <f>+Table1[[#This Row],[Hillingdon Sprint Triathlon]]/$R$3</f>
        <v>1</v>
      </c>
      <c r="AA150" s="55">
        <f>+Table1[[#This Row],[London Fields]]/$S$3</f>
        <v>1</v>
      </c>
      <c r="AB150" s="55">
        <f>+Table1[[#This Row],[Jekyll &amp; Hyde Park Duathlon]]/$T$3</f>
        <v>1</v>
      </c>
      <c r="AC150" s="65">
        <f t="shared" si="57"/>
        <v>3.859375</v>
      </c>
      <c r="AD150" s="55"/>
      <c r="AE150" s="55">
        <f>+AC150</f>
        <v>3.859375</v>
      </c>
      <c r="AF150" s="55"/>
      <c r="AG150" s="55"/>
      <c r="AH150" s="55"/>
      <c r="AI150" s="55"/>
      <c r="AJ150" s="73">
        <f>COUNT(Table1[[#This Row],[F open]:[M SuperVet]])</f>
        <v>1</v>
      </c>
    </row>
    <row r="151" spans="1:36" s="52" customFormat="1" hidden="1" x14ac:dyDescent="0.2">
      <c r="A151" s="16" t="str">
        <f t="shared" si="61"/>
        <v xml:space="preserve"> </v>
      </c>
      <c r="B151" s="16" t="s">
        <v>1823</v>
      </c>
      <c r="C151" s="15"/>
      <c r="D151" s="29" t="s">
        <v>217</v>
      </c>
      <c r="E151" s="29" t="s">
        <v>188</v>
      </c>
      <c r="F151" s="82">
        <f t="shared" si="52"/>
        <v>870</v>
      </c>
      <c r="G151" s="82" t="str">
        <f>IF(Table1[[#This Row],[F open]]=""," ",RANK(AD151,$AD$5:$AD$1454,1))</f>
        <v xml:space="preserve"> </v>
      </c>
      <c r="H151" s="82" t="str">
        <f>IF(Table1[[#This Row],[F Vet]]=""," ",RANK(AE151,$AE$5:$AE$1454,1))</f>
        <v xml:space="preserve"> </v>
      </c>
      <c r="I151" s="82" t="str">
        <f>IF(Table1[[#This Row],[F SuperVet]]=""," ",RANK(AF151,$AF$5:$AF$1454,1))</f>
        <v xml:space="preserve"> </v>
      </c>
      <c r="J151" s="82">
        <f>IF(Table1[[#This Row],[M Open]]=""," ",RANK(AG151,$AG$5:$AG$1454,1))</f>
        <v>446</v>
      </c>
      <c r="K151" s="82" t="str">
        <f>IF(Table1[[#This Row],[M Vet]]=""," ",RANK(AH151,$AH$5:$AH$1454,1))</f>
        <v xml:space="preserve"> </v>
      </c>
      <c r="L151" s="82" t="str">
        <f>IF(Table1[[#This Row],[M SuperVet]]=""," ",RANK(AI151,$AI$5:$AI$1454,1))</f>
        <v xml:space="preserve"> </v>
      </c>
      <c r="M151" s="74">
        <v>404</v>
      </c>
      <c r="N151" s="74">
        <v>176</v>
      </c>
      <c r="O151" s="74">
        <v>47</v>
      </c>
      <c r="P151" s="74">
        <v>128</v>
      </c>
      <c r="Q151" s="17">
        <v>316</v>
      </c>
      <c r="R151" s="17">
        <v>139</v>
      </c>
      <c r="S151" s="17">
        <v>104</v>
      </c>
      <c r="T151" s="17">
        <v>179</v>
      </c>
      <c r="U151" s="55">
        <f>+Table1[[#This Row],[Thames Turbo Sprint Triathlon]]/$M$3</f>
        <v>1</v>
      </c>
      <c r="V151" s="55">
        <f t="shared" si="53"/>
        <v>1</v>
      </c>
      <c r="W151" s="55">
        <f t="shared" si="54"/>
        <v>1</v>
      </c>
      <c r="X151" s="55">
        <f t="shared" si="55"/>
        <v>1</v>
      </c>
      <c r="Y151" s="55">
        <f t="shared" si="56"/>
        <v>0.61359223300970878</v>
      </c>
      <c r="Z151" s="55">
        <f>+Table1[[#This Row],[Hillingdon Sprint Triathlon]]/$R$3</f>
        <v>1</v>
      </c>
      <c r="AA151" s="55">
        <f>+Table1[[#This Row],[London Fields]]/$S$3</f>
        <v>1</v>
      </c>
      <c r="AB151" s="55">
        <f>+Table1[[#This Row],[Jekyll &amp; Hyde Park Duathlon]]/$T$3</f>
        <v>1</v>
      </c>
      <c r="AC151" s="65">
        <f t="shared" si="57"/>
        <v>3.613592233009709</v>
      </c>
      <c r="AD151" s="55"/>
      <c r="AE151" s="55"/>
      <c r="AF151" s="55"/>
      <c r="AG151" s="55">
        <f>+AC151</f>
        <v>3.613592233009709</v>
      </c>
      <c r="AH151" s="55"/>
      <c r="AI151" s="55"/>
      <c r="AJ151" s="73">
        <f>COUNT(Table1[[#This Row],[F open]:[M SuperVet]])</f>
        <v>1</v>
      </c>
    </row>
    <row r="152" spans="1:36" s="52" customFormat="1" hidden="1" x14ac:dyDescent="0.2">
      <c r="A152" s="16" t="str">
        <f t="shared" si="61"/>
        <v xml:space="preserve"> </v>
      </c>
      <c r="B152" s="16" t="s">
        <v>2107</v>
      </c>
      <c r="C152" s="15" t="s">
        <v>2108</v>
      </c>
      <c r="D152" s="29" t="s">
        <v>397</v>
      </c>
      <c r="E152" s="29" t="s">
        <v>188</v>
      </c>
      <c r="F152" s="82">
        <f t="shared" si="52"/>
        <v>794</v>
      </c>
      <c r="G152" s="82" t="str">
        <f>IF(Table1[[#This Row],[F open]]=""," ",RANK(AD152,$AD$5:$AD$1454,1))</f>
        <v xml:space="preserve"> </v>
      </c>
      <c r="H152" s="82" t="str">
        <f>IF(Table1[[#This Row],[F Vet]]=""," ",RANK(AE152,$AE$5:$AE$1454,1))</f>
        <v xml:space="preserve"> </v>
      </c>
      <c r="I152" s="82" t="str">
        <f>IF(Table1[[#This Row],[F SuperVet]]=""," ",RANK(AF152,$AF$5:$AF$1454,1))</f>
        <v xml:space="preserve"> </v>
      </c>
      <c r="J152" s="82" t="str">
        <f>IF(Table1[[#This Row],[M Open]]=""," ",RANK(AG152,$AG$5:$AG$1454,1))</f>
        <v xml:space="preserve"> </v>
      </c>
      <c r="K152" s="82">
        <f>IF(Table1[[#This Row],[M Vet]]=""," ",RANK(AH152,$AH$5:$AH$1454,1))</f>
        <v>192</v>
      </c>
      <c r="L152" s="82" t="str">
        <f>IF(Table1[[#This Row],[M SuperVet]]=""," ",RANK(AI152,$AI$5:$AI$1454,1))</f>
        <v xml:space="preserve"> </v>
      </c>
      <c r="M152" s="74">
        <v>404</v>
      </c>
      <c r="N152" s="74">
        <v>176</v>
      </c>
      <c r="O152" s="74">
        <v>47</v>
      </c>
      <c r="P152" s="74">
        <v>128</v>
      </c>
      <c r="Q152" s="17">
        <v>515</v>
      </c>
      <c r="R152" s="17">
        <v>139</v>
      </c>
      <c r="S152" s="17">
        <v>58</v>
      </c>
      <c r="T152" s="17">
        <v>179</v>
      </c>
      <c r="U152" s="55">
        <f>+Table1[[#This Row],[Thames Turbo Sprint Triathlon]]/$M$3</f>
        <v>1</v>
      </c>
      <c r="V152" s="55">
        <f t="shared" si="53"/>
        <v>1</v>
      </c>
      <c r="W152" s="55">
        <f t="shared" si="54"/>
        <v>1</v>
      </c>
      <c r="X152" s="55">
        <f t="shared" si="55"/>
        <v>1</v>
      </c>
      <c r="Y152" s="55">
        <f t="shared" si="56"/>
        <v>1</v>
      </c>
      <c r="Z152" s="55">
        <f>+Table1[[#This Row],[Hillingdon Sprint Triathlon]]/$R$3</f>
        <v>1</v>
      </c>
      <c r="AA152" s="55">
        <f>+Table1[[#This Row],[London Fields]]/$S$3</f>
        <v>0.55769230769230771</v>
      </c>
      <c r="AB152" s="55">
        <f>+Table1[[#This Row],[Jekyll &amp; Hyde Park Duathlon]]/$T$3</f>
        <v>1</v>
      </c>
      <c r="AC152" s="65">
        <f t="shared" si="57"/>
        <v>3.5576923076923075</v>
      </c>
      <c r="AD152" s="55"/>
      <c r="AE152" s="55"/>
      <c r="AF152" s="55"/>
      <c r="AG152" s="55"/>
      <c r="AH152" s="55">
        <f>+AC152</f>
        <v>3.5576923076923075</v>
      </c>
      <c r="AI152" s="55"/>
      <c r="AJ152" s="73">
        <f>COUNT(Table1[[#This Row],[F open]:[M SuperVet]])</f>
        <v>1</v>
      </c>
    </row>
    <row r="153" spans="1:36" s="52" customFormat="1" hidden="1" x14ac:dyDescent="0.2">
      <c r="A153" s="16" t="str">
        <f t="shared" si="61"/>
        <v xml:space="preserve"> </v>
      </c>
      <c r="B153" s="16" t="s">
        <v>917</v>
      </c>
      <c r="C153" s="15"/>
      <c r="D153" s="29" t="s">
        <v>217</v>
      </c>
      <c r="E153" s="29" t="s">
        <v>188</v>
      </c>
      <c r="F153" s="82">
        <f t="shared" si="52"/>
        <v>917</v>
      </c>
      <c r="G153" s="82" t="str">
        <f>IF(Table1[[#This Row],[F open]]=""," ",RANK(AD153,$AD$5:$AD$1454,1))</f>
        <v xml:space="preserve"> </v>
      </c>
      <c r="H153" s="82" t="str">
        <f>IF(Table1[[#This Row],[F Vet]]=""," ",RANK(AE153,$AE$5:$AE$1454,1))</f>
        <v xml:space="preserve"> </v>
      </c>
      <c r="I153" s="82" t="str">
        <f>IF(Table1[[#This Row],[F SuperVet]]=""," ",RANK(AF153,$AF$5:$AF$1454,1))</f>
        <v xml:space="preserve"> </v>
      </c>
      <c r="J153" s="82">
        <f>IF(Table1[[#This Row],[M Open]]=""," ",RANK(AG153,$AG$5:$AG$1454,1))</f>
        <v>464</v>
      </c>
      <c r="K153" s="82" t="str">
        <f>IF(Table1[[#This Row],[M Vet]]=""," ",RANK(AH153,$AH$5:$AH$1454,1))</f>
        <v xml:space="preserve"> </v>
      </c>
      <c r="L153" s="82" t="str">
        <f>IF(Table1[[#This Row],[M SuperVet]]=""," ",RANK(AI153,$AI$5:$AI$1454,1))</f>
        <v xml:space="preserve"> </v>
      </c>
      <c r="M153" s="74">
        <v>260</v>
      </c>
      <c r="N153" s="74">
        <v>176</v>
      </c>
      <c r="O153" s="74">
        <v>47</v>
      </c>
      <c r="P153" s="74">
        <v>128</v>
      </c>
      <c r="Q153" s="17">
        <v>515</v>
      </c>
      <c r="R153" s="17">
        <v>139</v>
      </c>
      <c r="S153" s="17">
        <v>104</v>
      </c>
      <c r="T153" s="17">
        <v>179</v>
      </c>
      <c r="U153" s="55">
        <f>+Table1[[#This Row],[Thames Turbo Sprint Triathlon]]/$M$3</f>
        <v>0.64356435643564358</v>
      </c>
      <c r="V153" s="55">
        <f t="shared" si="53"/>
        <v>1</v>
      </c>
      <c r="W153" s="55">
        <f t="shared" si="54"/>
        <v>1</v>
      </c>
      <c r="X153" s="55">
        <f t="shared" si="55"/>
        <v>1</v>
      </c>
      <c r="Y153" s="55">
        <f t="shared" si="56"/>
        <v>1</v>
      </c>
      <c r="Z153" s="55">
        <f>+Table1[[#This Row],[Hillingdon Sprint Triathlon]]/$R$3</f>
        <v>1</v>
      </c>
      <c r="AA153" s="55">
        <f>+Table1[[#This Row],[London Fields]]/$S$3</f>
        <v>1</v>
      </c>
      <c r="AB153" s="55">
        <f>+Table1[[#This Row],[Jekyll &amp; Hyde Park Duathlon]]/$T$3</f>
        <v>1</v>
      </c>
      <c r="AC153" s="65">
        <f t="shared" si="57"/>
        <v>3.6435643564356437</v>
      </c>
      <c r="AD153" s="55"/>
      <c r="AE153" s="55"/>
      <c r="AF153" s="55"/>
      <c r="AG153" s="55">
        <f>+AC153</f>
        <v>3.6435643564356437</v>
      </c>
      <c r="AH153" s="55"/>
      <c r="AI153" s="55"/>
      <c r="AJ153" s="73">
        <f>COUNT(Table1[[#This Row],[F open]:[M SuperVet]])</f>
        <v>1</v>
      </c>
    </row>
    <row r="154" spans="1:36" s="52" customFormat="1" hidden="1" x14ac:dyDescent="0.2">
      <c r="A154" s="16" t="str">
        <f t="shared" si="61"/>
        <v xml:space="preserve"> </v>
      </c>
      <c r="B154" s="16" t="s">
        <v>2044</v>
      </c>
      <c r="C154" s="15"/>
      <c r="D154" s="29" t="s">
        <v>397</v>
      </c>
      <c r="E154" s="29" t="s">
        <v>1530</v>
      </c>
      <c r="F154" s="82">
        <f t="shared" si="52"/>
        <v>1286</v>
      </c>
      <c r="G154" s="82" t="str">
        <f>IF(Table1[[#This Row],[F open]]=""," ",RANK(AD154,$AD$5:$AD$1454,1))</f>
        <v xml:space="preserve"> </v>
      </c>
      <c r="H154" s="82" t="str">
        <f>IF(Table1[[#This Row],[F Vet]]=""," ",RANK(AE154,$AE$5:$AE$1454,1))</f>
        <v xml:space="preserve"> </v>
      </c>
      <c r="I154" s="82" t="str">
        <f>IF(Table1[[#This Row],[F SuperVet]]=""," ",RANK(AF154,$AF$5:$AF$1454,1))</f>
        <v xml:space="preserve"> </v>
      </c>
      <c r="J154" s="82" t="str">
        <f>IF(Table1[[#This Row],[M Open]]=""," ",RANK(AG154,$AG$5:$AG$1454,1))</f>
        <v xml:space="preserve"> </v>
      </c>
      <c r="K154" s="82">
        <f>IF(Table1[[#This Row],[M Vet]]=""," ",RANK(AH154,$AH$5:$AH$1454,1))</f>
        <v>309</v>
      </c>
      <c r="L154" s="82" t="str">
        <f>IF(Table1[[#This Row],[M SuperVet]]=""," ",RANK(AI154,$AI$5:$AI$1454,1))</f>
        <v xml:space="preserve"> </v>
      </c>
      <c r="M154" s="74">
        <v>404</v>
      </c>
      <c r="N154" s="74">
        <v>176</v>
      </c>
      <c r="O154" s="74">
        <v>47</v>
      </c>
      <c r="P154" s="74">
        <v>128</v>
      </c>
      <c r="Q154" s="17">
        <v>515</v>
      </c>
      <c r="R154" s="17">
        <v>124</v>
      </c>
      <c r="S154" s="17">
        <v>104</v>
      </c>
      <c r="T154" s="17">
        <v>179</v>
      </c>
      <c r="U154" s="55">
        <f>+Table1[[#This Row],[Thames Turbo Sprint Triathlon]]/$M$3</f>
        <v>1</v>
      </c>
      <c r="V154" s="55">
        <f t="shared" si="53"/>
        <v>1</v>
      </c>
      <c r="W154" s="55">
        <f t="shared" si="54"/>
        <v>1</v>
      </c>
      <c r="X154" s="55">
        <f t="shared" si="55"/>
        <v>1</v>
      </c>
      <c r="Y154" s="55">
        <f t="shared" si="56"/>
        <v>1</v>
      </c>
      <c r="Z154" s="55">
        <f>+Table1[[#This Row],[Hillingdon Sprint Triathlon]]/$R$3</f>
        <v>0.8920863309352518</v>
      </c>
      <c r="AA154" s="55">
        <f>+Table1[[#This Row],[London Fields]]/$S$3</f>
        <v>1</v>
      </c>
      <c r="AB154" s="55">
        <f>+Table1[[#This Row],[Jekyll &amp; Hyde Park Duathlon]]/$T$3</f>
        <v>1</v>
      </c>
      <c r="AC154" s="65">
        <f t="shared" si="57"/>
        <v>3.8920863309352516</v>
      </c>
      <c r="AD154" s="55"/>
      <c r="AE154" s="55"/>
      <c r="AF154" s="55"/>
      <c r="AG154" s="55"/>
      <c r="AH154" s="55">
        <f>+AC154</f>
        <v>3.8920863309352516</v>
      </c>
      <c r="AI154" s="55"/>
      <c r="AJ154" s="73">
        <f>COUNT(Table1[[#This Row],[F open]:[M SuperVet]])</f>
        <v>1</v>
      </c>
    </row>
    <row r="155" spans="1:36" s="52" customFormat="1" hidden="1" x14ac:dyDescent="0.2">
      <c r="A155" s="16" t="str">
        <f t="shared" si="61"/>
        <v xml:space="preserve"> </v>
      </c>
      <c r="B155" s="16" t="s">
        <v>771</v>
      </c>
      <c r="C155" s="15" t="s">
        <v>66</v>
      </c>
      <c r="D155" s="29" t="s">
        <v>217</v>
      </c>
      <c r="E155" s="29" t="s">
        <v>188</v>
      </c>
      <c r="F155" s="82">
        <f t="shared" si="52"/>
        <v>271</v>
      </c>
      <c r="G155" s="82" t="str">
        <f>IF(Table1[[#This Row],[F open]]=""," ",RANK(AD155,$AD$5:$AD$1454,1))</f>
        <v xml:space="preserve"> </v>
      </c>
      <c r="H155" s="82" t="str">
        <f>IF(Table1[[#This Row],[F Vet]]=""," ",RANK(AE155,$AE$5:$AE$1454,1))</f>
        <v xml:space="preserve"> </v>
      </c>
      <c r="I155" s="82" t="str">
        <f>IF(Table1[[#This Row],[F SuperVet]]=""," ",RANK(AF155,$AF$5:$AF$1454,1))</f>
        <v xml:space="preserve"> </v>
      </c>
      <c r="J155" s="82">
        <f>IF(Table1[[#This Row],[M Open]]=""," ",RANK(AG155,$AG$5:$AG$1454,1))</f>
        <v>164</v>
      </c>
      <c r="K155" s="82" t="str">
        <f>IF(Table1[[#This Row],[M Vet]]=""," ",RANK(AH155,$AH$5:$AH$1454,1))</f>
        <v xml:space="preserve"> </v>
      </c>
      <c r="L155" s="82" t="str">
        <f>IF(Table1[[#This Row],[M SuperVet]]=""," ",RANK(AI155,$AI$5:$AI$1454,1))</f>
        <v xml:space="preserve"> </v>
      </c>
      <c r="M155" s="74">
        <v>60</v>
      </c>
      <c r="N155" s="74">
        <v>176</v>
      </c>
      <c r="O155" s="74">
        <v>47</v>
      </c>
      <c r="P155" s="74">
        <v>128</v>
      </c>
      <c r="Q155" s="17">
        <v>515</v>
      </c>
      <c r="R155" s="17">
        <v>139</v>
      </c>
      <c r="S155" s="17">
        <v>104</v>
      </c>
      <c r="T155" s="17">
        <v>179</v>
      </c>
      <c r="U155" s="55">
        <f>+Table1[[#This Row],[Thames Turbo Sprint Triathlon]]/$M$3</f>
        <v>0.14851485148514851</v>
      </c>
      <c r="V155" s="55">
        <f t="shared" si="53"/>
        <v>1</v>
      </c>
      <c r="W155" s="55">
        <f t="shared" si="54"/>
        <v>1</v>
      </c>
      <c r="X155" s="55">
        <f t="shared" si="55"/>
        <v>1</v>
      </c>
      <c r="Y155" s="55">
        <f t="shared" si="56"/>
        <v>1</v>
      </c>
      <c r="Z155" s="55">
        <f>+Table1[[#This Row],[Hillingdon Sprint Triathlon]]/$R$3</f>
        <v>1</v>
      </c>
      <c r="AA155" s="55">
        <f>+Table1[[#This Row],[London Fields]]/$S$3</f>
        <v>1</v>
      </c>
      <c r="AB155" s="55">
        <f>+Table1[[#This Row],[Jekyll &amp; Hyde Park Duathlon]]/$T$3</f>
        <v>1</v>
      </c>
      <c r="AC155" s="65">
        <f t="shared" si="57"/>
        <v>3.1485148514851486</v>
      </c>
      <c r="AD155" s="55"/>
      <c r="AE155" s="55"/>
      <c r="AF155" s="55"/>
      <c r="AG155" s="55">
        <f t="shared" ref="AG155:AG156" si="62">+AC155</f>
        <v>3.1485148514851486</v>
      </c>
      <c r="AH155" s="55"/>
      <c r="AI155" s="55"/>
      <c r="AJ155" s="73">
        <f>COUNT(Table1[[#This Row],[F open]:[M SuperVet]])</f>
        <v>1</v>
      </c>
    </row>
    <row r="156" spans="1:36" s="52" customFormat="1" hidden="1" x14ac:dyDescent="0.2">
      <c r="A156" s="16" t="str">
        <f t="shared" si="61"/>
        <v xml:space="preserve"> </v>
      </c>
      <c r="B156" s="16" t="s">
        <v>1746</v>
      </c>
      <c r="C156" s="15" t="s">
        <v>1615</v>
      </c>
      <c r="D156" s="29" t="s">
        <v>217</v>
      </c>
      <c r="E156" s="29" t="s">
        <v>188</v>
      </c>
      <c r="F156" s="82">
        <f t="shared" si="52"/>
        <v>598</v>
      </c>
      <c r="G156" s="82" t="str">
        <f>IF(Table1[[#This Row],[F open]]=""," ",RANK(AD156,$AD$5:$AD$1454,1))</f>
        <v xml:space="preserve"> </v>
      </c>
      <c r="H156" s="82" t="str">
        <f>IF(Table1[[#This Row],[F Vet]]=""," ",RANK(AE156,$AE$5:$AE$1454,1))</f>
        <v xml:space="preserve"> </v>
      </c>
      <c r="I156" s="82" t="str">
        <f>IF(Table1[[#This Row],[F SuperVet]]=""," ",RANK(AF156,$AF$5:$AF$1454,1))</f>
        <v xml:space="preserve"> </v>
      </c>
      <c r="J156" s="82">
        <f>IF(Table1[[#This Row],[M Open]]=""," ",RANK(AG156,$AG$5:$AG$1454,1))</f>
        <v>324</v>
      </c>
      <c r="K156" s="82" t="str">
        <f>IF(Table1[[#This Row],[M Vet]]=""," ",RANK(AH156,$AH$5:$AH$1454,1))</f>
        <v xml:space="preserve"> </v>
      </c>
      <c r="L156" s="82" t="str">
        <f>IF(Table1[[#This Row],[M SuperVet]]=""," ",RANK(AI156,$AI$5:$AI$1454,1))</f>
        <v xml:space="preserve"> </v>
      </c>
      <c r="M156" s="74">
        <v>404</v>
      </c>
      <c r="N156" s="74">
        <v>176</v>
      </c>
      <c r="O156" s="74">
        <v>47</v>
      </c>
      <c r="P156" s="74">
        <v>128</v>
      </c>
      <c r="Q156" s="17">
        <v>209</v>
      </c>
      <c r="R156" s="17">
        <v>139</v>
      </c>
      <c r="S156" s="17">
        <v>104</v>
      </c>
      <c r="T156" s="17">
        <v>179</v>
      </c>
      <c r="U156" s="55">
        <f>+Table1[[#This Row],[Thames Turbo Sprint Triathlon]]/$M$3</f>
        <v>1</v>
      </c>
      <c r="V156" s="55">
        <f t="shared" si="53"/>
        <v>1</v>
      </c>
      <c r="W156" s="55">
        <f t="shared" si="54"/>
        <v>1</v>
      </c>
      <c r="X156" s="55">
        <f t="shared" si="55"/>
        <v>1</v>
      </c>
      <c r="Y156" s="55">
        <f t="shared" si="56"/>
        <v>0.40582524271844661</v>
      </c>
      <c r="Z156" s="55">
        <f>+Table1[[#This Row],[Hillingdon Sprint Triathlon]]/$R$3</f>
        <v>1</v>
      </c>
      <c r="AA156" s="55">
        <f>+Table1[[#This Row],[London Fields]]/$S$3</f>
        <v>1</v>
      </c>
      <c r="AB156" s="55">
        <f>+Table1[[#This Row],[Jekyll &amp; Hyde Park Duathlon]]/$T$3</f>
        <v>1</v>
      </c>
      <c r="AC156" s="65">
        <f t="shared" si="57"/>
        <v>3.4058252427184463</v>
      </c>
      <c r="AD156" s="55"/>
      <c r="AE156" s="55"/>
      <c r="AF156" s="55"/>
      <c r="AG156" s="55">
        <f t="shared" si="62"/>
        <v>3.4058252427184463</v>
      </c>
      <c r="AH156" s="55"/>
      <c r="AI156" s="55"/>
      <c r="AJ156" s="73">
        <f>COUNT(Table1[[#This Row],[F open]:[M SuperVet]])</f>
        <v>1</v>
      </c>
    </row>
    <row r="157" spans="1:36" s="52" customFormat="1" x14ac:dyDescent="0.2">
      <c r="A157" s="16" t="str">
        <f t="shared" si="61"/>
        <v xml:space="preserve"> </v>
      </c>
      <c r="B157" s="16" t="s">
        <v>296</v>
      </c>
      <c r="C157" s="15" t="s">
        <v>139</v>
      </c>
      <c r="D157" s="29" t="s">
        <v>217</v>
      </c>
      <c r="E157" s="29" t="s">
        <v>194</v>
      </c>
      <c r="F157" s="82">
        <f t="shared" si="52"/>
        <v>22</v>
      </c>
      <c r="G157" s="82">
        <f>IF(Table1[[#This Row],[F open]]=""," ",RANK(AD157,$AD$5:$AD$1454,1))</f>
        <v>3</v>
      </c>
      <c r="H157" s="82" t="str">
        <f>IF(Table1[[#This Row],[F Vet]]=""," ",RANK(AE157,$AE$5:$AE$1454,1))</f>
        <v xml:space="preserve"> </v>
      </c>
      <c r="I157" s="82" t="str">
        <f>IF(Table1[[#This Row],[F SuperVet]]=""," ",RANK(AF157,$AF$5:$AF$1454,1))</f>
        <v xml:space="preserve"> </v>
      </c>
      <c r="J157" s="82" t="str">
        <f>IF(Table1[[#This Row],[M Open]]=""," ",RANK(AG157,$AG$5:$AG$1454,1))</f>
        <v xml:space="preserve"> </v>
      </c>
      <c r="K157" s="82" t="str">
        <f>IF(Table1[[#This Row],[M Vet]]=""," ",RANK(AH157,$AH$5:$AH$1454,1))</f>
        <v xml:space="preserve"> </v>
      </c>
      <c r="L157" s="82" t="str">
        <f>IF(Table1[[#This Row],[M SuperVet]]=""," ",RANK(AI157,$AI$5:$AI$1454,1))</f>
        <v xml:space="preserve"> </v>
      </c>
      <c r="M157" s="74">
        <v>71</v>
      </c>
      <c r="N157" s="74">
        <v>35</v>
      </c>
      <c r="O157" s="74">
        <v>47</v>
      </c>
      <c r="P157" s="74">
        <v>128</v>
      </c>
      <c r="Q157" s="17">
        <v>33</v>
      </c>
      <c r="R157" s="17">
        <v>139</v>
      </c>
      <c r="S157" s="17">
        <v>104</v>
      </c>
      <c r="T157" s="17">
        <v>179</v>
      </c>
      <c r="U157" s="55">
        <f>+Table1[[#This Row],[Thames Turbo Sprint Triathlon]]/$M$3</f>
        <v>0.17574257425742573</v>
      </c>
      <c r="V157" s="55">
        <f t="shared" si="53"/>
        <v>0.19886363636363635</v>
      </c>
      <c r="W157" s="55">
        <f t="shared" si="54"/>
        <v>1</v>
      </c>
      <c r="X157" s="55">
        <f t="shared" si="55"/>
        <v>1</v>
      </c>
      <c r="Y157" s="55">
        <f t="shared" si="56"/>
        <v>6.4077669902912623E-2</v>
      </c>
      <c r="Z157" s="55">
        <f>+Table1[[#This Row],[Hillingdon Sprint Triathlon]]/$R$3</f>
        <v>1</v>
      </c>
      <c r="AA157" s="55">
        <f>+Table1[[#This Row],[London Fields]]/$S$3</f>
        <v>1</v>
      </c>
      <c r="AB157" s="55">
        <f>+Table1[[#This Row],[Jekyll &amp; Hyde Park Duathlon]]/$T$3</f>
        <v>1</v>
      </c>
      <c r="AC157" s="65">
        <f t="shared" si="57"/>
        <v>1.4386838805239748</v>
      </c>
      <c r="AD157" s="55">
        <f>+AC157</f>
        <v>1.4386838805239748</v>
      </c>
      <c r="AE157" s="55"/>
      <c r="AF157" s="55"/>
      <c r="AG157" s="55"/>
      <c r="AH157" s="55"/>
      <c r="AI157" s="55"/>
      <c r="AJ157" s="73">
        <f>COUNT(Table1[[#This Row],[F open]:[M SuperVet]])</f>
        <v>1</v>
      </c>
    </row>
    <row r="158" spans="1:36" s="52" customFormat="1" x14ac:dyDescent="0.2">
      <c r="A158" s="16" t="str">
        <f t="shared" si="61"/>
        <v xml:space="preserve"> </v>
      </c>
      <c r="B158" s="16" t="s">
        <v>1708</v>
      </c>
      <c r="C158" s="15" t="s">
        <v>1709</v>
      </c>
      <c r="D158" s="29" t="s">
        <v>397</v>
      </c>
      <c r="E158" s="29" t="s">
        <v>194</v>
      </c>
      <c r="F158" s="82">
        <f t="shared" si="52"/>
        <v>452</v>
      </c>
      <c r="G158" s="82" t="str">
        <f>IF(Table1[[#This Row],[F open]]=""," ",RANK(AD158,$AD$5:$AD$1454,1))</f>
        <v xml:space="preserve"> </v>
      </c>
      <c r="H158" s="82">
        <f>IF(Table1[[#This Row],[F Vet]]=""," ",RANK(AE158,$AE$5:$AE$1454,1))</f>
        <v>10</v>
      </c>
      <c r="I158" s="82" t="str">
        <f>IF(Table1[[#This Row],[F SuperVet]]=""," ",RANK(AF158,$AF$5:$AF$1454,1))</f>
        <v xml:space="preserve"> </v>
      </c>
      <c r="J158" s="82" t="str">
        <f>IF(Table1[[#This Row],[M Open]]=""," ",RANK(AG158,$AG$5:$AG$1454,1))</f>
        <v xml:space="preserve"> </v>
      </c>
      <c r="K158" s="82" t="str">
        <f>IF(Table1[[#This Row],[M Vet]]=""," ",RANK(AH158,$AH$5:$AH$1454,1))</f>
        <v xml:space="preserve"> </v>
      </c>
      <c r="L158" s="82" t="str">
        <f>IF(Table1[[#This Row],[M SuperVet]]=""," ",RANK(AI158,$AI$5:$AI$1454,1))</f>
        <v xml:space="preserve"> </v>
      </c>
      <c r="M158" s="74">
        <v>404</v>
      </c>
      <c r="N158" s="74">
        <v>176</v>
      </c>
      <c r="O158" s="74">
        <v>47</v>
      </c>
      <c r="P158" s="74">
        <v>128</v>
      </c>
      <c r="Q158" s="17">
        <v>150</v>
      </c>
      <c r="R158" s="17">
        <v>139</v>
      </c>
      <c r="S158" s="17">
        <v>104</v>
      </c>
      <c r="T158" s="17">
        <v>179</v>
      </c>
      <c r="U158" s="55">
        <f>+Table1[[#This Row],[Thames Turbo Sprint Triathlon]]/$M$3</f>
        <v>1</v>
      </c>
      <c r="V158" s="55">
        <f t="shared" si="53"/>
        <v>1</v>
      </c>
      <c r="W158" s="55">
        <f t="shared" si="54"/>
        <v>1</v>
      </c>
      <c r="X158" s="55">
        <f t="shared" si="55"/>
        <v>1</v>
      </c>
      <c r="Y158" s="55">
        <f t="shared" si="56"/>
        <v>0.29126213592233008</v>
      </c>
      <c r="Z158" s="55">
        <f>+Table1[[#This Row],[Hillingdon Sprint Triathlon]]/$R$3</f>
        <v>1</v>
      </c>
      <c r="AA158" s="55">
        <f>+Table1[[#This Row],[London Fields]]/$S$3</f>
        <v>1</v>
      </c>
      <c r="AB158" s="55">
        <f>+Table1[[#This Row],[Jekyll &amp; Hyde Park Duathlon]]/$T$3</f>
        <v>1</v>
      </c>
      <c r="AC158" s="65">
        <f t="shared" si="57"/>
        <v>3.29126213592233</v>
      </c>
      <c r="AD158" s="55"/>
      <c r="AE158" s="55">
        <f>+AC158</f>
        <v>3.29126213592233</v>
      </c>
      <c r="AF158" s="55"/>
      <c r="AG158" s="55"/>
      <c r="AH158" s="55"/>
      <c r="AI158" s="55"/>
      <c r="AJ158" s="73">
        <f>COUNT(Table1[[#This Row],[F open]:[M SuperVet]])</f>
        <v>1</v>
      </c>
    </row>
    <row r="159" spans="1:36" s="52" customFormat="1" x14ac:dyDescent="0.2">
      <c r="A159" s="16" t="str">
        <f t="shared" si="61"/>
        <v xml:space="preserve"> </v>
      </c>
      <c r="B159" s="16" t="s">
        <v>974</v>
      </c>
      <c r="C159" s="15" t="s">
        <v>276</v>
      </c>
      <c r="D159" s="29" t="s">
        <v>217</v>
      </c>
      <c r="E159" s="29" t="s">
        <v>194</v>
      </c>
      <c r="F159" s="82">
        <f t="shared" si="52"/>
        <v>1135</v>
      </c>
      <c r="G159" s="82">
        <f>IF(Table1[[#This Row],[F open]]=""," ",RANK(AD159,$AD$5:$AD$1454,1))</f>
        <v>192</v>
      </c>
      <c r="H159" s="82" t="str">
        <f>IF(Table1[[#This Row],[F Vet]]=""," ",RANK(AE159,$AE$5:$AE$1454,1))</f>
        <v xml:space="preserve"> </v>
      </c>
      <c r="I159" s="82" t="str">
        <f>IF(Table1[[#This Row],[F SuperVet]]=""," ",RANK(AF159,$AF$5:$AF$1454,1))</f>
        <v xml:space="preserve"> </v>
      </c>
      <c r="J159" s="82" t="str">
        <f>IF(Table1[[#This Row],[M Open]]=""," ",RANK(AG159,$AG$5:$AG$1454,1))</f>
        <v xml:space="preserve"> </v>
      </c>
      <c r="K159" s="82" t="str">
        <f>IF(Table1[[#This Row],[M Vet]]=""," ",RANK(AH159,$AH$5:$AH$1454,1))</f>
        <v xml:space="preserve"> </v>
      </c>
      <c r="L159" s="82" t="str">
        <f>IF(Table1[[#This Row],[M SuperVet]]=""," ",RANK(AI159,$AI$5:$AI$1454,1))</f>
        <v xml:space="preserve"> </v>
      </c>
      <c r="M159" s="74">
        <v>322</v>
      </c>
      <c r="N159" s="74">
        <v>176</v>
      </c>
      <c r="O159" s="74">
        <v>47</v>
      </c>
      <c r="P159" s="74">
        <v>128</v>
      </c>
      <c r="Q159" s="17">
        <v>515</v>
      </c>
      <c r="R159" s="17">
        <v>139</v>
      </c>
      <c r="S159" s="17">
        <v>104</v>
      </c>
      <c r="T159" s="17">
        <v>179</v>
      </c>
      <c r="U159" s="55">
        <f>+Table1[[#This Row],[Thames Turbo Sprint Triathlon]]/$M$3</f>
        <v>0.79702970297029707</v>
      </c>
      <c r="V159" s="55">
        <f t="shared" si="53"/>
        <v>1</v>
      </c>
      <c r="W159" s="55">
        <f t="shared" si="54"/>
        <v>1</v>
      </c>
      <c r="X159" s="55">
        <f t="shared" si="55"/>
        <v>1</v>
      </c>
      <c r="Y159" s="55">
        <f t="shared" si="56"/>
        <v>1</v>
      </c>
      <c r="Z159" s="55">
        <f>+Table1[[#This Row],[Hillingdon Sprint Triathlon]]/$R$3</f>
        <v>1</v>
      </c>
      <c r="AA159" s="55">
        <f>+Table1[[#This Row],[London Fields]]/$S$3</f>
        <v>1</v>
      </c>
      <c r="AB159" s="55">
        <f>+Table1[[#This Row],[Jekyll &amp; Hyde Park Duathlon]]/$T$3</f>
        <v>1</v>
      </c>
      <c r="AC159" s="65">
        <f t="shared" si="57"/>
        <v>3.7970297029702973</v>
      </c>
      <c r="AD159" s="55">
        <f>+AC159</f>
        <v>3.7970297029702973</v>
      </c>
      <c r="AE159" s="55"/>
      <c r="AF159" s="55"/>
      <c r="AG159" s="55"/>
      <c r="AH159" s="55"/>
      <c r="AI159" s="55"/>
      <c r="AJ159" s="73">
        <f>COUNT(Table1[[#This Row],[F open]:[M SuperVet]])</f>
        <v>1</v>
      </c>
    </row>
    <row r="160" spans="1:36" s="52" customFormat="1" hidden="1" x14ac:dyDescent="0.2">
      <c r="A160" s="16" t="str">
        <f t="shared" si="61"/>
        <v xml:space="preserve"> </v>
      </c>
      <c r="B160" s="16" t="s">
        <v>1438</v>
      </c>
      <c r="C160" s="15"/>
      <c r="D160" s="29" t="s">
        <v>217</v>
      </c>
      <c r="E160" s="29" t="s">
        <v>188</v>
      </c>
      <c r="F160" s="82">
        <f t="shared" si="52"/>
        <v>938</v>
      </c>
      <c r="G160" s="82" t="str">
        <f>IF(Table1[[#This Row],[F open]]=""," ",RANK(AD160,$AD$5:$AD$1454,1))</f>
        <v xml:space="preserve"> </v>
      </c>
      <c r="H160" s="82" t="str">
        <f>IF(Table1[[#This Row],[F Vet]]=""," ",RANK(AE160,$AE$5:$AE$1454,1))</f>
        <v xml:space="preserve"> </v>
      </c>
      <c r="I160" s="82" t="str">
        <f>IF(Table1[[#This Row],[F SuperVet]]=""," ",RANK(AF160,$AF$5:$AF$1454,1))</f>
        <v xml:space="preserve"> </v>
      </c>
      <c r="J160" s="82">
        <f>IF(Table1[[#This Row],[M Open]]=""," ",RANK(AG160,$AG$5:$AG$1454,1))</f>
        <v>473</v>
      </c>
      <c r="K160" s="82" t="str">
        <f>IF(Table1[[#This Row],[M Vet]]=""," ",RANK(AH160,$AH$5:$AH$1454,1))</f>
        <v xml:space="preserve"> </v>
      </c>
      <c r="L160" s="82" t="str">
        <f>IF(Table1[[#This Row],[M SuperVet]]=""," ",RANK(AI160,$AI$5:$AI$1454,1))</f>
        <v xml:space="preserve"> </v>
      </c>
      <c r="M160" s="74">
        <v>404</v>
      </c>
      <c r="N160" s="74">
        <v>116</v>
      </c>
      <c r="O160" s="74">
        <v>47</v>
      </c>
      <c r="P160" s="74">
        <v>128</v>
      </c>
      <c r="Q160" s="17">
        <v>515</v>
      </c>
      <c r="R160" s="17">
        <v>139</v>
      </c>
      <c r="S160" s="17">
        <v>104</v>
      </c>
      <c r="T160" s="17">
        <v>179</v>
      </c>
      <c r="U160" s="55">
        <f>+Table1[[#This Row],[Thames Turbo Sprint Triathlon]]/$M$3</f>
        <v>1</v>
      </c>
      <c r="V160" s="55">
        <f t="shared" si="53"/>
        <v>0.65909090909090906</v>
      </c>
      <c r="W160" s="55">
        <f t="shared" si="54"/>
        <v>1</v>
      </c>
      <c r="X160" s="55">
        <f t="shared" si="55"/>
        <v>1</v>
      </c>
      <c r="Y160" s="55">
        <f t="shared" si="56"/>
        <v>1</v>
      </c>
      <c r="Z160" s="55">
        <f>+Table1[[#This Row],[Hillingdon Sprint Triathlon]]/$R$3</f>
        <v>1</v>
      </c>
      <c r="AA160" s="55">
        <f>+Table1[[#This Row],[London Fields]]/$S$3</f>
        <v>1</v>
      </c>
      <c r="AB160" s="55">
        <f>+Table1[[#This Row],[Jekyll &amp; Hyde Park Duathlon]]/$T$3</f>
        <v>1</v>
      </c>
      <c r="AC160" s="65">
        <f t="shared" si="57"/>
        <v>3.6590909090909092</v>
      </c>
      <c r="AD160" s="55"/>
      <c r="AE160" s="55"/>
      <c r="AF160" s="55"/>
      <c r="AG160" s="55">
        <f t="shared" ref="AG160:AG176" si="63">+AC160</f>
        <v>3.6590909090909092</v>
      </c>
      <c r="AH160" s="55"/>
      <c r="AI160" s="55"/>
      <c r="AJ160" s="73">
        <f>COUNT(Table1[[#This Row],[F open]:[M SuperVet]])</f>
        <v>1</v>
      </c>
    </row>
    <row r="161" spans="1:36" s="52" customFormat="1" hidden="1" x14ac:dyDescent="0.2">
      <c r="A161" s="16" t="str">
        <f t="shared" si="61"/>
        <v xml:space="preserve"> </v>
      </c>
      <c r="B161" s="16" t="s">
        <v>1785</v>
      </c>
      <c r="C161" s="15"/>
      <c r="D161" s="29" t="s">
        <v>217</v>
      </c>
      <c r="E161" s="29" t="s">
        <v>188</v>
      </c>
      <c r="F161" s="82">
        <f t="shared" si="52"/>
        <v>747</v>
      </c>
      <c r="G161" s="82" t="str">
        <f>IF(Table1[[#This Row],[F open]]=""," ",RANK(AD161,$AD$5:$AD$1454,1))</f>
        <v xml:space="preserve"> </v>
      </c>
      <c r="H161" s="82" t="str">
        <f>IF(Table1[[#This Row],[F Vet]]=""," ",RANK(AE161,$AE$5:$AE$1454,1))</f>
        <v xml:space="preserve"> </v>
      </c>
      <c r="I161" s="82" t="str">
        <f>IF(Table1[[#This Row],[F SuperVet]]=""," ",RANK(AF161,$AF$5:$AF$1454,1))</f>
        <v xml:space="preserve"> </v>
      </c>
      <c r="J161" s="82">
        <f>IF(Table1[[#This Row],[M Open]]=""," ",RANK(AG161,$AG$5:$AG$1454,1))</f>
        <v>399</v>
      </c>
      <c r="K161" s="82" t="str">
        <f>IF(Table1[[#This Row],[M Vet]]=""," ",RANK(AH161,$AH$5:$AH$1454,1))</f>
        <v xml:space="preserve"> </v>
      </c>
      <c r="L161" s="82" t="str">
        <f>IF(Table1[[#This Row],[M SuperVet]]=""," ",RANK(AI161,$AI$5:$AI$1454,1))</f>
        <v xml:space="preserve"> </v>
      </c>
      <c r="M161" s="74">
        <v>404</v>
      </c>
      <c r="N161" s="74">
        <v>176</v>
      </c>
      <c r="O161" s="74">
        <v>47</v>
      </c>
      <c r="P161" s="74">
        <v>128</v>
      </c>
      <c r="Q161" s="17">
        <v>267</v>
      </c>
      <c r="R161" s="17">
        <v>139</v>
      </c>
      <c r="S161" s="17">
        <v>104</v>
      </c>
      <c r="T161" s="17">
        <v>179</v>
      </c>
      <c r="U161" s="55">
        <f>+Table1[[#This Row],[Thames Turbo Sprint Triathlon]]/$M$3</f>
        <v>1</v>
      </c>
      <c r="V161" s="55">
        <f t="shared" si="53"/>
        <v>1</v>
      </c>
      <c r="W161" s="55">
        <f t="shared" si="54"/>
        <v>1</v>
      </c>
      <c r="X161" s="55">
        <f t="shared" si="55"/>
        <v>1</v>
      </c>
      <c r="Y161" s="55">
        <f t="shared" si="56"/>
        <v>0.51844660194174752</v>
      </c>
      <c r="Z161" s="55">
        <f>+Table1[[#This Row],[Hillingdon Sprint Triathlon]]/$R$3</f>
        <v>1</v>
      </c>
      <c r="AA161" s="55">
        <f>+Table1[[#This Row],[London Fields]]/$S$3</f>
        <v>1</v>
      </c>
      <c r="AB161" s="55">
        <f>+Table1[[#This Row],[Jekyll &amp; Hyde Park Duathlon]]/$T$3</f>
        <v>1</v>
      </c>
      <c r="AC161" s="65">
        <f t="shared" si="57"/>
        <v>3.5184466019417475</v>
      </c>
      <c r="AD161" s="55"/>
      <c r="AE161" s="55"/>
      <c r="AF161" s="55"/>
      <c r="AG161" s="55">
        <f t="shared" si="63"/>
        <v>3.5184466019417475</v>
      </c>
      <c r="AH161" s="55"/>
      <c r="AI161" s="55"/>
      <c r="AJ161" s="73">
        <f>COUNT(Table1[[#This Row],[F open]:[M SuperVet]])</f>
        <v>1</v>
      </c>
    </row>
    <row r="162" spans="1:36" s="52" customFormat="1" hidden="1" x14ac:dyDescent="0.2">
      <c r="A162" s="16" t="str">
        <f t="shared" si="61"/>
        <v xml:space="preserve"> </v>
      </c>
      <c r="B162" s="16" t="s">
        <v>906</v>
      </c>
      <c r="C162" s="15"/>
      <c r="D162" s="29" t="s">
        <v>217</v>
      </c>
      <c r="E162" s="29" t="s">
        <v>188</v>
      </c>
      <c r="F162" s="82">
        <f t="shared" si="52"/>
        <v>853</v>
      </c>
      <c r="G162" s="82" t="str">
        <f>IF(Table1[[#This Row],[F open]]=""," ",RANK(AD162,$AD$5:$AD$1454,1))</f>
        <v xml:space="preserve"> </v>
      </c>
      <c r="H162" s="82" t="str">
        <f>IF(Table1[[#This Row],[F Vet]]=""," ",RANK(AE162,$AE$5:$AE$1454,1))</f>
        <v xml:space="preserve"> </v>
      </c>
      <c r="I162" s="82" t="str">
        <f>IF(Table1[[#This Row],[F SuperVet]]=""," ",RANK(AF162,$AF$5:$AF$1454,1))</f>
        <v xml:space="preserve"> </v>
      </c>
      <c r="J162" s="82">
        <f>IF(Table1[[#This Row],[M Open]]=""," ",RANK(AG162,$AG$5:$AG$1454,1))</f>
        <v>438</v>
      </c>
      <c r="K162" s="82" t="str">
        <f>IF(Table1[[#This Row],[M Vet]]=""," ",RANK(AH162,$AH$5:$AH$1454,1))</f>
        <v xml:space="preserve"> </v>
      </c>
      <c r="L162" s="82" t="str">
        <f>IF(Table1[[#This Row],[M SuperVet]]=""," ",RANK(AI162,$AI$5:$AI$1454,1))</f>
        <v xml:space="preserve"> </v>
      </c>
      <c r="M162" s="74">
        <v>243</v>
      </c>
      <c r="N162" s="74">
        <v>176</v>
      </c>
      <c r="O162" s="74">
        <v>47</v>
      </c>
      <c r="P162" s="74">
        <v>128</v>
      </c>
      <c r="Q162" s="17">
        <v>515</v>
      </c>
      <c r="R162" s="17">
        <v>139</v>
      </c>
      <c r="S162" s="17">
        <v>104</v>
      </c>
      <c r="T162" s="17">
        <v>179</v>
      </c>
      <c r="U162" s="55">
        <f>+Table1[[#This Row],[Thames Turbo Sprint Triathlon]]/$M$3</f>
        <v>0.60148514851485146</v>
      </c>
      <c r="V162" s="55">
        <f t="shared" si="53"/>
        <v>1</v>
      </c>
      <c r="W162" s="55">
        <f t="shared" si="54"/>
        <v>1</v>
      </c>
      <c r="X162" s="55">
        <f t="shared" si="55"/>
        <v>1</v>
      </c>
      <c r="Y162" s="55">
        <f t="shared" si="56"/>
        <v>1</v>
      </c>
      <c r="Z162" s="55">
        <f>+Table1[[#This Row],[Hillingdon Sprint Triathlon]]/$R$3</f>
        <v>1</v>
      </c>
      <c r="AA162" s="55">
        <f>+Table1[[#This Row],[London Fields]]/$S$3</f>
        <v>1</v>
      </c>
      <c r="AB162" s="55">
        <f>+Table1[[#This Row],[Jekyll &amp; Hyde Park Duathlon]]/$T$3</f>
        <v>1</v>
      </c>
      <c r="AC162" s="65">
        <f t="shared" si="57"/>
        <v>3.6014851485148514</v>
      </c>
      <c r="AD162" s="55"/>
      <c r="AE162" s="55"/>
      <c r="AF162" s="55"/>
      <c r="AG162" s="55">
        <f t="shared" si="63"/>
        <v>3.6014851485148514</v>
      </c>
      <c r="AH162" s="55"/>
      <c r="AI162" s="55"/>
      <c r="AJ162" s="73">
        <f>COUNT(Table1[[#This Row],[F open]:[M SuperVet]])</f>
        <v>1</v>
      </c>
    </row>
    <row r="163" spans="1:36" s="52" customFormat="1" hidden="1" x14ac:dyDescent="0.2">
      <c r="A163" s="16" t="str">
        <f t="shared" si="61"/>
        <v xml:space="preserve"> </v>
      </c>
      <c r="B163" s="16" t="s">
        <v>733</v>
      </c>
      <c r="C163" s="15"/>
      <c r="D163" s="29" t="s">
        <v>217</v>
      </c>
      <c r="E163" s="29" t="s">
        <v>188</v>
      </c>
      <c r="F163" s="82">
        <f t="shared" si="52"/>
        <v>136</v>
      </c>
      <c r="G163" s="82" t="str">
        <f>IF(Table1[[#This Row],[F open]]=""," ",RANK(AD163,$AD$5:$AD$1454,1))</f>
        <v xml:space="preserve"> </v>
      </c>
      <c r="H163" s="82" t="str">
        <f>IF(Table1[[#This Row],[F Vet]]=""," ",RANK(AE163,$AE$5:$AE$1454,1))</f>
        <v xml:space="preserve"> </v>
      </c>
      <c r="I163" s="82" t="str">
        <f>IF(Table1[[#This Row],[F SuperVet]]=""," ",RANK(AF163,$AF$5:$AF$1454,1))</f>
        <v xml:space="preserve"> </v>
      </c>
      <c r="J163" s="82">
        <f>IF(Table1[[#This Row],[M Open]]=""," ",RANK(AG163,$AG$5:$AG$1454,1))</f>
        <v>70</v>
      </c>
      <c r="K163" s="82" t="str">
        <f>IF(Table1[[#This Row],[M Vet]]=""," ",RANK(AH163,$AH$5:$AH$1454,1))</f>
        <v xml:space="preserve"> </v>
      </c>
      <c r="L163" s="82" t="str">
        <f>IF(Table1[[#This Row],[M SuperVet]]=""," ",RANK(AI163,$AI$5:$AI$1454,1))</f>
        <v xml:space="preserve"> </v>
      </c>
      <c r="M163" s="74">
        <v>10</v>
      </c>
      <c r="N163" s="74">
        <v>176</v>
      </c>
      <c r="O163" s="74">
        <v>47</v>
      </c>
      <c r="P163" s="74">
        <v>128</v>
      </c>
      <c r="Q163" s="17">
        <v>515</v>
      </c>
      <c r="R163" s="17">
        <v>139</v>
      </c>
      <c r="S163" s="17">
        <v>104</v>
      </c>
      <c r="T163" s="17">
        <v>179</v>
      </c>
      <c r="U163" s="55">
        <f>+Table1[[#This Row],[Thames Turbo Sprint Triathlon]]/$M$3</f>
        <v>2.4752475247524754E-2</v>
      </c>
      <c r="V163" s="55">
        <f t="shared" si="53"/>
        <v>1</v>
      </c>
      <c r="W163" s="55">
        <f t="shared" si="54"/>
        <v>1</v>
      </c>
      <c r="X163" s="55">
        <f t="shared" si="55"/>
        <v>1</v>
      </c>
      <c r="Y163" s="55">
        <f t="shared" si="56"/>
        <v>1</v>
      </c>
      <c r="Z163" s="55">
        <f>+Table1[[#This Row],[Hillingdon Sprint Triathlon]]/$R$3</f>
        <v>1</v>
      </c>
      <c r="AA163" s="55">
        <f>+Table1[[#This Row],[London Fields]]/$S$3</f>
        <v>1</v>
      </c>
      <c r="AB163" s="55">
        <f>+Table1[[#This Row],[Jekyll &amp; Hyde Park Duathlon]]/$T$3</f>
        <v>1</v>
      </c>
      <c r="AC163" s="65">
        <f t="shared" si="57"/>
        <v>3.0247524752475248</v>
      </c>
      <c r="AD163" s="55"/>
      <c r="AE163" s="55"/>
      <c r="AF163" s="55"/>
      <c r="AG163" s="55">
        <f t="shared" si="63"/>
        <v>3.0247524752475248</v>
      </c>
      <c r="AH163" s="55"/>
      <c r="AI163" s="55"/>
      <c r="AJ163" s="73">
        <f>COUNT(Table1[[#This Row],[F open]:[M SuperVet]])</f>
        <v>1</v>
      </c>
    </row>
    <row r="164" spans="1:36" s="52" customFormat="1" hidden="1" x14ac:dyDescent="0.2">
      <c r="A164" s="16" t="str">
        <f t="shared" si="61"/>
        <v xml:space="preserve"> </v>
      </c>
      <c r="B164" s="16" t="s">
        <v>905</v>
      </c>
      <c r="C164" s="15" t="s">
        <v>745</v>
      </c>
      <c r="D164" s="29" t="s">
        <v>217</v>
      </c>
      <c r="E164" s="29" t="s">
        <v>188</v>
      </c>
      <c r="F164" s="82">
        <f t="shared" si="52"/>
        <v>851</v>
      </c>
      <c r="G164" s="82" t="str">
        <f>IF(Table1[[#This Row],[F open]]=""," ",RANK(AD164,$AD$5:$AD$1454,1))</f>
        <v xml:space="preserve"> </v>
      </c>
      <c r="H164" s="82" t="str">
        <f>IF(Table1[[#This Row],[F Vet]]=""," ",RANK(AE164,$AE$5:$AE$1454,1))</f>
        <v xml:space="preserve"> </v>
      </c>
      <c r="I164" s="82" t="str">
        <f>IF(Table1[[#This Row],[F SuperVet]]=""," ",RANK(AF164,$AF$5:$AF$1454,1))</f>
        <v xml:space="preserve"> </v>
      </c>
      <c r="J164" s="82">
        <f>IF(Table1[[#This Row],[M Open]]=""," ",RANK(AG164,$AG$5:$AG$1454,1))</f>
        <v>437</v>
      </c>
      <c r="K164" s="82" t="str">
        <f>IF(Table1[[#This Row],[M Vet]]=""," ",RANK(AH164,$AH$5:$AH$1454,1))</f>
        <v xml:space="preserve"> </v>
      </c>
      <c r="L164" s="82" t="str">
        <f>IF(Table1[[#This Row],[M SuperVet]]=""," ",RANK(AI164,$AI$5:$AI$1454,1))</f>
        <v xml:space="preserve"> </v>
      </c>
      <c r="M164" s="74">
        <v>242</v>
      </c>
      <c r="N164" s="74">
        <v>176</v>
      </c>
      <c r="O164" s="74">
        <v>47</v>
      </c>
      <c r="P164" s="74">
        <v>128</v>
      </c>
      <c r="Q164" s="17">
        <v>515</v>
      </c>
      <c r="R164" s="17">
        <v>139</v>
      </c>
      <c r="S164" s="17">
        <v>104</v>
      </c>
      <c r="T164" s="17">
        <v>179</v>
      </c>
      <c r="U164" s="55">
        <f>+Table1[[#This Row],[Thames Turbo Sprint Triathlon]]/$M$3</f>
        <v>0.59900990099009899</v>
      </c>
      <c r="V164" s="55">
        <f t="shared" si="53"/>
        <v>1</v>
      </c>
      <c r="W164" s="55">
        <f t="shared" si="54"/>
        <v>1</v>
      </c>
      <c r="X164" s="55">
        <f t="shared" si="55"/>
        <v>1</v>
      </c>
      <c r="Y164" s="55">
        <f t="shared" si="56"/>
        <v>1</v>
      </c>
      <c r="Z164" s="55">
        <f>+Table1[[#This Row],[Hillingdon Sprint Triathlon]]/$R$3</f>
        <v>1</v>
      </c>
      <c r="AA164" s="55">
        <f>+Table1[[#This Row],[London Fields]]/$S$3</f>
        <v>1</v>
      </c>
      <c r="AB164" s="55">
        <f>+Table1[[#This Row],[Jekyll &amp; Hyde Park Duathlon]]/$T$3</f>
        <v>1</v>
      </c>
      <c r="AC164" s="65">
        <f t="shared" si="57"/>
        <v>3.5990099009900991</v>
      </c>
      <c r="AD164" s="55"/>
      <c r="AE164" s="55"/>
      <c r="AF164" s="55"/>
      <c r="AG164" s="55">
        <f t="shared" si="63"/>
        <v>3.5990099009900991</v>
      </c>
      <c r="AH164" s="55"/>
      <c r="AI164" s="55"/>
      <c r="AJ164" s="73">
        <f>COUNT(Table1[[#This Row],[F open]:[M SuperVet]])</f>
        <v>1</v>
      </c>
    </row>
    <row r="165" spans="1:36" s="52" customFormat="1" hidden="1" x14ac:dyDescent="0.2">
      <c r="A165" s="16" t="str">
        <f t="shared" si="61"/>
        <v xml:space="preserve"> </v>
      </c>
      <c r="B165" s="16" t="s">
        <v>2029</v>
      </c>
      <c r="C165" s="15"/>
      <c r="D165" s="29" t="s">
        <v>217</v>
      </c>
      <c r="E165" s="29" t="s">
        <v>1530</v>
      </c>
      <c r="F165" s="82">
        <f t="shared" si="52"/>
        <v>1044</v>
      </c>
      <c r="G165" s="82" t="str">
        <f>IF(Table1[[#This Row],[F open]]=""," ",RANK(AD165,$AD$5:$AD$1454,1))</f>
        <v xml:space="preserve"> </v>
      </c>
      <c r="H165" s="82" t="str">
        <f>IF(Table1[[#This Row],[F Vet]]=""," ",RANK(AE165,$AE$5:$AE$1454,1))</f>
        <v xml:space="preserve"> </v>
      </c>
      <c r="I165" s="82" t="str">
        <f>IF(Table1[[#This Row],[F SuperVet]]=""," ",RANK(AF165,$AF$5:$AF$1454,1))</f>
        <v xml:space="preserve"> </v>
      </c>
      <c r="J165" s="82">
        <f>IF(Table1[[#This Row],[M Open]]=""," ",RANK(AG165,$AG$5:$AG$1454,1))</f>
        <v>505</v>
      </c>
      <c r="K165" s="82" t="str">
        <f>IF(Table1[[#This Row],[M Vet]]=""," ",RANK(AH165,$AH$5:$AH$1454,1))</f>
        <v xml:space="preserve"> </v>
      </c>
      <c r="L165" s="82" t="str">
        <f>IF(Table1[[#This Row],[M SuperVet]]=""," ",RANK(AI165,$AI$5:$AI$1454,1))</f>
        <v xml:space="preserve"> </v>
      </c>
      <c r="M165" s="74">
        <v>404</v>
      </c>
      <c r="N165" s="74">
        <v>176</v>
      </c>
      <c r="O165" s="74">
        <v>47</v>
      </c>
      <c r="P165" s="74">
        <v>128</v>
      </c>
      <c r="Q165" s="17">
        <v>515</v>
      </c>
      <c r="R165" s="17">
        <v>102</v>
      </c>
      <c r="S165" s="17">
        <v>104</v>
      </c>
      <c r="T165" s="17">
        <v>179</v>
      </c>
      <c r="U165" s="55">
        <f>+Table1[[#This Row],[Thames Turbo Sprint Triathlon]]/$M$3</f>
        <v>1</v>
      </c>
      <c r="V165" s="55">
        <f t="shared" si="53"/>
        <v>1</v>
      </c>
      <c r="W165" s="55">
        <f t="shared" si="54"/>
        <v>1</v>
      </c>
      <c r="X165" s="55">
        <f t="shared" si="55"/>
        <v>1</v>
      </c>
      <c r="Y165" s="55">
        <f t="shared" si="56"/>
        <v>1</v>
      </c>
      <c r="Z165" s="55">
        <f>+Table1[[#This Row],[Hillingdon Sprint Triathlon]]/$R$3</f>
        <v>0.73381294964028776</v>
      </c>
      <c r="AA165" s="55">
        <f>+Table1[[#This Row],[London Fields]]/$S$3</f>
        <v>1</v>
      </c>
      <c r="AB165" s="55">
        <f>+Table1[[#This Row],[Jekyll &amp; Hyde Park Duathlon]]/$T$3</f>
        <v>1</v>
      </c>
      <c r="AC165" s="65">
        <f t="shared" si="57"/>
        <v>3.7338129496402876</v>
      </c>
      <c r="AD165" s="55"/>
      <c r="AE165" s="55"/>
      <c r="AF165" s="55"/>
      <c r="AG165" s="55">
        <f t="shared" si="63"/>
        <v>3.7338129496402876</v>
      </c>
      <c r="AH165" s="55"/>
      <c r="AI165" s="55"/>
      <c r="AJ165" s="73">
        <f>COUNT(Table1[[#This Row],[F open]:[M SuperVet]])</f>
        <v>1</v>
      </c>
    </row>
    <row r="166" spans="1:36" s="52" customFormat="1" hidden="1" x14ac:dyDescent="0.2">
      <c r="A166" s="16" t="str">
        <f t="shared" si="61"/>
        <v xml:space="preserve"> </v>
      </c>
      <c r="B166" s="16" t="s">
        <v>2082</v>
      </c>
      <c r="C166" s="15"/>
      <c r="D166" s="29" t="s">
        <v>217</v>
      </c>
      <c r="E166" s="29" t="s">
        <v>188</v>
      </c>
      <c r="F166" s="82">
        <f t="shared" si="52"/>
        <v>425</v>
      </c>
      <c r="G166" s="82" t="str">
        <f>IF(Table1[[#This Row],[F open]]=""," ",RANK(AD166,$AD$5:$AD$1454,1))</f>
        <v xml:space="preserve"> </v>
      </c>
      <c r="H166" s="82" t="str">
        <f>IF(Table1[[#This Row],[F Vet]]=""," ",RANK(AE166,$AE$5:$AE$1454,1))</f>
        <v xml:space="preserve"> </v>
      </c>
      <c r="I166" s="82" t="str">
        <f>IF(Table1[[#This Row],[F SuperVet]]=""," ",RANK(AF166,$AF$5:$AF$1454,1))</f>
        <v xml:space="preserve"> </v>
      </c>
      <c r="J166" s="82">
        <f>IF(Table1[[#This Row],[M Open]]=""," ",RANK(AG166,$AG$5:$AG$1454,1))</f>
        <v>247</v>
      </c>
      <c r="K166" s="82" t="str">
        <f>IF(Table1[[#This Row],[M Vet]]=""," ",RANK(AH166,$AH$5:$AH$1454,1))</f>
        <v xml:space="preserve"> </v>
      </c>
      <c r="L166" s="82" t="str">
        <f>IF(Table1[[#This Row],[M SuperVet]]=""," ",RANK(AI166,$AI$5:$AI$1454,1))</f>
        <v xml:space="preserve"> </v>
      </c>
      <c r="M166" s="74">
        <v>404</v>
      </c>
      <c r="N166" s="74">
        <v>176</v>
      </c>
      <c r="O166" s="74">
        <v>47</v>
      </c>
      <c r="P166" s="74">
        <v>128</v>
      </c>
      <c r="Q166" s="17">
        <v>515</v>
      </c>
      <c r="R166" s="17">
        <v>139</v>
      </c>
      <c r="S166" s="17">
        <v>28</v>
      </c>
      <c r="T166" s="17">
        <v>179</v>
      </c>
      <c r="U166" s="55">
        <f>+Table1[[#This Row],[Thames Turbo Sprint Triathlon]]/$M$3</f>
        <v>1</v>
      </c>
      <c r="V166" s="55">
        <f t="shared" si="53"/>
        <v>1</v>
      </c>
      <c r="W166" s="55">
        <f t="shared" si="54"/>
        <v>1</v>
      </c>
      <c r="X166" s="55">
        <f t="shared" si="55"/>
        <v>1</v>
      </c>
      <c r="Y166" s="55">
        <f t="shared" si="56"/>
        <v>1</v>
      </c>
      <c r="Z166" s="55">
        <f>+Table1[[#This Row],[Hillingdon Sprint Triathlon]]/$R$3</f>
        <v>1</v>
      </c>
      <c r="AA166" s="55">
        <f>+Table1[[#This Row],[London Fields]]/$S$3</f>
        <v>0.26923076923076922</v>
      </c>
      <c r="AB166" s="55">
        <f>+Table1[[#This Row],[Jekyll &amp; Hyde Park Duathlon]]/$T$3</f>
        <v>1</v>
      </c>
      <c r="AC166" s="65">
        <f t="shared" si="57"/>
        <v>3.2692307692307692</v>
      </c>
      <c r="AD166" s="55"/>
      <c r="AE166" s="55"/>
      <c r="AF166" s="55"/>
      <c r="AG166" s="55">
        <f t="shared" si="63"/>
        <v>3.2692307692307692</v>
      </c>
      <c r="AH166" s="55"/>
      <c r="AI166" s="55"/>
      <c r="AJ166" s="73">
        <f>COUNT(Table1[[#This Row],[F open]:[M SuperVet]])</f>
        <v>1</v>
      </c>
    </row>
    <row r="167" spans="1:36" s="52" customFormat="1" hidden="1" x14ac:dyDescent="0.2">
      <c r="A167" s="16" t="str">
        <f t="shared" si="61"/>
        <v xml:space="preserve"> </v>
      </c>
      <c r="B167" s="16" t="s">
        <v>1457</v>
      </c>
      <c r="C167" s="15" t="s">
        <v>139</v>
      </c>
      <c r="D167" s="29" t="s">
        <v>217</v>
      </c>
      <c r="E167" s="29" t="s">
        <v>188</v>
      </c>
      <c r="F167" s="82">
        <f t="shared" si="52"/>
        <v>32</v>
      </c>
      <c r="G167" s="82" t="str">
        <f>IF(Table1[[#This Row],[F open]]=""," ",RANK(AD167,$AD$5:$AD$1454,1))</f>
        <v xml:space="preserve"> </v>
      </c>
      <c r="H167" s="82" t="str">
        <f>IF(Table1[[#This Row],[F Vet]]=""," ",RANK(AE167,$AE$5:$AE$1454,1))</f>
        <v xml:space="preserve"> </v>
      </c>
      <c r="I167" s="82" t="str">
        <f>IF(Table1[[#This Row],[F SuperVet]]=""," ",RANK(AF167,$AF$5:$AF$1454,1))</f>
        <v xml:space="preserve"> </v>
      </c>
      <c r="J167" s="82">
        <f>IF(Table1[[#This Row],[M Open]]=""," ",RANK(AG167,$AG$5:$AG$1454,1))</f>
        <v>17</v>
      </c>
      <c r="K167" s="82" t="str">
        <f>IF(Table1[[#This Row],[M Vet]]=""," ",RANK(AH167,$AH$5:$AH$1454,1))</f>
        <v xml:space="preserve"> </v>
      </c>
      <c r="L167" s="82" t="str">
        <f>IF(Table1[[#This Row],[M SuperVet]]=""," ",RANK(AI167,$AI$5:$AI$1454,1))</f>
        <v xml:space="preserve"> </v>
      </c>
      <c r="M167" s="74">
        <v>404</v>
      </c>
      <c r="N167" s="74">
        <v>137</v>
      </c>
      <c r="O167" s="74">
        <v>47</v>
      </c>
      <c r="P167" s="74">
        <v>128</v>
      </c>
      <c r="Q167" s="17">
        <v>106</v>
      </c>
      <c r="R167" s="17">
        <v>139</v>
      </c>
      <c r="S167" s="17">
        <v>24</v>
      </c>
      <c r="T167" s="17">
        <v>138</v>
      </c>
      <c r="U167" s="55">
        <f>+Table1[[#This Row],[Thames Turbo Sprint Triathlon]]/$M$3</f>
        <v>1</v>
      </c>
      <c r="V167" s="55">
        <f t="shared" si="53"/>
        <v>0.77840909090909094</v>
      </c>
      <c r="W167" s="55">
        <f t="shared" si="54"/>
        <v>1</v>
      </c>
      <c r="X167" s="55">
        <f t="shared" si="55"/>
        <v>1</v>
      </c>
      <c r="Y167" s="55">
        <f t="shared" si="56"/>
        <v>0.2058252427184466</v>
      </c>
      <c r="Z167" s="55">
        <f>+Table1[[#This Row],[Hillingdon Sprint Triathlon]]/$R$3</f>
        <v>1</v>
      </c>
      <c r="AA167" s="55">
        <f>+Table1[[#This Row],[London Fields]]/$S$3</f>
        <v>0.23076923076923078</v>
      </c>
      <c r="AB167" s="55">
        <f>+Table1[[#This Row],[Jekyll &amp; Hyde Park Duathlon]]/$T$3</f>
        <v>0.77094972067039103</v>
      </c>
      <c r="AC167" s="65">
        <f t="shared" si="57"/>
        <v>1.9859532850671595</v>
      </c>
      <c r="AD167" s="55"/>
      <c r="AE167" s="55"/>
      <c r="AF167" s="55"/>
      <c r="AG167" s="55">
        <f t="shared" si="63"/>
        <v>1.9859532850671595</v>
      </c>
      <c r="AH167" s="55"/>
      <c r="AI167" s="55"/>
      <c r="AJ167" s="73">
        <f>COUNT(Table1[[#This Row],[F open]:[M SuperVet]])</f>
        <v>1</v>
      </c>
    </row>
    <row r="168" spans="1:36" s="52" customFormat="1" hidden="1" x14ac:dyDescent="0.2">
      <c r="A168" s="16" t="str">
        <f t="shared" ref="A168:A169" si="64">IF(B167=B168,"y"," ")</f>
        <v xml:space="preserve"> </v>
      </c>
      <c r="B168" s="16" t="s">
        <v>332</v>
      </c>
      <c r="C168" s="15" t="s">
        <v>151</v>
      </c>
      <c r="D168" s="29" t="s">
        <v>217</v>
      </c>
      <c r="E168" s="29" t="s">
        <v>188</v>
      </c>
      <c r="F168" s="82">
        <f t="shared" si="52"/>
        <v>58</v>
      </c>
      <c r="G168" s="82" t="str">
        <f>IF(Table1[[#This Row],[F open]]=""," ",RANK(AD168,$AD$5:$AD$1454,1))</f>
        <v xml:space="preserve"> </v>
      </c>
      <c r="H168" s="82" t="str">
        <f>IF(Table1[[#This Row],[F Vet]]=""," ",RANK(AE168,$AE$5:$AE$1454,1))</f>
        <v xml:space="preserve"> </v>
      </c>
      <c r="I168" s="82" t="str">
        <f>IF(Table1[[#This Row],[F SuperVet]]=""," ",RANK(AF168,$AF$5:$AF$1454,1))</f>
        <v xml:space="preserve"> </v>
      </c>
      <c r="J168" s="82">
        <f>IF(Table1[[#This Row],[M Open]]=""," ",RANK(AG168,$AG$5:$AG$1454,1))</f>
        <v>32</v>
      </c>
      <c r="K168" s="82" t="str">
        <f>IF(Table1[[#This Row],[M Vet]]=""," ",RANK(AH168,$AH$5:$AH$1454,1))</f>
        <v xml:space="preserve"> </v>
      </c>
      <c r="L168" s="82" t="str">
        <f>IF(Table1[[#This Row],[M SuperVet]]=""," ",RANK(AI168,$AI$5:$AI$1454,1))</f>
        <v xml:space="preserve"> </v>
      </c>
      <c r="M168" s="74">
        <v>161</v>
      </c>
      <c r="N168" s="74">
        <v>176</v>
      </c>
      <c r="O168" s="74">
        <v>47</v>
      </c>
      <c r="P168" s="74">
        <v>87</v>
      </c>
      <c r="Q168" s="17">
        <v>129</v>
      </c>
      <c r="R168" s="17">
        <v>139</v>
      </c>
      <c r="S168" s="17">
        <v>104</v>
      </c>
      <c r="T168" s="17">
        <v>179</v>
      </c>
      <c r="U168" s="55">
        <f>+Table1[[#This Row],[Thames Turbo Sprint Triathlon]]/$M$3</f>
        <v>0.39851485148514854</v>
      </c>
      <c r="V168" s="55">
        <f t="shared" si="53"/>
        <v>1</v>
      </c>
      <c r="W168" s="55">
        <f t="shared" si="54"/>
        <v>1</v>
      </c>
      <c r="X168" s="55">
        <f t="shared" si="55"/>
        <v>0.6796875</v>
      </c>
      <c r="Y168" s="55">
        <f t="shared" si="56"/>
        <v>0.25048543689320391</v>
      </c>
      <c r="Z168" s="55">
        <f>+Table1[[#This Row],[Hillingdon Sprint Triathlon]]/$R$3</f>
        <v>1</v>
      </c>
      <c r="AA168" s="55">
        <f>+Table1[[#This Row],[London Fields]]/$S$3</f>
        <v>1</v>
      </c>
      <c r="AB168" s="55">
        <f>+Table1[[#This Row],[Jekyll &amp; Hyde Park Duathlon]]/$T$3</f>
        <v>1</v>
      </c>
      <c r="AC168" s="65">
        <f t="shared" si="57"/>
        <v>2.3286877883783523</v>
      </c>
      <c r="AD168" s="55"/>
      <c r="AE168" s="55"/>
      <c r="AF168" s="55"/>
      <c r="AG168" s="55">
        <f t="shared" si="63"/>
        <v>2.3286877883783523</v>
      </c>
      <c r="AH168" s="55"/>
      <c r="AI168" s="55"/>
      <c r="AJ168" s="73">
        <f>COUNT(Table1[[#This Row],[F open]:[M SuperVet]])</f>
        <v>1</v>
      </c>
    </row>
    <row r="169" spans="1:36" s="52" customFormat="1" hidden="1" x14ac:dyDescent="0.2">
      <c r="A169" s="16" t="str">
        <f t="shared" si="64"/>
        <v xml:space="preserve"> </v>
      </c>
      <c r="B169" s="16" t="s">
        <v>756</v>
      </c>
      <c r="C169" s="15" t="s">
        <v>51</v>
      </c>
      <c r="D169" s="29" t="s">
        <v>217</v>
      </c>
      <c r="E169" s="29" t="s">
        <v>1530</v>
      </c>
      <c r="F169" s="82">
        <f t="shared" si="52"/>
        <v>198</v>
      </c>
      <c r="G169" s="82" t="str">
        <f>IF(Table1[[#This Row],[F open]]=""," ",RANK(AD169,$AD$5:$AD$1454,1))</f>
        <v xml:space="preserve"> </v>
      </c>
      <c r="H169" s="82" t="str">
        <f>IF(Table1[[#This Row],[F Vet]]=""," ",RANK(AE169,$AE$5:$AE$1454,1))</f>
        <v xml:space="preserve"> </v>
      </c>
      <c r="I169" s="82" t="str">
        <f>IF(Table1[[#This Row],[F SuperVet]]=""," ",RANK(AF169,$AF$5:$AF$1454,1))</f>
        <v xml:space="preserve"> </v>
      </c>
      <c r="J169" s="82">
        <f>IF(Table1[[#This Row],[M Open]]=""," ",RANK(AG169,$AG$5:$AG$1454,1))</f>
        <v>113</v>
      </c>
      <c r="K169" s="82" t="str">
        <f>IF(Table1[[#This Row],[M Vet]]=""," ",RANK(AH169,$AH$5:$AH$1454,1))</f>
        <v xml:space="preserve"> </v>
      </c>
      <c r="L169" s="82" t="str">
        <f>IF(Table1[[#This Row],[M SuperVet]]=""," ",RANK(AI169,$AI$5:$AI$1454,1))</f>
        <v xml:space="preserve"> </v>
      </c>
      <c r="M169" s="74">
        <v>404</v>
      </c>
      <c r="N169" s="74">
        <v>176</v>
      </c>
      <c r="O169" s="74">
        <v>47</v>
      </c>
      <c r="P169" s="74">
        <v>128</v>
      </c>
      <c r="Q169" s="17">
        <v>515</v>
      </c>
      <c r="R169" s="17">
        <v>12</v>
      </c>
      <c r="S169" s="17">
        <v>104</v>
      </c>
      <c r="T169" s="17">
        <v>179</v>
      </c>
      <c r="U169" s="55">
        <f>+Table1[[#This Row],[Thames Turbo Sprint Triathlon]]/$M$3</f>
        <v>1</v>
      </c>
      <c r="V169" s="55">
        <f t="shared" si="53"/>
        <v>1</v>
      </c>
      <c r="W169" s="55">
        <f t="shared" si="54"/>
        <v>1</v>
      </c>
      <c r="X169" s="55">
        <f t="shared" si="55"/>
        <v>1</v>
      </c>
      <c r="Y169" s="55">
        <f t="shared" si="56"/>
        <v>1</v>
      </c>
      <c r="Z169" s="55">
        <f>+Table1[[#This Row],[Hillingdon Sprint Triathlon]]/$R$3</f>
        <v>8.6330935251798566E-2</v>
      </c>
      <c r="AA169" s="55">
        <f>+Table1[[#This Row],[London Fields]]/$S$3</f>
        <v>1</v>
      </c>
      <c r="AB169" s="55">
        <f>+Table1[[#This Row],[Jekyll &amp; Hyde Park Duathlon]]/$T$3</f>
        <v>1</v>
      </c>
      <c r="AC169" s="65">
        <f t="shared" si="57"/>
        <v>3.0863309352517985</v>
      </c>
      <c r="AD169" s="55"/>
      <c r="AE169" s="55"/>
      <c r="AF169" s="55"/>
      <c r="AG169" s="55">
        <f t="shared" si="63"/>
        <v>3.0863309352517985</v>
      </c>
      <c r="AH169" s="55"/>
      <c r="AI169" s="55"/>
      <c r="AJ169" s="73">
        <f>COUNT(Table1[[#This Row],[F open]:[M SuperVet]])</f>
        <v>1</v>
      </c>
    </row>
    <row r="170" spans="1:36" s="52" customFormat="1" hidden="1" x14ac:dyDescent="0.2">
      <c r="A170" s="16" t="str">
        <f>IF(B169=B170,"y"," ")</f>
        <v xml:space="preserve"> </v>
      </c>
      <c r="B170" s="16" t="s">
        <v>1532</v>
      </c>
      <c r="C170" s="15" t="s">
        <v>51</v>
      </c>
      <c r="D170" s="29" t="s">
        <v>217</v>
      </c>
      <c r="E170" s="29" t="s">
        <v>188</v>
      </c>
      <c r="F170" s="82">
        <f t="shared" si="52"/>
        <v>44</v>
      </c>
      <c r="G170" s="82" t="str">
        <f>IF(Table1[[#This Row],[F open]]=""," ",RANK(AD170,$AD$5:$AD$1454,1))</f>
        <v xml:space="preserve"> </v>
      </c>
      <c r="H170" s="82" t="str">
        <f>IF(Table1[[#This Row],[F Vet]]=""," ",RANK(AE170,$AE$5:$AE$1454,1))</f>
        <v xml:space="preserve"> </v>
      </c>
      <c r="I170" s="82" t="str">
        <f>IF(Table1[[#This Row],[F SuperVet]]=""," ",RANK(AF170,$AF$5:$AF$1454,1))</f>
        <v xml:space="preserve"> </v>
      </c>
      <c r="J170" s="82">
        <f>IF(Table1[[#This Row],[M Open]]=""," ",RANK(AG170,$AG$5:$AG$1454,1))</f>
        <v>25</v>
      </c>
      <c r="K170" s="82" t="str">
        <f>IF(Table1[[#This Row],[M Vet]]=""," ",RANK(AH170,$AH$5:$AH$1454,1))</f>
        <v xml:space="preserve"> </v>
      </c>
      <c r="L170" s="82" t="str">
        <f>IF(Table1[[#This Row],[M SuperVet]]=""," ",RANK(AI170,$AI$5:$AI$1454,1))</f>
        <v xml:space="preserve"> </v>
      </c>
      <c r="M170" s="74">
        <v>45</v>
      </c>
      <c r="N170" s="74">
        <v>176</v>
      </c>
      <c r="O170" s="74">
        <v>47</v>
      </c>
      <c r="P170" s="74">
        <v>5</v>
      </c>
      <c r="Q170" s="17">
        <v>515</v>
      </c>
      <c r="R170" s="17">
        <v>139</v>
      </c>
      <c r="S170" s="17">
        <v>104</v>
      </c>
      <c r="T170" s="17">
        <v>179</v>
      </c>
      <c r="U170" s="55">
        <f>+Table1[[#This Row],[Thames Turbo Sprint Triathlon]]/$M$3</f>
        <v>0.11138613861386139</v>
      </c>
      <c r="V170" s="55">
        <f t="shared" si="53"/>
        <v>1</v>
      </c>
      <c r="W170" s="55">
        <f t="shared" si="54"/>
        <v>1</v>
      </c>
      <c r="X170" s="55">
        <f t="shared" si="55"/>
        <v>3.90625E-2</v>
      </c>
      <c r="Y170" s="55">
        <f t="shared" si="56"/>
        <v>1</v>
      </c>
      <c r="Z170" s="55">
        <f>+Table1[[#This Row],[Hillingdon Sprint Triathlon]]/$R$3</f>
        <v>1</v>
      </c>
      <c r="AA170" s="55">
        <f>+Table1[[#This Row],[London Fields]]/$S$3</f>
        <v>1</v>
      </c>
      <c r="AB170" s="55">
        <f>+Table1[[#This Row],[Jekyll &amp; Hyde Park Duathlon]]/$T$3</f>
        <v>1</v>
      </c>
      <c r="AC170" s="65">
        <f t="shared" si="57"/>
        <v>2.1504486386138613</v>
      </c>
      <c r="AD170" s="55"/>
      <c r="AE170" s="55"/>
      <c r="AF170" s="55"/>
      <c r="AG170" s="55">
        <f t="shared" si="63"/>
        <v>2.1504486386138613</v>
      </c>
      <c r="AH170" s="55"/>
      <c r="AI170" s="55"/>
      <c r="AJ170" s="73">
        <f>COUNT(Table1[[#This Row],[F open]:[M SuperVet]])</f>
        <v>1</v>
      </c>
    </row>
    <row r="171" spans="1:36" s="52" customFormat="1" hidden="1" x14ac:dyDescent="0.2">
      <c r="A171" s="16" t="str">
        <f>IF(B170=B171,"y"," ")</f>
        <v xml:space="preserve"> </v>
      </c>
      <c r="B171" s="16" t="s">
        <v>222</v>
      </c>
      <c r="C171" s="15" t="s">
        <v>139</v>
      </c>
      <c r="D171" s="29" t="s">
        <v>217</v>
      </c>
      <c r="E171" s="29" t="s">
        <v>188</v>
      </c>
      <c r="F171" s="82">
        <f t="shared" si="52"/>
        <v>155</v>
      </c>
      <c r="G171" s="82" t="str">
        <f>IF(Table1[[#This Row],[F open]]=""," ",RANK(AD171,$AD$5:$AD$1454,1))</f>
        <v xml:space="preserve"> </v>
      </c>
      <c r="H171" s="82" t="str">
        <f>IF(Table1[[#This Row],[F Vet]]=""," ",RANK(AE171,$AE$5:$AE$1454,1))</f>
        <v xml:space="preserve"> </v>
      </c>
      <c r="I171" s="82" t="str">
        <f>IF(Table1[[#This Row],[F SuperVet]]=""," ",RANK(AF171,$AF$5:$AF$1454,1))</f>
        <v xml:space="preserve"> </v>
      </c>
      <c r="J171" s="82">
        <f>IF(Table1[[#This Row],[M Open]]=""," ",RANK(AG171,$AG$5:$AG$1454,1))</f>
        <v>85</v>
      </c>
      <c r="K171" s="82" t="str">
        <f>IF(Table1[[#This Row],[M Vet]]=""," ",RANK(AH171,$AH$5:$AH$1454,1))</f>
        <v xml:space="preserve"> </v>
      </c>
      <c r="L171" s="82" t="str">
        <f>IF(Table1[[#This Row],[M SuperVet]]=""," ",RANK(AI171,$AI$5:$AI$1454,1))</f>
        <v xml:space="preserve"> </v>
      </c>
      <c r="M171" s="74">
        <v>404</v>
      </c>
      <c r="N171" s="74">
        <v>7</v>
      </c>
      <c r="O171" s="74">
        <v>47</v>
      </c>
      <c r="P171" s="74">
        <v>128</v>
      </c>
      <c r="Q171" s="17">
        <v>515</v>
      </c>
      <c r="R171" s="17">
        <v>139</v>
      </c>
      <c r="S171" s="17">
        <v>104</v>
      </c>
      <c r="T171" s="17">
        <v>179</v>
      </c>
      <c r="U171" s="55">
        <f>+Table1[[#This Row],[Thames Turbo Sprint Triathlon]]/$M$3</f>
        <v>1</v>
      </c>
      <c r="V171" s="55">
        <f t="shared" si="53"/>
        <v>3.9772727272727272E-2</v>
      </c>
      <c r="W171" s="55">
        <f t="shared" si="54"/>
        <v>1</v>
      </c>
      <c r="X171" s="55">
        <f t="shared" si="55"/>
        <v>1</v>
      </c>
      <c r="Y171" s="55">
        <f t="shared" si="56"/>
        <v>1</v>
      </c>
      <c r="Z171" s="55">
        <f>+Table1[[#This Row],[Hillingdon Sprint Triathlon]]/$R$3</f>
        <v>1</v>
      </c>
      <c r="AA171" s="55">
        <f>+Table1[[#This Row],[London Fields]]/$S$3</f>
        <v>1</v>
      </c>
      <c r="AB171" s="55">
        <f>+Table1[[#This Row],[Jekyll &amp; Hyde Park Duathlon]]/$T$3</f>
        <v>1</v>
      </c>
      <c r="AC171" s="65">
        <f t="shared" si="57"/>
        <v>3.0397727272727275</v>
      </c>
      <c r="AD171" s="55"/>
      <c r="AE171" s="55"/>
      <c r="AF171" s="55"/>
      <c r="AG171" s="55">
        <f t="shared" si="63"/>
        <v>3.0397727272727275</v>
      </c>
      <c r="AH171" s="55"/>
      <c r="AI171" s="55"/>
      <c r="AJ171" s="73">
        <f>COUNT(Table1[[#This Row],[F open]:[M SuperVet]])</f>
        <v>1</v>
      </c>
    </row>
    <row r="172" spans="1:36" s="52" customFormat="1" hidden="1" x14ac:dyDescent="0.2">
      <c r="A172" s="16" t="str">
        <f>IF(B171=B172,"y"," ")</f>
        <v xml:space="preserve"> </v>
      </c>
      <c r="B172" s="16" t="s">
        <v>806</v>
      </c>
      <c r="C172" s="15"/>
      <c r="D172" s="29" t="s">
        <v>217</v>
      </c>
      <c r="E172" s="29" t="s">
        <v>188</v>
      </c>
      <c r="F172" s="82">
        <f t="shared" si="52"/>
        <v>422</v>
      </c>
      <c r="G172" s="82" t="str">
        <f>IF(Table1[[#This Row],[F open]]=""," ",RANK(AD172,$AD$5:$AD$1454,1))</f>
        <v xml:space="preserve"> </v>
      </c>
      <c r="H172" s="82" t="str">
        <f>IF(Table1[[#This Row],[F Vet]]=""," ",RANK(AE172,$AE$5:$AE$1454,1))</f>
        <v xml:space="preserve"> </v>
      </c>
      <c r="I172" s="82" t="str">
        <f>IF(Table1[[#This Row],[F SuperVet]]=""," ",RANK(AF172,$AF$5:$AF$1454,1))</f>
        <v xml:space="preserve"> </v>
      </c>
      <c r="J172" s="82">
        <f>IF(Table1[[#This Row],[M Open]]=""," ",RANK(AG172,$AG$5:$AG$1454,1))</f>
        <v>245</v>
      </c>
      <c r="K172" s="82" t="str">
        <f>IF(Table1[[#This Row],[M Vet]]=""," ",RANK(AH172,$AH$5:$AH$1454,1))</f>
        <v xml:space="preserve"> </v>
      </c>
      <c r="L172" s="82" t="str">
        <f>IF(Table1[[#This Row],[M SuperVet]]=""," ",RANK(AI172,$AI$5:$AI$1454,1))</f>
        <v xml:space="preserve"> </v>
      </c>
      <c r="M172" s="74">
        <v>108</v>
      </c>
      <c r="N172" s="74">
        <v>176</v>
      </c>
      <c r="O172" s="74">
        <v>47</v>
      </c>
      <c r="P172" s="74">
        <v>128</v>
      </c>
      <c r="Q172" s="17">
        <v>515</v>
      </c>
      <c r="R172" s="17">
        <v>139</v>
      </c>
      <c r="S172" s="17">
        <v>104</v>
      </c>
      <c r="T172" s="17">
        <v>179</v>
      </c>
      <c r="U172" s="55">
        <f>+Table1[[#This Row],[Thames Turbo Sprint Triathlon]]/$M$3</f>
        <v>0.26732673267326734</v>
      </c>
      <c r="V172" s="55">
        <f t="shared" si="53"/>
        <v>1</v>
      </c>
      <c r="W172" s="55">
        <f t="shared" si="54"/>
        <v>1</v>
      </c>
      <c r="X172" s="55">
        <f t="shared" si="55"/>
        <v>1</v>
      </c>
      <c r="Y172" s="55">
        <f t="shared" si="56"/>
        <v>1</v>
      </c>
      <c r="Z172" s="55">
        <f>+Table1[[#This Row],[Hillingdon Sprint Triathlon]]/$R$3</f>
        <v>1</v>
      </c>
      <c r="AA172" s="55">
        <f>+Table1[[#This Row],[London Fields]]/$S$3</f>
        <v>1</v>
      </c>
      <c r="AB172" s="55">
        <f>+Table1[[#This Row],[Jekyll &amp; Hyde Park Duathlon]]/$T$3</f>
        <v>1</v>
      </c>
      <c r="AC172" s="65">
        <f t="shared" si="57"/>
        <v>3.2673267326732676</v>
      </c>
      <c r="AD172" s="55"/>
      <c r="AE172" s="55"/>
      <c r="AF172" s="55"/>
      <c r="AG172" s="55">
        <f t="shared" si="63"/>
        <v>3.2673267326732676</v>
      </c>
      <c r="AH172" s="55"/>
      <c r="AI172" s="55"/>
      <c r="AJ172" s="73">
        <f>COUNT(Table1[[#This Row],[F open]:[M SuperVet]])</f>
        <v>1</v>
      </c>
    </row>
    <row r="173" spans="1:36" s="52" customFormat="1" hidden="1" x14ac:dyDescent="0.2">
      <c r="A173" s="16" t="str">
        <f>IF(B172=B173,"y"," ")</f>
        <v xml:space="preserve"> </v>
      </c>
      <c r="B173" s="16" t="s">
        <v>224</v>
      </c>
      <c r="C173" s="15" t="s">
        <v>144</v>
      </c>
      <c r="D173" s="29" t="s">
        <v>217</v>
      </c>
      <c r="E173" s="29" t="s">
        <v>188</v>
      </c>
      <c r="F173" s="82">
        <f t="shared" si="52"/>
        <v>19</v>
      </c>
      <c r="G173" s="82" t="str">
        <f>IF(Table1[[#This Row],[F open]]=""," ",RANK(AD173,$AD$5:$AD$1454,1))</f>
        <v xml:space="preserve"> </v>
      </c>
      <c r="H173" s="82" t="str">
        <f>IF(Table1[[#This Row],[F Vet]]=""," ",RANK(AE173,$AE$5:$AE$1454,1))</f>
        <v xml:space="preserve"> </v>
      </c>
      <c r="I173" s="82" t="str">
        <f>IF(Table1[[#This Row],[F SuperVet]]=""," ",RANK(AF173,$AF$5:$AF$1454,1))</f>
        <v xml:space="preserve"> </v>
      </c>
      <c r="J173" s="82">
        <f>IF(Table1[[#This Row],[M Open]]=""," ",RANK(AG173,$AG$5:$AG$1454,1))</f>
        <v>11</v>
      </c>
      <c r="K173" s="82" t="str">
        <f>IF(Table1[[#This Row],[M Vet]]=""," ",RANK(AH173,$AH$5:$AH$1454,1))</f>
        <v xml:space="preserve"> </v>
      </c>
      <c r="L173" s="82" t="str">
        <f>IF(Table1[[#This Row],[M SuperVet]]=""," ",RANK(AI173,$AI$5:$AI$1454,1))</f>
        <v xml:space="preserve"> </v>
      </c>
      <c r="M173" s="74">
        <v>24</v>
      </c>
      <c r="N173" s="74">
        <v>27</v>
      </c>
      <c r="O173" s="74">
        <v>47</v>
      </c>
      <c r="P173" s="74">
        <v>128</v>
      </c>
      <c r="Q173" s="17">
        <v>515</v>
      </c>
      <c r="R173" s="17">
        <v>139</v>
      </c>
      <c r="S173" s="17">
        <v>104</v>
      </c>
      <c r="T173" s="17">
        <v>25</v>
      </c>
      <c r="U173" s="55">
        <f>+Table1[[#This Row],[Thames Turbo Sprint Triathlon]]/$M$3</f>
        <v>5.9405940594059403E-2</v>
      </c>
      <c r="V173" s="55">
        <f t="shared" si="53"/>
        <v>0.15340909090909091</v>
      </c>
      <c r="W173" s="55">
        <f t="shared" si="54"/>
        <v>1</v>
      </c>
      <c r="X173" s="55">
        <f t="shared" si="55"/>
        <v>1</v>
      </c>
      <c r="Y173" s="55">
        <f t="shared" si="56"/>
        <v>1</v>
      </c>
      <c r="Z173" s="55">
        <f>+Table1[[#This Row],[Hillingdon Sprint Triathlon]]/$R$3</f>
        <v>1</v>
      </c>
      <c r="AA173" s="55">
        <f>+Table1[[#This Row],[London Fields]]/$S$3</f>
        <v>1</v>
      </c>
      <c r="AB173" s="55">
        <f>+Table1[[#This Row],[Jekyll &amp; Hyde Park Duathlon]]/$T$3</f>
        <v>0.13966480446927373</v>
      </c>
      <c r="AC173" s="65">
        <f t="shared" si="57"/>
        <v>1.3524798359724239</v>
      </c>
      <c r="AD173" s="55"/>
      <c r="AE173" s="55"/>
      <c r="AF173" s="55"/>
      <c r="AG173" s="55">
        <f t="shared" si="63"/>
        <v>1.3524798359724239</v>
      </c>
      <c r="AH173" s="55"/>
      <c r="AI173" s="55"/>
      <c r="AJ173" s="73">
        <f>COUNT(Table1[[#This Row],[F open]:[M SuperVet]])</f>
        <v>1</v>
      </c>
    </row>
    <row r="174" spans="1:36" s="52" customFormat="1" hidden="1" x14ac:dyDescent="0.2">
      <c r="A174" s="16" t="str">
        <f t="shared" ref="A174:A175" si="65">IF(B173=B174,"y"," ")</f>
        <v xml:space="preserve"> </v>
      </c>
      <c r="B174" s="16" t="s">
        <v>1556</v>
      </c>
      <c r="C174" s="15" t="s">
        <v>151</v>
      </c>
      <c r="D174" s="29" t="s">
        <v>217</v>
      </c>
      <c r="E174" s="29" t="s">
        <v>1530</v>
      </c>
      <c r="F174" s="82">
        <f t="shared" si="52"/>
        <v>665</v>
      </c>
      <c r="G174" s="82" t="str">
        <f>IF(Table1[[#This Row],[F open]]=""," ",RANK(AD174,$AD$5:$AD$1454,1))</f>
        <v xml:space="preserve"> </v>
      </c>
      <c r="H174" s="82" t="str">
        <f>IF(Table1[[#This Row],[F Vet]]=""," ",RANK(AE174,$AE$5:$AE$1454,1))</f>
        <v xml:space="preserve"> </v>
      </c>
      <c r="I174" s="82" t="str">
        <f>IF(Table1[[#This Row],[F SuperVet]]=""," ",RANK(AF174,$AF$5:$AF$1454,1))</f>
        <v xml:space="preserve"> </v>
      </c>
      <c r="J174" s="82">
        <f>IF(Table1[[#This Row],[M Open]]=""," ",RANK(AG174,$AG$5:$AG$1454,1))</f>
        <v>359</v>
      </c>
      <c r="K174" s="82" t="str">
        <f>IF(Table1[[#This Row],[M Vet]]=""," ",RANK(AH174,$AH$5:$AH$1454,1))</f>
        <v xml:space="preserve"> </v>
      </c>
      <c r="L174" s="82" t="str">
        <f>IF(Table1[[#This Row],[M SuperVet]]=""," ",RANK(AI174,$AI$5:$AI$1454,1))</f>
        <v xml:space="preserve"> </v>
      </c>
      <c r="M174" s="74">
        <v>404</v>
      </c>
      <c r="N174" s="74">
        <v>176</v>
      </c>
      <c r="O174" s="74">
        <v>47</v>
      </c>
      <c r="P174" s="74">
        <v>59</v>
      </c>
      <c r="Q174" s="17">
        <v>515</v>
      </c>
      <c r="R174" s="17">
        <v>139</v>
      </c>
      <c r="S174" s="17">
        <v>104</v>
      </c>
      <c r="T174" s="17">
        <v>179</v>
      </c>
      <c r="U174" s="55">
        <f>+Table1[[#This Row],[Thames Turbo Sprint Triathlon]]/$M$3</f>
        <v>1</v>
      </c>
      <c r="V174" s="55">
        <f t="shared" si="53"/>
        <v>1</v>
      </c>
      <c r="W174" s="55">
        <f t="shared" si="54"/>
        <v>1</v>
      </c>
      <c r="X174" s="55">
        <f t="shared" si="55"/>
        <v>0.4609375</v>
      </c>
      <c r="Y174" s="55">
        <f t="shared" si="56"/>
        <v>1</v>
      </c>
      <c r="Z174" s="55">
        <f>+Table1[[#This Row],[Hillingdon Sprint Triathlon]]/$R$3</f>
        <v>1</v>
      </c>
      <c r="AA174" s="55">
        <f>+Table1[[#This Row],[London Fields]]/$S$3</f>
        <v>1</v>
      </c>
      <c r="AB174" s="55">
        <f>+Table1[[#This Row],[Jekyll &amp; Hyde Park Duathlon]]/$T$3</f>
        <v>1</v>
      </c>
      <c r="AC174" s="65">
        <f t="shared" si="57"/>
        <v>3.4609375</v>
      </c>
      <c r="AD174" s="55"/>
      <c r="AE174" s="55"/>
      <c r="AF174" s="55"/>
      <c r="AG174" s="55">
        <f t="shared" si="63"/>
        <v>3.4609375</v>
      </c>
      <c r="AH174" s="55"/>
      <c r="AI174" s="55"/>
      <c r="AJ174" s="73">
        <f>COUNT(Table1[[#This Row],[F open]:[M SuperVet]])</f>
        <v>1</v>
      </c>
    </row>
    <row r="175" spans="1:36" s="52" customFormat="1" hidden="1" x14ac:dyDescent="0.2">
      <c r="A175" s="16" t="str">
        <f t="shared" si="65"/>
        <v xml:space="preserve"> </v>
      </c>
      <c r="B175" s="16" t="s">
        <v>856</v>
      </c>
      <c r="C175" s="15" t="s">
        <v>200</v>
      </c>
      <c r="D175" s="29" t="s">
        <v>217</v>
      </c>
      <c r="E175" s="29" t="s">
        <v>188</v>
      </c>
      <c r="F175" s="82">
        <f t="shared" si="52"/>
        <v>34</v>
      </c>
      <c r="G175" s="82" t="str">
        <f>IF(Table1[[#This Row],[F open]]=""," ",RANK(AD175,$AD$5:$AD$1454,1))</f>
        <v xml:space="preserve"> </v>
      </c>
      <c r="H175" s="82" t="str">
        <f>IF(Table1[[#This Row],[F Vet]]=""," ",RANK(AE175,$AE$5:$AE$1454,1))</f>
        <v xml:space="preserve"> </v>
      </c>
      <c r="I175" s="82" t="str">
        <f>IF(Table1[[#This Row],[F SuperVet]]=""," ",RANK(AF175,$AF$5:$AF$1454,1))</f>
        <v xml:space="preserve"> </v>
      </c>
      <c r="J175" s="82">
        <f>IF(Table1[[#This Row],[M Open]]=""," ",RANK(AG175,$AG$5:$AG$1454,1))</f>
        <v>19</v>
      </c>
      <c r="K175" s="82" t="str">
        <f>IF(Table1[[#This Row],[M Vet]]=""," ",RANK(AH175,$AH$5:$AH$1454,1))</f>
        <v xml:space="preserve"> </v>
      </c>
      <c r="L175" s="82" t="str">
        <f>IF(Table1[[#This Row],[M SuperVet]]=""," ",RANK(AI175,$AI$5:$AI$1454,1))</f>
        <v xml:space="preserve"> </v>
      </c>
      <c r="M175" s="74">
        <v>180</v>
      </c>
      <c r="N175" s="74">
        <v>176</v>
      </c>
      <c r="O175" s="74">
        <v>47</v>
      </c>
      <c r="P175" s="74">
        <v>36</v>
      </c>
      <c r="Q175" s="17">
        <v>515</v>
      </c>
      <c r="R175" s="17">
        <v>44</v>
      </c>
      <c r="S175" s="17">
        <v>104</v>
      </c>
      <c r="T175" s="17">
        <v>179</v>
      </c>
      <c r="U175" s="55">
        <f>+Table1[[#This Row],[Thames Turbo Sprint Triathlon]]/$M$3</f>
        <v>0.44554455445544555</v>
      </c>
      <c r="V175" s="55">
        <f t="shared" si="53"/>
        <v>1</v>
      </c>
      <c r="W175" s="55">
        <f t="shared" si="54"/>
        <v>1</v>
      </c>
      <c r="X175" s="55">
        <f t="shared" si="55"/>
        <v>0.28125</v>
      </c>
      <c r="Y175" s="55">
        <f t="shared" si="56"/>
        <v>1</v>
      </c>
      <c r="Z175" s="55">
        <f>+Table1[[#This Row],[Hillingdon Sprint Triathlon]]/$R$3</f>
        <v>0.31654676258992803</v>
      </c>
      <c r="AA175" s="55">
        <f>+Table1[[#This Row],[London Fields]]/$S$3</f>
        <v>1</v>
      </c>
      <c r="AB175" s="55">
        <f>+Table1[[#This Row],[Jekyll &amp; Hyde Park Duathlon]]/$T$3</f>
        <v>1</v>
      </c>
      <c r="AC175" s="65">
        <f t="shared" si="57"/>
        <v>2.0433413170453738</v>
      </c>
      <c r="AD175" s="55"/>
      <c r="AE175" s="55"/>
      <c r="AF175" s="55"/>
      <c r="AG175" s="55">
        <f t="shared" si="63"/>
        <v>2.0433413170453738</v>
      </c>
      <c r="AH175" s="55"/>
      <c r="AI175" s="55"/>
      <c r="AJ175" s="73">
        <f>COUNT(Table1[[#This Row],[F open]:[M SuperVet]])</f>
        <v>1</v>
      </c>
    </row>
    <row r="176" spans="1:36" s="52" customFormat="1" hidden="1" x14ac:dyDescent="0.2">
      <c r="A176" s="16" t="str">
        <f t="shared" ref="A176:A193" si="66">IF(B175=B176,"y"," ")</f>
        <v xml:space="preserve"> </v>
      </c>
      <c r="B176" s="16" t="s">
        <v>1356</v>
      </c>
      <c r="C176" s="15" t="s">
        <v>51</v>
      </c>
      <c r="D176" s="29" t="s">
        <v>217</v>
      </c>
      <c r="E176" s="29" t="s">
        <v>188</v>
      </c>
      <c r="F176" s="82">
        <f t="shared" si="52"/>
        <v>172</v>
      </c>
      <c r="G176" s="82" t="str">
        <f>IF(Table1[[#This Row],[F open]]=""," ",RANK(AD176,$AD$5:$AD$1454,1))</f>
        <v xml:space="preserve"> </v>
      </c>
      <c r="H176" s="82" t="str">
        <f>IF(Table1[[#This Row],[F Vet]]=""," ",RANK(AE176,$AE$5:$AE$1454,1))</f>
        <v xml:space="preserve"> </v>
      </c>
      <c r="I176" s="82" t="str">
        <f>IF(Table1[[#This Row],[F SuperVet]]=""," ",RANK(AF176,$AF$5:$AF$1454,1))</f>
        <v xml:space="preserve"> </v>
      </c>
      <c r="J176" s="82">
        <f>IF(Table1[[#This Row],[M Open]]=""," ",RANK(AG176,$AG$5:$AG$1454,1))</f>
        <v>97</v>
      </c>
      <c r="K176" s="82" t="str">
        <f>IF(Table1[[#This Row],[M Vet]]=""," ",RANK(AH176,$AH$5:$AH$1454,1))</f>
        <v xml:space="preserve"> </v>
      </c>
      <c r="L176" s="82" t="str">
        <f>IF(Table1[[#This Row],[M SuperVet]]=""," ",RANK(AI176,$AI$5:$AI$1454,1))</f>
        <v xml:space="preserve"> </v>
      </c>
      <c r="M176" s="74">
        <v>404</v>
      </c>
      <c r="N176" s="74">
        <v>10</v>
      </c>
      <c r="O176" s="74">
        <v>47</v>
      </c>
      <c r="P176" s="74">
        <v>128</v>
      </c>
      <c r="Q176" s="17">
        <v>515</v>
      </c>
      <c r="R176" s="17">
        <v>139</v>
      </c>
      <c r="S176" s="17">
        <v>104</v>
      </c>
      <c r="T176" s="17">
        <v>179</v>
      </c>
      <c r="U176" s="55">
        <f>+Table1[[#This Row],[Thames Turbo Sprint Triathlon]]/$M$3</f>
        <v>1</v>
      </c>
      <c r="V176" s="55">
        <f t="shared" si="53"/>
        <v>5.6818181818181816E-2</v>
      </c>
      <c r="W176" s="55">
        <f t="shared" si="54"/>
        <v>1</v>
      </c>
      <c r="X176" s="55">
        <f t="shared" si="55"/>
        <v>1</v>
      </c>
      <c r="Y176" s="55">
        <f t="shared" si="56"/>
        <v>1</v>
      </c>
      <c r="Z176" s="55">
        <f>+Table1[[#This Row],[Hillingdon Sprint Triathlon]]/$R$3</f>
        <v>1</v>
      </c>
      <c r="AA176" s="55">
        <f>+Table1[[#This Row],[London Fields]]/$S$3</f>
        <v>1</v>
      </c>
      <c r="AB176" s="55">
        <f>+Table1[[#This Row],[Jekyll &amp; Hyde Park Duathlon]]/$T$3</f>
        <v>1</v>
      </c>
      <c r="AC176" s="65">
        <f t="shared" si="57"/>
        <v>3.0568181818181817</v>
      </c>
      <c r="AD176" s="55"/>
      <c r="AE176" s="55"/>
      <c r="AF176" s="55"/>
      <c r="AG176" s="55">
        <f t="shared" si="63"/>
        <v>3.0568181818181817</v>
      </c>
      <c r="AH176" s="55"/>
      <c r="AI176" s="55"/>
      <c r="AJ176" s="73">
        <f>COUNT(Table1[[#This Row],[F open]:[M SuperVet]])</f>
        <v>1</v>
      </c>
    </row>
    <row r="177" spans="1:36" s="52" customFormat="1" x14ac:dyDescent="0.2">
      <c r="A177" s="16" t="str">
        <f t="shared" si="66"/>
        <v xml:space="preserve"> </v>
      </c>
      <c r="B177" s="16" t="s">
        <v>1006</v>
      </c>
      <c r="C177" s="15" t="s">
        <v>1007</v>
      </c>
      <c r="D177" s="29" t="s">
        <v>1059</v>
      </c>
      <c r="E177" s="29" t="s">
        <v>194</v>
      </c>
      <c r="F177" s="82">
        <f t="shared" si="52"/>
        <v>1266</v>
      </c>
      <c r="G177" s="82" t="str">
        <f>IF(Table1[[#This Row],[F open]]=""," ",RANK(AD177,$AD$5:$AD$1454,1))</f>
        <v xml:space="preserve"> </v>
      </c>
      <c r="H177" s="82" t="str">
        <f>IF(Table1[[#This Row],[F Vet]]=""," ",RANK(AE177,$AE$5:$AE$1454,1))</f>
        <v xml:space="preserve"> </v>
      </c>
      <c r="I177" s="82">
        <f>IF(Table1[[#This Row],[F SuperVet]]=""," ",RANK(AF177,$AF$5:$AF$1454,1))</f>
        <v>20</v>
      </c>
      <c r="J177" s="82" t="str">
        <f>IF(Table1[[#This Row],[M Open]]=""," ",RANK(AG177,$AG$5:$AG$1454,1))</f>
        <v xml:space="preserve"> </v>
      </c>
      <c r="K177" s="82" t="str">
        <f>IF(Table1[[#This Row],[M Vet]]=""," ",RANK(AH177,$AH$5:$AH$1454,1))</f>
        <v xml:space="preserve"> </v>
      </c>
      <c r="L177" s="82" t="str">
        <f>IF(Table1[[#This Row],[M SuperVet]]=""," ",RANK(AI177,$AI$5:$AI$1454,1))</f>
        <v xml:space="preserve"> </v>
      </c>
      <c r="M177" s="74">
        <v>356</v>
      </c>
      <c r="N177" s="74">
        <v>176</v>
      </c>
      <c r="O177" s="74">
        <v>47</v>
      </c>
      <c r="P177" s="74">
        <v>128</v>
      </c>
      <c r="Q177" s="17">
        <v>515</v>
      </c>
      <c r="R177" s="17">
        <v>139</v>
      </c>
      <c r="S177" s="17">
        <v>104</v>
      </c>
      <c r="T177" s="17">
        <v>179</v>
      </c>
      <c r="U177" s="55">
        <f>+Table1[[#This Row],[Thames Turbo Sprint Triathlon]]/$M$3</f>
        <v>0.88118811881188119</v>
      </c>
      <c r="V177" s="55">
        <f t="shared" si="53"/>
        <v>1</v>
      </c>
      <c r="W177" s="55">
        <f t="shared" si="54"/>
        <v>1</v>
      </c>
      <c r="X177" s="55">
        <f t="shared" si="55"/>
        <v>1</v>
      </c>
      <c r="Y177" s="55">
        <f t="shared" si="56"/>
        <v>1</v>
      </c>
      <c r="Z177" s="55">
        <f>+Table1[[#This Row],[Hillingdon Sprint Triathlon]]/$R$3</f>
        <v>1</v>
      </c>
      <c r="AA177" s="55">
        <f>+Table1[[#This Row],[London Fields]]/$S$3</f>
        <v>1</v>
      </c>
      <c r="AB177" s="55">
        <f>+Table1[[#This Row],[Jekyll &amp; Hyde Park Duathlon]]/$T$3</f>
        <v>1</v>
      </c>
      <c r="AC177" s="65">
        <f t="shared" si="57"/>
        <v>3.8811881188118811</v>
      </c>
      <c r="AD177" s="55"/>
      <c r="AE177" s="55"/>
      <c r="AF177" s="55">
        <f>+AC177</f>
        <v>3.8811881188118811</v>
      </c>
      <c r="AG177" s="55"/>
      <c r="AH177" s="55"/>
      <c r="AI177" s="55"/>
      <c r="AJ177" s="73">
        <f>COUNT(Table1[[#This Row],[F open]:[M SuperVet]])</f>
        <v>1</v>
      </c>
    </row>
    <row r="178" spans="1:36" s="52" customFormat="1" x14ac:dyDescent="0.2">
      <c r="A178" s="16" t="str">
        <f t="shared" si="66"/>
        <v xml:space="preserve"> </v>
      </c>
      <c r="B178" s="16" t="s">
        <v>1518</v>
      </c>
      <c r="C178" s="15" t="s">
        <v>52</v>
      </c>
      <c r="D178" s="29" t="s">
        <v>217</v>
      </c>
      <c r="E178" s="29" t="s">
        <v>194</v>
      </c>
      <c r="F178" s="82">
        <f t="shared" si="52"/>
        <v>1121</v>
      </c>
      <c r="G178" s="82">
        <f>IF(Table1[[#This Row],[F open]]=""," ",RANK(AD178,$AD$5:$AD$1454,1))</f>
        <v>187</v>
      </c>
      <c r="H178" s="82" t="str">
        <f>IF(Table1[[#This Row],[F Vet]]=""," ",RANK(AE178,$AE$5:$AE$1454,1))</f>
        <v xml:space="preserve"> </v>
      </c>
      <c r="I178" s="82" t="str">
        <f>IF(Table1[[#This Row],[F SuperVet]]=""," ",RANK(AF178,$AF$5:$AF$1454,1))</f>
        <v xml:space="preserve"> </v>
      </c>
      <c r="J178" s="82" t="str">
        <f>IF(Table1[[#This Row],[M Open]]=""," ",RANK(AG178,$AG$5:$AG$1454,1))</f>
        <v xml:space="preserve"> </v>
      </c>
      <c r="K178" s="82" t="str">
        <f>IF(Table1[[#This Row],[M Vet]]=""," ",RANK(AH178,$AH$5:$AH$1454,1))</f>
        <v xml:space="preserve"> </v>
      </c>
      <c r="L178" s="82" t="str">
        <f>IF(Table1[[#This Row],[M SuperVet]]=""," ",RANK(AI178,$AI$5:$AI$1454,1))</f>
        <v xml:space="preserve"> </v>
      </c>
      <c r="M178" s="74">
        <v>404</v>
      </c>
      <c r="N178" s="74">
        <v>176</v>
      </c>
      <c r="O178" s="74">
        <v>37</v>
      </c>
      <c r="P178" s="74">
        <v>128</v>
      </c>
      <c r="Q178" s="17">
        <v>515</v>
      </c>
      <c r="R178" s="17">
        <v>139</v>
      </c>
      <c r="S178" s="17">
        <v>104</v>
      </c>
      <c r="T178" s="17">
        <v>179</v>
      </c>
      <c r="U178" s="55">
        <f>+Table1[[#This Row],[Thames Turbo Sprint Triathlon]]/$M$3</f>
        <v>1</v>
      </c>
      <c r="V178" s="55">
        <f t="shared" si="53"/>
        <v>1</v>
      </c>
      <c r="W178" s="55">
        <f t="shared" si="54"/>
        <v>0.78723404255319152</v>
      </c>
      <c r="X178" s="55">
        <f t="shared" si="55"/>
        <v>1</v>
      </c>
      <c r="Y178" s="55">
        <f t="shared" si="56"/>
        <v>1</v>
      </c>
      <c r="Z178" s="55">
        <f>+Table1[[#This Row],[Hillingdon Sprint Triathlon]]/$R$3</f>
        <v>1</v>
      </c>
      <c r="AA178" s="55">
        <f>+Table1[[#This Row],[London Fields]]/$S$3</f>
        <v>1</v>
      </c>
      <c r="AB178" s="55">
        <f>+Table1[[#This Row],[Jekyll &amp; Hyde Park Duathlon]]/$T$3</f>
        <v>1</v>
      </c>
      <c r="AC178" s="65">
        <f t="shared" si="57"/>
        <v>3.7872340425531914</v>
      </c>
      <c r="AD178" s="55">
        <f>+AC178</f>
        <v>3.7872340425531914</v>
      </c>
      <c r="AE178" s="55"/>
      <c r="AF178" s="55"/>
      <c r="AG178" s="55"/>
      <c r="AH178" s="55"/>
      <c r="AI178" s="55"/>
      <c r="AJ178" s="73">
        <f>COUNT(Table1[[#This Row],[F open]:[M SuperVet]])</f>
        <v>1</v>
      </c>
    </row>
    <row r="179" spans="1:36" s="52" customFormat="1" hidden="1" x14ac:dyDescent="0.2">
      <c r="A179" s="16" t="str">
        <f t="shared" si="66"/>
        <v xml:space="preserve"> </v>
      </c>
      <c r="B179" s="16" t="s">
        <v>1712</v>
      </c>
      <c r="C179" s="15" t="s">
        <v>151</v>
      </c>
      <c r="D179" s="29" t="s">
        <v>217</v>
      </c>
      <c r="E179" s="29" t="s">
        <v>188</v>
      </c>
      <c r="F179" s="82">
        <f t="shared" si="52"/>
        <v>471</v>
      </c>
      <c r="G179" s="82" t="str">
        <f>IF(Table1[[#This Row],[F open]]=""," ",RANK(AD179,$AD$5:$AD$1454,1))</f>
        <v xml:space="preserve"> </v>
      </c>
      <c r="H179" s="82" t="str">
        <f>IF(Table1[[#This Row],[F Vet]]=""," ",RANK(AE179,$AE$5:$AE$1454,1))</f>
        <v xml:space="preserve"> </v>
      </c>
      <c r="I179" s="82" t="str">
        <f>IF(Table1[[#This Row],[F SuperVet]]=""," ",RANK(AF179,$AF$5:$AF$1454,1))</f>
        <v xml:space="preserve"> </v>
      </c>
      <c r="J179" s="82">
        <f>IF(Table1[[#This Row],[M Open]]=""," ",RANK(AG179,$AG$5:$AG$1454,1))</f>
        <v>273</v>
      </c>
      <c r="K179" s="82" t="str">
        <f>IF(Table1[[#This Row],[M Vet]]=""," ",RANK(AH179,$AH$5:$AH$1454,1))</f>
        <v xml:space="preserve"> </v>
      </c>
      <c r="L179" s="82" t="str">
        <f>IF(Table1[[#This Row],[M SuperVet]]=""," ",RANK(AI179,$AI$5:$AI$1454,1))</f>
        <v xml:space="preserve"> </v>
      </c>
      <c r="M179" s="74">
        <v>404</v>
      </c>
      <c r="N179" s="74">
        <v>176</v>
      </c>
      <c r="O179" s="74">
        <v>47</v>
      </c>
      <c r="P179" s="74">
        <v>128</v>
      </c>
      <c r="Q179" s="17">
        <v>156</v>
      </c>
      <c r="R179" s="17">
        <v>139</v>
      </c>
      <c r="S179" s="17">
        <v>104</v>
      </c>
      <c r="T179" s="17">
        <v>179</v>
      </c>
      <c r="U179" s="55">
        <f>+Table1[[#This Row],[Thames Turbo Sprint Triathlon]]/$M$3</f>
        <v>1</v>
      </c>
      <c r="V179" s="55">
        <f t="shared" si="53"/>
        <v>1</v>
      </c>
      <c r="W179" s="55">
        <f t="shared" si="54"/>
        <v>1</v>
      </c>
      <c r="X179" s="55">
        <f t="shared" si="55"/>
        <v>1</v>
      </c>
      <c r="Y179" s="55">
        <f t="shared" si="56"/>
        <v>0.30291262135922331</v>
      </c>
      <c r="Z179" s="55">
        <f>+Table1[[#This Row],[Hillingdon Sprint Triathlon]]/$R$3</f>
        <v>1</v>
      </c>
      <c r="AA179" s="55">
        <f>+Table1[[#This Row],[London Fields]]/$S$3</f>
        <v>1</v>
      </c>
      <c r="AB179" s="55">
        <f>+Table1[[#This Row],[Jekyll &amp; Hyde Park Duathlon]]/$T$3</f>
        <v>1</v>
      </c>
      <c r="AC179" s="65">
        <f t="shared" si="57"/>
        <v>3.3029126213592233</v>
      </c>
      <c r="AD179" s="55"/>
      <c r="AE179" s="55"/>
      <c r="AF179" s="55"/>
      <c r="AG179" s="55">
        <f>+AC179</f>
        <v>3.3029126213592233</v>
      </c>
      <c r="AH179" s="55"/>
      <c r="AI179" s="55"/>
      <c r="AJ179" s="73">
        <f>COUNT(Table1[[#This Row],[F open]:[M SuperVet]])</f>
        <v>1</v>
      </c>
    </row>
    <row r="180" spans="1:36" s="52" customFormat="1" x14ac:dyDescent="0.2">
      <c r="A180" s="16" t="str">
        <f t="shared" si="66"/>
        <v xml:space="preserve"> </v>
      </c>
      <c r="B180" s="16" t="s">
        <v>2008</v>
      </c>
      <c r="C180" s="15" t="s">
        <v>747</v>
      </c>
      <c r="D180" s="29" t="s">
        <v>1059</v>
      </c>
      <c r="E180" s="29" t="s">
        <v>1538</v>
      </c>
      <c r="F180" s="82">
        <f t="shared" si="52"/>
        <v>577</v>
      </c>
      <c r="G180" s="82" t="str">
        <f>IF(Table1[[#This Row],[F open]]=""," ",RANK(AD180,$AD$5:$AD$1454,1))</f>
        <v xml:space="preserve"> </v>
      </c>
      <c r="H180" s="82" t="str">
        <f>IF(Table1[[#This Row],[F Vet]]=""," ",RANK(AE180,$AE$5:$AE$1454,1))</f>
        <v xml:space="preserve"> </v>
      </c>
      <c r="I180" s="82">
        <f>IF(Table1[[#This Row],[F SuperVet]]=""," ",RANK(AF180,$AF$5:$AF$1454,1))</f>
        <v>6</v>
      </c>
      <c r="J180" s="82" t="str">
        <f>IF(Table1[[#This Row],[M Open]]=""," ",RANK(AG180,$AG$5:$AG$1454,1))</f>
        <v xml:space="preserve"> </v>
      </c>
      <c r="K180" s="82" t="str">
        <f>IF(Table1[[#This Row],[M Vet]]=""," ",RANK(AH180,$AH$5:$AH$1454,1))</f>
        <v xml:space="preserve"> </v>
      </c>
      <c r="L180" s="82" t="str">
        <f>IF(Table1[[#This Row],[M SuperVet]]=""," ",RANK(AI180,$AI$5:$AI$1454,1))</f>
        <v xml:space="preserve"> </v>
      </c>
      <c r="M180" s="74">
        <v>404</v>
      </c>
      <c r="N180" s="74">
        <v>176</v>
      </c>
      <c r="O180" s="74">
        <v>47</v>
      </c>
      <c r="P180" s="74">
        <v>128</v>
      </c>
      <c r="Q180" s="17">
        <v>515</v>
      </c>
      <c r="R180" s="17">
        <v>54</v>
      </c>
      <c r="S180" s="17">
        <v>104</v>
      </c>
      <c r="T180" s="17">
        <v>179</v>
      </c>
      <c r="U180" s="55">
        <f>+Table1[[#This Row],[Thames Turbo Sprint Triathlon]]/$M$3</f>
        <v>1</v>
      </c>
      <c r="V180" s="55">
        <f t="shared" si="53"/>
        <v>1</v>
      </c>
      <c r="W180" s="55">
        <f t="shared" si="54"/>
        <v>1</v>
      </c>
      <c r="X180" s="55">
        <f t="shared" si="55"/>
        <v>1</v>
      </c>
      <c r="Y180" s="55">
        <f t="shared" si="56"/>
        <v>1</v>
      </c>
      <c r="Z180" s="55">
        <f>+Table1[[#This Row],[Hillingdon Sprint Triathlon]]/$R$3</f>
        <v>0.38848920863309355</v>
      </c>
      <c r="AA180" s="55">
        <f>+Table1[[#This Row],[London Fields]]/$S$3</f>
        <v>1</v>
      </c>
      <c r="AB180" s="55">
        <f>+Table1[[#This Row],[Jekyll &amp; Hyde Park Duathlon]]/$T$3</f>
        <v>1</v>
      </c>
      <c r="AC180" s="65">
        <f t="shared" si="57"/>
        <v>3.3884892086330938</v>
      </c>
      <c r="AD180" s="55"/>
      <c r="AE180" s="55"/>
      <c r="AF180" s="55">
        <f>+AC180</f>
        <v>3.3884892086330938</v>
      </c>
      <c r="AG180" s="55"/>
      <c r="AH180" s="55"/>
      <c r="AI180" s="55"/>
      <c r="AJ180" s="73">
        <f>COUNT(Table1[[#This Row],[F open]:[M SuperVet]])</f>
        <v>1</v>
      </c>
    </row>
    <row r="181" spans="1:36" s="52" customFormat="1" hidden="1" x14ac:dyDescent="0.2">
      <c r="A181" s="16" t="str">
        <f t="shared" si="66"/>
        <v xml:space="preserve"> </v>
      </c>
      <c r="B181" s="16" t="s">
        <v>633</v>
      </c>
      <c r="C181" s="15" t="s">
        <v>53</v>
      </c>
      <c r="D181" s="29" t="s">
        <v>1059</v>
      </c>
      <c r="E181" s="29" t="s">
        <v>1530</v>
      </c>
      <c r="F181" s="82">
        <f t="shared" si="52"/>
        <v>963</v>
      </c>
      <c r="G181" s="82" t="str">
        <f>IF(Table1[[#This Row],[F open]]=""," ",RANK(AD181,$AD$5:$AD$1454,1))</f>
        <v xml:space="preserve"> </v>
      </c>
      <c r="H181" s="82" t="str">
        <f>IF(Table1[[#This Row],[F Vet]]=""," ",RANK(AE181,$AE$5:$AE$1454,1))</f>
        <v xml:space="preserve"> </v>
      </c>
      <c r="I181" s="82" t="str">
        <f>IF(Table1[[#This Row],[F SuperVet]]=""," ",RANK(AF181,$AF$5:$AF$1454,1))</f>
        <v xml:space="preserve"> </v>
      </c>
      <c r="J181" s="82" t="str">
        <f>IF(Table1[[#This Row],[M Open]]=""," ",RANK(AG181,$AG$5:$AG$1454,1))</f>
        <v xml:space="preserve"> </v>
      </c>
      <c r="K181" s="82" t="str">
        <f>IF(Table1[[#This Row],[M Vet]]=""," ",RANK(AH181,$AH$5:$AH$1454,1))</f>
        <v xml:space="preserve"> </v>
      </c>
      <c r="L181" s="82">
        <f>IF(Table1[[#This Row],[M SuperVet]]=""," ",RANK(AI181,$AI$5:$AI$1454,1))</f>
        <v>56</v>
      </c>
      <c r="M181" s="74">
        <v>404</v>
      </c>
      <c r="N181" s="74">
        <v>176</v>
      </c>
      <c r="O181" s="74">
        <v>47</v>
      </c>
      <c r="P181" s="74">
        <v>128</v>
      </c>
      <c r="Q181" s="17">
        <v>515</v>
      </c>
      <c r="R181" s="17">
        <v>94</v>
      </c>
      <c r="S181" s="17">
        <v>104</v>
      </c>
      <c r="T181" s="17">
        <v>179</v>
      </c>
      <c r="U181" s="55">
        <f>+Table1[[#This Row],[Thames Turbo Sprint Triathlon]]/$M$3</f>
        <v>1</v>
      </c>
      <c r="V181" s="55">
        <f t="shared" si="53"/>
        <v>1</v>
      </c>
      <c r="W181" s="55">
        <f t="shared" si="54"/>
        <v>1</v>
      </c>
      <c r="X181" s="55">
        <f t="shared" si="55"/>
        <v>1</v>
      </c>
      <c r="Y181" s="55">
        <f t="shared" si="56"/>
        <v>1</v>
      </c>
      <c r="Z181" s="55">
        <f>+Table1[[#This Row],[Hillingdon Sprint Triathlon]]/$R$3</f>
        <v>0.67625899280575541</v>
      </c>
      <c r="AA181" s="55">
        <f>+Table1[[#This Row],[London Fields]]/$S$3</f>
        <v>1</v>
      </c>
      <c r="AB181" s="55">
        <f>+Table1[[#This Row],[Jekyll &amp; Hyde Park Duathlon]]/$T$3</f>
        <v>1</v>
      </c>
      <c r="AC181" s="65">
        <f t="shared" si="57"/>
        <v>3.6762589928057556</v>
      </c>
      <c r="AD181" s="55"/>
      <c r="AE181" s="55"/>
      <c r="AF181" s="55"/>
      <c r="AG181" s="55"/>
      <c r="AH181" s="55"/>
      <c r="AI181" s="55">
        <f t="shared" ref="AI181:AI183" si="67">+AC181</f>
        <v>3.6762589928057556</v>
      </c>
      <c r="AJ181" s="73">
        <f>COUNT(Table1[[#This Row],[F open]:[M SuperVet]])</f>
        <v>1</v>
      </c>
    </row>
    <row r="182" spans="1:36" s="52" customFormat="1" hidden="1" x14ac:dyDescent="0.2">
      <c r="A182" s="16" t="str">
        <f t="shared" si="66"/>
        <v xml:space="preserve"> </v>
      </c>
      <c r="B182" s="16" t="s">
        <v>1673</v>
      </c>
      <c r="C182" s="15" t="s">
        <v>1674</v>
      </c>
      <c r="D182" s="29" t="s">
        <v>1059</v>
      </c>
      <c r="E182" s="29" t="s">
        <v>188</v>
      </c>
      <c r="F182" s="82">
        <f t="shared" si="52"/>
        <v>344</v>
      </c>
      <c r="G182" s="82" t="str">
        <f>IF(Table1[[#This Row],[F open]]=""," ",RANK(AD182,$AD$5:$AD$1454,1))</f>
        <v xml:space="preserve"> </v>
      </c>
      <c r="H182" s="82" t="str">
        <f>IF(Table1[[#This Row],[F Vet]]=""," ",RANK(AE182,$AE$5:$AE$1454,1))</f>
        <v xml:space="preserve"> </v>
      </c>
      <c r="I182" s="82" t="str">
        <f>IF(Table1[[#This Row],[F SuperVet]]=""," ",RANK(AF182,$AF$5:$AF$1454,1))</f>
        <v xml:space="preserve"> </v>
      </c>
      <c r="J182" s="82" t="str">
        <f>IF(Table1[[#This Row],[M Open]]=""," ",RANK(AG182,$AG$5:$AG$1454,1))</f>
        <v xml:space="preserve"> </v>
      </c>
      <c r="K182" s="82" t="str">
        <f>IF(Table1[[#This Row],[M Vet]]=""," ",RANK(AH182,$AH$5:$AH$1454,1))</f>
        <v xml:space="preserve"> </v>
      </c>
      <c r="L182" s="82">
        <f>IF(Table1[[#This Row],[M SuperVet]]=""," ",RANK(AI182,$AI$5:$AI$1454,1))</f>
        <v>21</v>
      </c>
      <c r="M182" s="74">
        <v>404</v>
      </c>
      <c r="N182" s="74">
        <v>176</v>
      </c>
      <c r="O182" s="74">
        <v>47</v>
      </c>
      <c r="P182" s="74">
        <v>128</v>
      </c>
      <c r="Q182" s="17">
        <v>105</v>
      </c>
      <c r="R182" s="17">
        <v>139</v>
      </c>
      <c r="S182" s="17">
        <v>104</v>
      </c>
      <c r="T182" s="17">
        <v>179</v>
      </c>
      <c r="U182" s="55">
        <f>+Table1[[#This Row],[Thames Turbo Sprint Triathlon]]/$M$3</f>
        <v>1</v>
      </c>
      <c r="V182" s="55">
        <f t="shared" si="53"/>
        <v>1</v>
      </c>
      <c r="W182" s="55">
        <f t="shared" si="54"/>
        <v>1</v>
      </c>
      <c r="X182" s="55">
        <f t="shared" si="55"/>
        <v>1</v>
      </c>
      <c r="Y182" s="55">
        <f t="shared" si="56"/>
        <v>0.20388349514563106</v>
      </c>
      <c r="Z182" s="55">
        <f>+Table1[[#This Row],[Hillingdon Sprint Triathlon]]/$R$3</f>
        <v>1</v>
      </c>
      <c r="AA182" s="55">
        <f>+Table1[[#This Row],[London Fields]]/$S$3</f>
        <v>1</v>
      </c>
      <c r="AB182" s="55">
        <f>+Table1[[#This Row],[Jekyll &amp; Hyde Park Duathlon]]/$T$3</f>
        <v>1</v>
      </c>
      <c r="AC182" s="65">
        <f t="shared" si="57"/>
        <v>3.203883495145631</v>
      </c>
      <c r="AD182" s="55"/>
      <c r="AE182" s="55"/>
      <c r="AF182" s="55"/>
      <c r="AG182" s="55"/>
      <c r="AH182" s="55"/>
      <c r="AI182" s="55">
        <f t="shared" si="67"/>
        <v>3.203883495145631</v>
      </c>
      <c r="AJ182" s="73">
        <f>COUNT(Table1[[#This Row],[F open]:[M SuperVet]])</f>
        <v>1</v>
      </c>
    </row>
    <row r="183" spans="1:36" s="52" customFormat="1" hidden="1" x14ac:dyDescent="0.2">
      <c r="A183" s="16" t="str">
        <f t="shared" si="66"/>
        <v xml:space="preserve"> </v>
      </c>
      <c r="B183" s="16" t="s">
        <v>442</v>
      </c>
      <c r="C183" s="15"/>
      <c r="D183" s="29" t="s">
        <v>1059</v>
      </c>
      <c r="E183" s="29" t="s">
        <v>188</v>
      </c>
      <c r="F183" s="82">
        <f t="shared" si="52"/>
        <v>1128</v>
      </c>
      <c r="G183" s="82" t="str">
        <f>IF(Table1[[#This Row],[F open]]=""," ",RANK(AD183,$AD$5:$AD$1454,1))</f>
        <v xml:space="preserve"> </v>
      </c>
      <c r="H183" s="82" t="str">
        <f>IF(Table1[[#This Row],[F Vet]]=""," ",RANK(AE183,$AE$5:$AE$1454,1))</f>
        <v xml:space="preserve"> </v>
      </c>
      <c r="I183" s="82" t="str">
        <f>IF(Table1[[#This Row],[F SuperVet]]=""," ",RANK(AF183,$AF$5:$AF$1454,1))</f>
        <v xml:space="preserve"> </v>
      </c>
      <c r="J183" s="82" t="str">
        <f>IF(Table1[[#This Row],[M Open]]=""," ",RANK(AG183,$AG$5:$AG$1454,1))</f>
        <v xml:space="preserve"> </v>
      </c>
      <c r="K183" s="82" t="str">
        <f>IF(Table1[[#This Row],[M Vet]]=""," ",RANK(AH183,$AH$5:$AH$1454,1))</f>
        <v xml:space="preserve"> </v>
      </c>
      <c r="L183" s="82">
        <f>IF(Table1[[#This Row],[M SuperVet]]=""," ",RANK(AI183,$AI$5:$AI$1454,1))</f>
        <v>69</v>
      </c>
      <c r="M183" s="74">
        <v>320</v>
      </c>
      <c r="N183" s="74">
        <v>176</v>
      </c>
      <c r="O183" s="74">
        <v>47</v>
      </c>
      <c r="P183" s="74">
        <v>128</v>
      </c>
      <c r="Q183" s="17">
        <v>515</v>
      </c>
      <c r="R183" s="17">
        <v>139</v>
      </c>
      <c r="S183" s="17">
        <v>104</v>
      </c>
      <c r="T183" s="17">
        <v>179</v>
      </c>
      <c r="U183" s="55">
        <f>+Table1[[#This Row],[Thames Turbo Sprint Triathlon]]/$M$3</f>
        <v>0.79207920792079212</v>
      </c>
      <c r="V183" s="55">
        <f t="shared" si="53"/>
        <v>1</v>
      </c>
      <c r="W183" s="55">
        <f t="shared" si="54"/>
        <v>1</v>
      </c>
      <c r="X183" s="55">
        <f t="shared" si="55"/>
        <v>1</v>
      </c>
      <c r="Y183" s="55">
        <f t="shared" si="56"/>
        <v>1</v>
      </c>
      <c r="Z183" s="55">
        <f>+Table1[[#This Row],[Hillingdon Sprint Triathlon]]/$R$3</f>
        <v>1</v>
      </c>
      <c r="AA183" s="55">
        <f>+Table1[[#This Row],[London Fields]]/$S$3</f>
        <v>1</v>
      </c>
      <c r="AB183" s="55">
        <f>+Table1[[#This Row],[Jekyll &amp; Hyde Park Duathlon]]/$T$3</f>
        <v>1</v>
      </c>
      <c r="AC183" s="65">
        <f t="shared" si="57"/>
        <v>3.7920792079207919</v>
      </c>
      <c r="AD183" s="55"/>
      <c r="AE183" s="55"/>
      <c r="AF183" s="55"/>
      <c r="AG183" s="55"/>
      <c r="AH183" s="55"/>
      <c r="AI183" s="55">
        <f t="shared" si="67"/>
        <v>3.7920792079207919</v>
      </c>
      <c r="AJ183" s="73">
        <f>COUNT(Table1[[#This Row],[F open]:[M SuperVet]])</f>
        <v>1</v>
      </c>
    </row>
    <row r="184" spans="1:36" s="52" customFormat="1" x14ac:dyDescent="0.2">
      <c r="A184" s="16" t="str">
        <f t="shared" si="66"/>
        <v xml:space="preserve"> </v>
      </c>
      <c r="B184" s="16" t="s">
        <v>636</v>
      </c>
      <c r="C184" s="15" t="s">
        <v>53</v>
      </c>
      <c r="D184" s="29" t="s">
        <v>1059</v>
      </c>
      <c r="E184" s="29" t="s">
        <v>1538</v>
      </c>
      <c r="F184" s="82">
        <f t="shared" si="52"/>
        <v>952</v>
      </c>
      <c r="G184" s="82" t="str">
        <f>IF(Table1[[#This Row],[F open]]=""," ",RANK(AD184,$AD$5:$AD$1454,1))</f>
        <v xml:space="preserve"> </v>
      </c>
      <c r="H184" s="82" t="str">
        <f>IF(Table1[[#This Row],[F Vet]]=""," ",RANK(AE184,$AE$5:$AE$1454,1))</f>
        <v xml:space="preserve"> </v>
      </c>
      <c r="I184" s="82">
        <f>IF(Table1[[#This Row],[F SuperVet]]=""," ",RANK(AF184,$AF$5:$AF$1454,1))</f>
        <v>13</v>
      </c>
      <c r="J184" s="82" t="str">
        <f>IF(Table1[[#This Row],[M Open]]=""," ",RANK(AG184,$AG$5:$AG$1454,1))</f>
        <v xml:space="preserve"> </v>
      </c>
      <c r="K184" s="82" t="str">
        <f>IF(Table1[[#This Row],[M Vet]]=""," ",RANK(AH184,$AH$5:$AH$1454,1))</f>
        <v xml:space="preserve"> </v>
      </c>
      <c r="L184" s="82" t="str">
        <f>IF(Table1[[#This Row],[M SuperVet]]=""," ",RANK(AI184,$AI$5:$AI$1454,1))</f>
        <v xml:space="preserve"> </v>
      </c>
      <c r="M184" s="74">
        <v>404</v>
      </c>
      <c r="N184" s="74">
        <v>176</v>
      </c>
      <c r="O184" s="74">
        <v>47</v>
      </c>
      <c r="P184" s="74">
        <v>128</v>
      </c>
      <c r="Q184" s="17">
        <v>515</v>
      </c>
      <c r="R184" s="17">
        <v>93</v>
      </c>
      <c r="S184" s="17">
        <v>104</v>
      </c>
      <c r="T184" s="17">
        <v>179</v>
      </c>
      <c r="U184" s="55">
        <f>+Table1[[#This Row],[Thames Turbo Sprint Triathlon]]/$M$3</f>
        <v>1</v>
      </c>
      <c r="V184" s="55">
        <f t="shared" si="53"/>
        <v>1</v>
      </c>
      <c r="W184" s="55">
        <f t="shared" si="54"/>
        <v>1</v>
      </c>
      <c r="X184" s="55">
        <f t="shared" si="55"/>
        <v>1</v>
      </c>
      <c r="Y184" s="55">
        <f t="shared" si="56"/>
        <v>1</v>
      </c>
      <c r="Z184" s="55">
        <f>+Table1[[#This Row],[Hillingdon Sprint Triathlon]]/$R$3</f>
        <v>0.6690647482014388</v>
      </c>
      <c r="AA184" s="55">
        <f>+Table1[[#This Row],[London Fields]]/$S$3</f>
        <v>1</v>
      </c>
      <c r="AB184" s="55">
        <f>+Table1[[#This Row],[Jekyll &amp; Hyde Park Duathlon]]/$T$3</f>
        <v>1</v>
      </c>
      <c r="AC184" s="65">
        <f t="shared" si="57"/>
        <v>3.6690647482014387</v>
      </c>
      <c r="AD184" s="55"/>
      <c r="AE184" s="55"/>
      <c r="AF184" s="55">
        <f>+AC184</f>
        <v>3.6690647482014387</v>
      </c>
      <c r="AG184" s="55"/>
      <c r="AH184" s="55"/>
      <c r="AI184" s="55"/>
      <c r="AJ184" s="73">
        <f>COUNT(Table1[[#This Row],[F open]:[M SuperVet]])</f>
        <v>1</v>
      </c>
    </row>
    <row r="185" spans="1:36" s="52" customFormat="1" hidden="1" x14ac:dyDescent="0.2">
      <c r="A185" s="16" t="str">
        <f t="shared" si="66"/>
        <v xml:space="preserve"> </v>
      </c>
      <c r="B185" s="16" t="s">
        <v>1827</v>
      </c>
      <c r="C185" s="15"/>
      <c r="D185" s="29" t="s">
        <v>217</v>
      </c>
      <c r="E185" s="29" t="s">
        <v>188</v>
      </c>
      <c r="F185" s="82">
        <f t="shared" si="52"/>
        <v>890</v>
      </c>
      <c r="G185" s="82" t="str">
        <f>IF(Table1[[#This Row],[F open]]=""," ",RANK(AD185,$AD$5:$AD$1454,1))</f>
        <v xml:space="preserve"> </v>
      </c>
      <c r="H185" s="82" t="str">
        <f>IF(Table1[[#This Row],[F Vet]]=""," ",RANK(AE185,$AE$5:$AE$1454,1))</f>
        <v xml:space="preserve"> </v>
      </c>
      <c r="I185" s="82" t="str">
        <f>IF(Table1[[#This Row],[F SuperVet]]=""," ",RANK(AF185,$AF$5:$AF$1454,1))</f>
        <v xml:space="preserve"> </v>
      </c>
      <c r="J185" s="82">
        <f>IF(Table1[[#This Row],[M Open]]=""," ",RANK(AG185,$AG$5:$AG$1454,1))</f>
        <v>451</v>
      </c>
      <c r="K185" s="82" t="str">
        <f>IF(Table1[[#This Row],[M Vet]]=""," ",RANK(AH185,$AH$5:$AH$1454,1))</f>
        <v xml:space="preserve"> </v>
      </c>
      <c r="L185" s="82" t="str">
        <f>IF(Table1[[#This Row],[M SuperVet]]=""," ",RANK(AI185,$AI$5:$AI$1454,1))</f>
        <v xml:space="preserve"> </v>
      </c>
      <c r="M185" s="74">
        <v>404</v>
      </c>
      <c r="N185" s="74">
        <v>176</v>
      </c>
      <c r="O185" s="74">
        <v>47</v>
      </c>
      <c r="P185" s="74">
        <v>128</v>
      </c>
      <c r="Q185" s="17">
        <v>322</v>
      </c>
      <c r="R185" s="17">
        <v>139</v>
      </c>
      <c r="S185" s="17">
        <v>104</v>
      </c>
      <c r="T185" s="17">
        <v>179</v>
      </c>
      <c r="U185" s="55">
        <f>+Table1[[#This Row],[Thames Turbo Sprint Triathlon]]/$M$3</f>
        <v>1</v>
      </c>
      <c r="V185" s="55">
        <f t="shared" si="53"/>
        <v>1</v>
      </c>
      <c r="W185" s="55">
        <f t="shared" si="54"/>
        <v>1</v>
      </c>
      <c r="X185" s="55">
        <f t="shared" si="55"/>
        <v>1</v>
      </c>
      <c r="Y185" s="55">
        <f t="shared" si="56"/>
        <v>0.62524271844660195</v>
      </c>
      <c r="Z185" s="55">
        <f>+Table1[[#This Row],[Hillingdon Sprint Triathlon]]/$R$3</f>
        <v>1</v>
      </c>
      <c r="AA185" s="55">
        <f>+Table1[[#This Row],[London Fields]]/$S$3</f>
        <v>1</v>
      </c>
      <c r="AB185" s="55">
        <f>+Table1[[#This Row],[Jekyll &amp; Hyde Park Duathlon]]/$T$3</f>
        <v>1</v>
      </c>
      <c r="AC185" s="65">
        <f t="shared" si="57"/>
        <v>3.6252427184466018</v>
      </c>
      <c r="AD185" s="55"/>
      <c r="AE185" s="55"/>
      <c r="AF185" s="55"/>
      <c r="AG185" s="55">
        <f t="shared" ref="AG185:AG186" si="68">+AC185</f>
        <v>3.6252427184466018</v>
      </c>
      <c r="AH185" s="55"/>
      <c r="AI185" s="55"/>
      <c r="AJ185" s="73">
        <f>COUNT(Table1[[#This Row],[F open]:[M SuperVet]])</f>
        <v>1</v>
      </c>
    </row>
    <row r="186" spans="1:36" s="52" customFormat="1" hidden="1" x14ac:dyDescent="0.2">
      <c r="A186" s="16" t="str">
        <f t="shared" si="66"/>
        <v xml:space="preserve"> </v>
      </c>
      <c r="B186" s="16" t="s">
        <v>1454</v>
      </c>
      <c r="C186" s="15" t="s">
        <v>144</v>
      </c>
      <c r="D186" s="29" t="s">
        <v>217</v>
      </c>
      <c r="E186" s="29" t="s">
        <v>188</v>
      </c>
      <c r="F186" s="82">
        <f t="shared" si="52"/>
        <v>1078</v>
      </c>
      <c r="G186" s="82" t="str">
        <f>IF(Table1[[#This Row],[F open]]=""," ",RANK(AD186,$AD$5:$AD$1454,1))</f>
        <v xml:space="preserve"> </v>
      </c>
      <c r="H186" s="82" t="str">
        <f>IF(Table1[[#This Row],[F Vet]]=""," ",RANK(AE186,$AE$5:$AE$1454,1))</f>
        <v xml:space="preserve"> </v>
      </c>
      <c r="I186" s="82" t="str">
        <f>IF(Table1[[#This Row],[F SuperVet]]=""," ",RANK(AF186,$AF$5:$AF$1454,1))</f>
        <v xml:space="preserve"> </v>
      </c>
      <c r="J186" s="82">
        <f>IF(Table1[[#This Row],[M Open]]=""," ",RANK(AG186,$AG$5:$AG$1454,1))</f>
        <v>514</v>
      </c>
      <c r="K186" s="82" t="str">
        <f>IF(Table1[[#This Row],[M Vet]]=""," ",RANK(AH186,$AH$5:$AH$1454,1))</f>
        <v xml:space="preserve"> </v>
      </c>
      <c r="L186" s="82" t="str">
        <f>IF(Table1[[#This Row],[M SuperVet]]=""," ",RANK(AI186,$AI$5:$AI$1454,1))</f>
        <v xml:space="preserve"> </v>
      </c>
      <c r="M186" s="74">
        <v>404</v>
      </c>
      <c r="N186" s="74">
        <v>133</v>
      </c>
      <c r="O186" s="74">
        <v>47</v>
      </c>
      <c r="P186" s="74">
        <v>128</v>
      </c>
      <c r="Q186" s="17">
        <v>515</v>
      </c>
      <c r="R186" s="17">
        <v>139</v>
      </c>
      <c r="S186" s="17">
        <v>104</v>
      </c>
      <c r="T186" s="17">
        <v>179</v>
      </c>
      <c r="U186" s="55">
        <f>+Table1[[#This Row],[Thames Turbo Sprint Triathlon]]/$M$3</f>
        <v>1</v>
      </c>
      <c r="V186" s="55">
        <f t="shared" si="53"/>
        <v>0.75568181818181823</v>
      </c>
      <c r="W186" s="55">
        <f t="shared" si="54"/>
        <v>1</v>
      </c>
      <c r="X186" s="55">
        <f t="shared" si="55"/>
        <v>1</v>
      </c>
      <c r="Y186" s="55">
        <f t="shared" si="56"/>
        <v>1</v>
      </c>
      <c r="Z186" s="55">
        <f>+Table1[[#This Row],[Hillingdon Sprint Triathlon]]/$R$3</f>
        <v>1</v>
      </c>
      <c r="AA186" s="55">
        <f>+Table1[[#This Row],[London Fields]]/$S$3</f>
        <v>1</v>
      </c>
      <c r="AB186" s="55">
        <f>+Table1[[#This Row],[Jekyll &amp; Hyde Park Duathlon]]/$T$3</f>
        <v>1</v>
      </c>
      <c r="AC186" s="65">
        <f t="shared" si="57"/>
        <v>3.7556818181818183</v>
      </c>
      <c r="AD186" s="55"/>
      <c r="AE186" s="55"/>
      <c r="AF186" s="55"/>
      <c r="AG186" s="55">
        <f t="shared" si="68"/>
        <v>3.7556818181818183</v>
      </c>
      <c r="AH186" s="55"/>
      <c r="AI186" s="55"/>
      <c r="AJ186" s="73">
        <f>COUNT(Table1[[#This Row],[F open]:[M SuperVet]])</f>
        <v>1</v>
      </c>
    </row>
    <row r="187" spans="1:36" s="52" customFormat="1" hidden="1" x14ac:dyDescent="0.2">
      <c r="A187" s="16" t="str">
        <f t="shared" si="66"/>
        <v xml:space="preserve"> </v>
      </c>
      <c r="B187" s="16" t="s">
        <v>955</v>
      </c>
      <c r="C187" s="15" t="s">
        <v>144</v>
      </c>
      <c r="D187" s="29" t="s">
        <v>397</v>
      </c>
      <c r="E187" s="29" t="s">
        <v>188</v>
      </c>
      <c r="F187" s="82">
        <f t="shared" si="52"/>
        <v>1063</v>
      </c>
      <c r="G187" s="82" t="str">
        <f>IF(Table1[[#This Row],[F open]]=""," ",RANK(AD187,$AD$5:$AD$1454,1))</f>
        <v xml:space="preserve"> </v>
      </c>
      <c r="H187" s="82" t="str">
        <f>IF(Table1[[#This Row],[F Vet]]=""," ",RANK(AE187,$AE$5:$AE$1454,1))</f>
        <v xml:space="preserve"> </v>
      </c>
      <c r="I187" s="82" t="str">
        <f>IF(Table1[[#This Row],[F SuperVet]]=""," ",RANK(AF187,$AF$5:$AF$1454,1))</f>
        <v xml:space="preserve"> </v>
      </c>
      <c r="J187" s="82" t="str">
        <f>IF(Table1[[#This Row],[M Open]]=""," ",RANK(AG187,$AG$5:$AG$1454,1))</f>
        <v xml:space="preserve"> </v>
      </c>
      <c r="K187" s="82">
        <f>IF(Table1[[#This Row],[M Vet]]=""," ",RANK(AH187,$AH$5:$AH$1454,1))</f>
        <v>268</v>
      </c>
      <c r="L187" s="82" t="str">
        <f>IF(Table1[[#This Row],[M SuperVet]]=""," ",RANK(AI187,$AI$5:$AI$1454,1))</f>
        <v xml:space="preserve"> </v>
      </c>
      <c r="M187" s="74">
        <v>301</v>
      </c>
      <c r="N187" s="74">
        <v>176</v>
      </c>
      <c r="O187" s="74">
        <v>47</v>
      </c>
      <c r="P187" s="74">
        <v>128</v>
      </c>
      <c r="Q187" s="17">
        <v>515</v>
      </c>
      <c r="R187" s="17">
        <v>139</v>
      </c>
      <c r="S187" s="17">
        <v>104</v>
      </c>
      <c r="T187" s="17">
        <v>179</v>
      </c>
      <c r="U187" s="55">
        <f>+Table1[[#This Row],[Thames Turbo Sprint Triathlon]]/$M$3</f>
        <v>0.74504950495049505</v>
      </c>
      <c r="V187" s="55">
        <f t="shared" si="53"/>
        <v>1</v>
      </c>
      <c r="W187" s="55">
        <f t="shared" si="54"/>
        <v>1</v>
      </c>
      <c r="X187" s="55">
        <f t="shared" si="55"/>
        <v>1</v>
      </c>
      <c r="Y187" s="55">
        <f t="shared" si="56"/>
        <v>1</v>
      </c>
      <c r="Z187" s="55">
        <f>+Table1[[#This Row],[Hillingdon Sprint Triathlon]]/$R$3</f>
        <v>1</v>
      </c>
      <c r="AA187" s="55">
        <f>+Table1[[#This Row],[London Fields]]/$S$3</f>
        <v>1</v>
      </c>
      <c r="AB187" s="55">
        <f>+Table1[[#This Row],[Jekyll &amp; Hyde Park Duathlon]]/$T$3</f>
        <v>1</v>
      </c>
      <c r="AC187" s="65">
        <f t="shared" si="57"/>
        <v>3.745049504950495</v>
      </c>
      <c r="AD187" s="55"/>
      <c r="AE187" s="55"/>
      <c r="AF187" s="55"/>
      <c r="AG187" s="55"/>
      <c r="AH187" s="55">
        <f>+AC187</f>
        <v>3.745049504950495</v>
      </c>
      <c r="AI187" s="55"/>
      <c r="AJ187" s="73">
        <f>COUNT(Table1[[#This Row],[F open]:[M SuperVet]])</f>
        <v>1</v>
      </c>
    </row>
    <row r="188" spans="1:36" s="52" customFormat="1" hidden="1" x14ac:dyDescent="0.2">
      <c r="A188" s="16" t="str">
        <f t="shared" si="66"/>
        <v xml:space="preserve"> </v>
      </c>
      <c r="B188" s="16" t="s">
        <v>944</v>
      </c>
      <c r="C188" s="15" t="s">
        <v>144</v>
      </c>
      <c r="D188" s="29" t="s">
        <v>1059</v>
      </c>
      <c r="E188" s="29" t="s">
        <v>188</v>
      </c>
      <c r="F188" s="82">
        <f t="shared" si="52"/>
        <v>1015</v>
      </c>
      <c r="G188" s="82" t="str">
        <f>IF(Table1[[#This Row],[F open]]=""," ",RANK(AD188,$AD$5:$AD$1454,1))</f>
        <v xml:space="preserve"> </v>
      </c>
      <c r="H188" s="82" t="str">
        <f>IF(Table1[[#This Row],[F Vet]]=""," ",RANK(AE188,$AE$5:$AE$1454,1))</f>
        <v xml:space="preserve"> </v>
      </c>
      <c r="I188" s="82" t="str">
        <f>IF(Table1[[#This Row],[F SuperVet]]=""," ",RANK(AF188,$AF$5:$AF$1454,1))</f>
        <v xml:space="preserve"> </v>
      </c>
      <c r="J188" s="82" t="str">
        <f>IF(Table1[[#This Row],[M Open]]=""," ",RANK(AG188,$AG$5:$AG$1454,1))</f>
        <v xml:space="preserve"> </v>
      </c>
      <c r="K188" s="82" t="str">
        <f>IF(Table1[[#This Row],[M Vet]]=""," ",RANK(AH188,$AH$5:$AH$1454,1))</f>
        <v xml:space="preserve"> </v>
      </c>
      <c r="L188" s="82">
        <f>IF(Table1[[#This Row],[M SuperVet]]=""," ",RANK(AI188,$AI$5:$AI$1454,1))</f>
        <v>60</v>
      </c>
      <c r="M188" s="74">
        <v>288</v>
      </c>
      <c r="N188" s="74">
        <v>176</v>
      </c>
      <c r="O188" s="74">
        <v>47</v>
      </c>
      <c r="P188" s="74">
        <v>128</v>
      </c>
      <c r="Q188" s="17">
        <v>515</v>
      </c>
      <c r="R188" s="17">
        <v>139</v>
      </c>
      <c r="S188" s="17">
        <v>104</v>
      </c>
      <c r="T188" s="17">
        <v>179</v>
      </c>
      <c r="U188" s="55">
        <f>+Table1[[#This Row],[Thames Turbo Sprint Triathlon]]/$M$3</f>
        <v>0.71287128712871284</v>
      </c>
      <c r="V188" s="55">
        <f t="shared" si="53"/>
        <v>1</v>
      </c>
      <c r="W188" s="55">
        <f t="shared" si="54"/>
        <v>1</v>
      </c>
      <c r="X188" s="55">
        <f t="shared" si="55"/>
        <v>1</v>
      </c>
      <c r="Y188" s="55">
        <f t="shared" si="56"/>
        <v>1</v>
      </c>
      <c r="Z188" s="55">
        <f>+Table1[[#This Row],[Hillingdon Sprint Triathlon]]/$R$3</f>
        <v>1</v>
      </c>
      <c r="AA188" s="55">
        <f>+Table1[[#This Row],[London Fields]]/$S$3</f>
        <v>1</v>
      </c>
      <c r="AB188" s="55">
        <f>+Table1[[#This Row],[Jekyll &amp; Hyde Park Duathlon]]/$T$3</f>
        <v>1</v>
      </c>
      <c r="AC188" s="65">
        <f t="shared" si="57"/>
        <v>3.7128712871287126</v>
      </c>
      <c r="AD188" s="55"/>
      <c r="AE188" s="55"/>
      <c r="AF188" s="55"/>
      <c r="AG188" s="55"/>
      <c r="AH188" s="55"/>
      <c r="AI188" s="55">
        <f>+AC188</f>
        <v>3.7128712871287126</v>
      </c>
      <c r="AJ188" s="73">
        <f>COUNT(Table1[[#This Row],[F open]:[M SuperVet]])</f>
        <v>1</v>
      </c>
    </row>
    <row r="189" spans="1:36" s="52" customFormat="1" hidden="1" x14ac:dyDescent="0.2">
      <c r="A189" s="16" t="str">
        <f t="shared" si="66"/>
        <v xml:space="preserve"> </v>
      </c>
      <c r="B189" s="16" t="s">
        <v>2117</v>
      </c>
      <c r="C189" s="15" t="s">
        <v>2078</v>
      </c>
      <c r="D189" s="29" t="s">
        <v>397</v>
      </c>
      <c r="E189" s="29" t="s">
        <v>188</v>
      </c>
      <c r="F189" s="82">
        <f t="shared" si="52"/>
        <v>945</v>
      </c>
      <c r="G189" s="82" t="str">
        <f>IF(Table1[[#This Row],[F open]]=""," ",RANK(AD189,$AD$5:$AD$1454,1))</f>
        <v xml:space="preserve"> </v>
      </c>
      <c r="H189" s="82" t="str">
        <f>IF(Table1[[#This Row],[F Vet]]=""," ",RANK(AE189,$AE$5:$AE$1454,1))</f>
        <v xml:space="preserve"> </v>
      </c>
      <c r="I189" s="82" t="str">
        <f>IF(Table1[[#This Row],[F SuperVet]]=""," ",RANK(AF189,$AF$5:$AF$1454,1))</f>
        <v xml:space="preserve"> </v>
      </c>
      <c r="J189" s="82" t="str">
        <f>IF(Table1[[#This Row],[M Open]]=""," ",RANK(AG189,$AG$5:$AG$1454,1))</f>
        <v xml:space="preserve"> </v>
      </c>
      <c r="K189" s="82">
        <f>IF(Table1[[#This Row],[M Vet]]=""," ",RANK(AH189,$AH$5:$AH$1454,1))</f>
        <v>238</v>
      </c>
      <c r="L189" s="82" t="str">
        <f>IF(Table1[[#This Row],[M SuperVet]]=""," ",RANK(AI189,$AI$5:$AI$1454,1))</f>
        <v xml:space="preserve"> </v>
      </c>
      <c r="M189" s="74">
        <v>404</v>
      </c>
      <c r="N189" s="74">
        <v>176</v>
      </c>
      <c r="O189" s="74">
        <v>47</v>
      </c>
      <c r="P189" s="74">
        <v>128</v>
      </c>
      <c r="Q189" s="17">
        <v>515</v>
      </c>
      <c r="R189" s="17">
        <v>139</v>
      </c>
      <c r="S189" s="17">
        <v>69</v>
      </c>
      <c r="T189" s="17">
        <v>179</v>
      </c>
      <c r="U189" s="55">
        <f>+Table1[[#This Row],[Thames Turbo Sprint Triathlon]]/$M$3</f>
        <v>1</v>
      </c>
      <c r="V189" s="55">
        <f t="shared" si="53"/>
        <v>1</v>
      </c>
      <c r="W189" s="55">
        <f t="shared" si="54"/>
        <v>1</v>
      </c>
      <c r="X189" s="55">
        <f t="shared" si="55"/>
        <v>1</v>
      </c>
      <c r="Y189" s="55">
        <f t="shared" si="56"/>
        <v>1</v>
      </c>
      <c r="Z189" s="55">
        <f>+Table1[[#This Row],[Hillingdon Sprint Triathlon]]/$R$3</f>
        <v>1</v>
      </c>
      <c r="AA189" s="55">
        <f>+Table1[[#This Row],[London Fields]]/$S$3</f>
        <v>0.66346153846153844</v>
      </c>
      <c r="AB189" s="55">
        <f>+Table1[[#This Row],[Jekyll &amp; Hyde Park Duathlon]]/$T$3</f>
        <v>1</v>
      </c>
      <c r="AC189" s="65">
        <f t="shared" si="57"/>
        <v>3.6634615384615383</v>
      </c>
      <c r="AD189" s="55"/>
      <c r="AE189" s="55"/>
      <c r="AF189" s="55"/>
      <c r="AG189" s="55"/>
      <c r="AH189" s="55">
        <f>+AC189</f>
        <v>3.6634615384615383</v>
      </c>
      <c r="AI189" s="55"/>
      <c r="AJ189" s="73">
        <f>COUNT(Table1[[#This Row],[F open]:[M SuperVet]])</f>
        <v>1</v>
      </c>
    </row>
    <row r="190" spans="1:36" s="52" customFormat="1" hidden="1" x14ac:dyDescent="0.2">
      <c r="A190" s="16" t="str">
        <f t="shared" si="66"/>
        <v xml:space="preserve"> </v>
      </c>
      <c r="B190" s="16" t="s">
        <v>1453</v>
      </c>
      <c r="C190" s="15"/>
      <c r="D190" s="29" t="s">
        <v>217</v>
      </c>
      <c r="E190" s="29" t="s">
        <v>188</v>
      </c>
      <c r="F190" s="82">
        <f t="shared" si="52"/>
        <v>1069</v>
      </c>
      <c r="G190" s="82" t="str">
        <f>IF(Table1[[#This Row],[F open]]=""," ",RANK(AD190,$AD$5:$AD$1454,1))</f>
        <v xml:space="preserve"> </v>
      </c>
      <c r="H190" s="82" t="str">
        <f>IF(Table1[[#This Row],[F Vet]]=""," ",RANK(AE190,$AE$5:$AE$1454,1))</f>
        <v xml:space="preserve"> </v>
      </c>
      <c r="I190" s="82" t="str">
        <f>IF(Table1[[#This Row],[F SuperVet]]=""," ",RANK(AF190,$AF$5:$AF$1454,1))</f>
        <v xml:space="preserve"> </v>
      </c>
      <c r="J190" s="82">
        <f>IF(Table1[[#This Row],[M Open]]=""," ",RANK(AG190,$AG$5:$AG$1454,1))</f>
        <v>513</v>
      </c>
      <c r="K190" s="82" t="str">
        <f>IF(Table1[[#This Row],[M Vet]]=""," ",RANK(AH190,$AH$5:$AH$1454,1))</f>
        <v xml:space="preserve"> </v>
      </c>
      <c r="L190" s="82" t="str">
        <f>IF(Table1[[#This Row],[M SuperVet]]=""," ",RANK(AI190,$AI$5:$AI$1454,1))</f>
        <v xml:space="preserve"> </v>
      </c>
      <c r="M190" s="74">
        <v>404</v>
      </c>
      <c r="N190" s="74">
        <v>132</v>
      </c>
      <c r="O190" s="74">
        <v>47</v>
      </c>
      <c r="P190" s="74">
        <v>128</v>
      </c>
      <c r="Q190" s="17">
        <v>515</v>
      </c>
      <c r="R190" s="17">
        <v>139</v>
      </c>
      <c r="S190" s="17">
        <v>104</v>
      </c>
      <c r="T190" s="17">
        <v>179</v>
      </c>
      <c r="U190" s="55">
        <f>+Table1[[#This Row],[Thames Turbo Sprint Triathlon]]/$M$3</f>
        <v>1</v>
      </c>
      <c r="V190" s="55">
        <f t="shared" si="53"/>
        <v>0.75</v>
      </c>
      <c r="W190" s="55">
        <f t="shared" si="54"/>
        <v>1</v>
      </c>
      <c r="X190" s="55">
        <f t="shared" si="55"/>
        <v>1</v>
      </c>
      <c r="Y190" s="55">
        <f t="shared" si="56"/>
        <v>1</v>
      </c>
      <c r="Z190" s="55">
        <f>+Table1[[#This Row],[Hillingdon Sprint Triathlon]]/$R$3</f>
        <v>1</v>
      </c>
      <c r="AA190" s="55">
        <f>+Table1[[#This Row],[London Fields]]/$S$3</f>
        <v>1</v>
      </c>
      <c r="AB190" s="55">
        <f>+Table1[[#This Row],[Jekyll &amp; Hyde Park Duathlon]]/$T$3</f>
        <v>1</v>
      </c>
      <c r="AC190" s="65">
        <f t="shared" si="57"/>
        <v>3.75</v>
      </c>
      <c r="AD190" s="55"/>
      <c r="AE190" s="55"/>
      <c r="AF190" s="55"/>
      <c r="AG190" s="55">
        <f>+AC190</f>
        <v>3.75</v>
      </c>
      <c r="AH190" s="55"/>
      <c r="AI190" s="55"/>
      <c r="AJ190" s="73">
        <f>COUNT(Table1[[#This Row],[F open]:[M SuperVet]])</f>
        <v>1</v>
      </c>
    </row>
    <row r="191" spans="1:36" s="52" customFormat="1" hidden="1" x14ac:dyDescent="0.2">
      <c r="A191" s="16" t="str">
        <f t="shared" si="66"/>
        <v xml:space="preserve"> </v>
      </c>
      <c r="B191" s="16" t="s">
        <v>434</v>
      </c>
      <c r="C191" s="15"/>
      <c r="D191" s="29" t="s">
        <v>397</v>
      </c>
      <c r="E191" s="29" t="s">
        <v>188</v>
      </c>
      <c r="F191" s="82">
        <f t="shared" si="52"/>
        <v>818</v>
      </c>
      <c r="G191" s="82" t="str">
        <f>IF(Table1[[#This Row],[F open]]=""," ",RANK(AD191,$AD$5:$AD$1454,1))</f>
        <v xml:space="preserve"> </v>
      </c>
      <c r="H191" s="82" t="str">
        <f>IF(Table1[[#This Row],[F Vet]]=""," ",RANK(AE191,$AE$5:$AE$1454,1))</f>
        <v xml:space="preserve"> </v>
      </c>
      <c r="I191" s="82" t="str">
        <f>IF(Table1[[#This Row],[F SuperVet]]=""," ",RANK(AF191,$AF$5:$AF$1454,1))</f>
        <v xml:space="preserve"> </v>
      </c>
      <c r="J191" s="82" t="str">
        <f>IF(Table1[[#This Row],[M Open]]=""," ",RANK(AG191,$AG$5:$AG$1454,1))</f>
        <v xml:space="preserve"> </v>
      </c>
      <c r="K191" s="82">
        <f>IF(Table1[[#This Row],[M Vet]]=""," ",RANK(AH191,$AH$5:$AH$1454,1))</f>
        <v>198</v>
      </c>
      <c r="L191" s="82" t="str">
        <f>IF(Table1[[#This Row],[M SuperVet]]=""," ",RANK(AI191,$AI$5:$AI$1454,1))</f>
        <v xml:space="preserve"> </v>
      </c>
      <c r="M191" s="74">
        <v>233</v>
      </c>
      <c r="N191" s="74">
        <v>176</v>
      </c>
      <c r="O191" s="74">
        <v>47</v>
      </c>
      <c r="P191" s="74">
        <v>128</v>
      </c>
      <c r="Q191" s="17">
        <v>515</v>
      </c>
      <c r="R191" s="17">
        <v>139</v>
      </c>
      <c r="S191" s="17">
        <v>104</v>
      </c>
      <c r="T191" s="17">
        <v>179</v>
      </c>
      <c r="U191" s="55">
        <f>+Table1[[#This Row],[Thames Turbo Sprint Triathlon]]/$M$3</f>
        <v>0.57673267326732669</v>
      </c>
      <c r="V191" s="55">
        <f t="shared" si="53"/>
        <v>1</v>
      </c>
      <c r="W191" s="55">
        <f t="shared" si="54"/>
        <v>1</v>
      </c>
      <c r="X191" s="55">
        <f t="shared" si="55"/>
        <v>1</v>
      </c>
      <c r="Y191" s="55">
        <f t="shared" si="56"/>
        <v>1</v>
      </c>
      <c r="Z191" s="55">
        <f>+Table1[[#This Row],[Hillingdon Sprint Triathlon]]/$R$3</f>
        <v>1</v>
      </c>
      <c r="AA191" s="55">
        <f>+Table1[[#This Row],[London Fields]]/$S$3</f>
        <v>1</v>
      </c>
      <c r="AB191" s="55">
        <f>+Table1[[#This Row],[Jekyll &amp; Hyde Park Duathlon]]/$T$3</f>
        <v>1</v>
      </c>
      <c r="AC191" s="65">
        <f t="shared" si="57"/>
        <v>3.5767326732673266</v>
      </c>
      <c r="AD191" s="55"/>
      <c r="AE191" s="55"/>
      <c r="AF191" s="55"/>
      <c r="AG191" s="55"/>
      <c r="AH191" s="55">
        <f>+AC191</f>
        <v>3.5767326732673266</v>
      </c>
      <c r="AI191" s="55"/>
      <c r="AJ191" s="73">
        <f>COUNT(Table1[[#This Row],[F open]:[M SuperVet]])</f>
        <v>1</v>
      </c>
    </row>
    <row r="192" spans="1:36" s="52" customFormat="1" hidden="1" x14ac:dyDescent="0.2">
      <c r="A192" s="16" t="str">
        <f t="shared" si="66"/>
        <v xml:space="preserve"> </v>
      </c>
      <c r="B192" s="16" t="s">
        <v>2071</v>
      </c>
      <c r="C192" s="15" t="s">
        <v>2072</v>
      </c>
      <c r="D192" s="29" t="s">
        <v>217</v>
      </c>
      <c r="E192" s="29" t="s">
        <v>188</v>
      </c>
      <c r="F192" s="82">
        <f t="shared" si="52"/>
        <v>245</v>
      </c>
      <c r="G192" s="82" t="str">
        <f>IF(Table1[[#This Row],[F open]]=""," ",RANK(AD192,$AD$5:$AD$1454,1))</f>
        <v xml:space="preserve"> </v>
      </c>
      <c r="H192" s="82" t="str">
        <f>IF(Table1[[#This Row],[F Vet]]=""," ",RANK(AE192,$AE$5:$AE$1454,1))</f>
        <v xml:space="preserve"> </v>
      </c>
      <c r="I192" s="82" t="str">
        <f>IF(Table1[[#This Row],[F SuperVet]]=""," ",RANK(AF192,$AF$5:$AF$1454,1))</f>
        <v xml:space="preserve"> </v>
      </c>
      <c r="J192" s="82">
        <f>IF(Table1[[#This Row],[M Open]]=""," ",RANK(AG192,$AG$5:$AG$1454,1))</f>
        <v>146</v>
      </c>
      <c r="K192" s="82" t="str">
        <f>IF(Table1[[#This Row],[M Vet]]=""," ",RANK(AH192,$AH$5:$AH$1454,1))</f>
        <v xml:space="preserve"> </v>
      </c>
      <c r="L192" s="82" t="str">
        <f>IF(Table1[[#This Row],[M SuperVet]]=""," ",RANK(AI192,$AI$5:$AI$1454,1))</f>
        <v xml:space="preserve"> </v>
      </c>
      <c r="M192" s="74">
        <v>404</v>
      </c>
      <c r="N192" s="74">
        <v>176</v>
      </c>
      <c r="O192" s="74">
        <v>47</v>
      </c>
      <c r="P192" s="74">
        <v>128</v>
      </c>
      <c r="Q192" s="17">
        <v>515</v>
      </c>
      <c r="R192" s="17">
        <v>139</v>
      </c>
      <c r="S192" s="17">
        <v>13</v>
      </c>
      <c r="T192" s="17">
        <v>179</v>
      </c>
      <c r="U192" s="55">
        <f>+Table1[[#This Row],[Thames Turbo Sprint Triathlon]]/$M$3</f>
        <v>1</v>
      </c>
      <c r="V192" s="55">
        <f t="shared" si="53"/>
        <v>1</v>
      </c>
      <c r="W192" s="55">
        <f t="shared" si="54"/>
        <v>1</v>
      </c>
      <c r="X192" s="55">
        <f t="shared" si="55"/>
        <v>1</v>
      </c>
      <c r="Y192" s="55">
        <f t="shared" si="56"/>
        <v>1</v>
      </c>
      <c r="Z192" s="55">
        <f>+Table1[[#This Row],[Hillingdon Sprint Triathlon]]/$R$3</f>
        <v>1</v>
      </c>
      <c r="AA192" s="55">
        <f>+Table1[[#This Row],[London Fields]]/$S$3</f>
        <v>0.125</v>
      </c>
      <c r="AB192" s="55">
        <f>+Table1[[#This Row],[Jekyll &amp; Hyde Park Duathlon]]/$T$3</f>
        <v>1</v>
      </c>
      <c r="AC192" s="65">
        <f t="shared" si="57"/>
        <v>3.125</v>
      </c>
      <c r="AD192" s="55"/>
      <c r="AE192" s="55"/>
      <c r="AF192" s="55"/>
      <c r="AG192" s="55">
        <f>+AC192</f>
        <v>3.125</v>
      </c>
      <c r="AH192" s="55"/>
      <c r="AI192" s="55"/>
      <c r="AJ192" s="73">
        <f>COUNT(Table1[[#This Row],[F open]:[M SuperVet]])</f>
        <v>1</v>
      </c>
    </row>
    <row r="193" spans="1:36" s="52" customFormat="1" hidden="1" x14ac:dyDescent="0.2">
      <c r="A193" s="16" t="str">
        <f t="shared" si="66"/>
        <v xml:space="preserve"> </v>
      </c>
      <c r="B193" s="16" t="s">
        <v>1024</v>
      </c>
      <c r="C193" s="15" t="s">
        <v>53</v>
      </c>
      <c r="D193" s="29" t="s">
        <v>397</v>
      </c>
      <c r="E193" s="29" t="s">
        <v>188</v>
      </c>
      <c r="F193" s="82">
        <f t="shared" si="52"/>
        <v>579</v>
      </c>
      <c r="G193" s="82" t="str">
        <f>IF(Table1[[#This Row],[F open]]=""," ",RANK(AD193,$AD$5:$AD$1454,1))</f>
        <v xml:space="preserve"> </v>
      </c>
      <c r="H193" s="82" t="str">
        <f>IF(Table1[[#This Row],[F Vet]]=""," ",RANK(AE193,$AE$5:$AE$1454,1))</f>
        <v xml:space="preserve"> </v>
      </c>
      <c r="I193" s="82" t="str">
        <f>IF(Table1[[#This Row],[F SuperVet]]=""," ",RANK(AF193,$AF$5:$AF$1454,1))</f>
        <v xml:space="preserve"> </v>
      </c>
      <c r="J193" s="82" t="str">
        <f>IF(Table1[[#This Row],[M Open]]=""," ",RANK(AG193,$AG$5:$AG$1454,1))</f>
        <v xml:space="preserve"> </v>
      </c>
      <c r="K193" s="82">
        <f>IF(Table1[[#This Row],[M Vet]]=""," ",RANK(AH193,$AH$5:$AH$1454,1))</f>
        <v>145</v>
      </c>
      <c r="L193" s="82" t="str">
        <f>IF(Table1[[#This Row],[M SuperVet]]=""," ",RANK(AI193,$AI$5:$AI$1454,1))</f>
        <v xml:space="preserve"> </v>
      </c>
      <c r="M193" s="74">
        <v>373</v>
      </c>
      <c r="N193" s="74">
        <v>176</v>
      </c>
      <c r="O193" s="74">
        <v>47</v>
      </c>
      <c r="P193" s="74">
        <v>128</v>
      </c>
      <c r="Q193" s="17">
        <v>515</v>
      </c>
      <c r="R193" s="17">
        <v>65</v>
      </c>
      <c r="S193" s="17">
        <v>104</v>
      </c>
      <c r="T193" s="17">
        <v>179</v>
      </c>
      <c r="U193" s="55">
        <f>+Table1[[#This Row],[Thames Turbo Sprint Triathlon]]/$M$3</f>
        <v>0.92326732673267331</v>
      </c>
      <c r="V193" s="55">
        <f t="shared" si="53"/>
        <v>1</v>
      </c>
      <c r="W193" s="55">
        <f t="shared" si="54"/>
        <v>1</v>
      </c>
      <c r="X193" s="55">
        <f t="shared" si="55"/>
        <v>1</v>
      </c>
      <c r="Y193" s="55">
        <f t="shared" si="56"/>
        <v>1</v>
      </c>
      <c r="Z193" s="55">
        <f>+Table1[[#This Row],[Hillingdon Sprint Triathlon]]/$R$3</f>
        <v>0.46762589928057552</v>
      </c>
      <c r="AA193" s="55">
        <f>+Table1[[#This Row],[London Fields]]/$S$3</f>
        <v>1</v>
      </c>
      <c r="AB193" s="55">
        <f>+Table1[[#This Row],[Jekyll &amp; Hyde Park Duathlon]]/$T$3</f>
        <v>1</v>
      </c>
      <c r="AC193" s="65">
        <f t="shared" si="57"/>
        <v>3.3908932260132487</v>
      </c>
      <c r="AD193" s="55"/>
      <c r="AE193" s="55"/>
      <c r="AF193" s="55"/>
      <c r="AG193" s="55"/>
      <c r="AH193" s="55">
        <f>+AC193</f>
        <v>3.3908932260132487</v>
      </c>
      <c r="AI193" s="55"/>
      <c r="AJ193" s="73">
        <f>COUNT(Table1[[#This Row],[F open]:[M SuperVet]])</f>
        <v>1</v>
      </c>
    </row>
    <row r="194" spans="1:36" s="52" customFormat="1" hidden="1" x14ac:dyDescent="0.2">
      <c r="A194" s="16" t="str">
        <f t="shared" ref="A194:A196" si="69">IF(B193=B194,"y"," ")</f>
        <v xml:space="preserve"> </v>
      </c>
      <c r="B194" s="16" t="s">
        <v>1997</v>
      </c>
      <c r="C194" s="15" t="s">
        <v>88</v>
      </c>
      <c r="D194" s="29" t="s">
        <v>217</v>
      </c>
      <c r="E194" s="29" t="s">
        <v>1530</v>
      </c>
      <c r="F194" s="82">
        <f t="shared" si="52"/>
        <v>60</v>
      </c>
      <c r="G194" s="82" t="str">
        <f>IF(Table1[[#This Row],[F open]]=""," ",RANK(AD194,$AD$5:$AD$1454,1))</f>
        <v xml:space="preserve"> </v>
      </c>
      <c r="H194" s="82" t="str">
        <f>IF(Table1[[#This Row],[F Vet]]=""," ",RANK(AE194,$AE$5:$AE$1454,1))</f>
        <v xml:space="preserve"> </v>
      </c>
      <c r="I194" s="82" t="str">
        <f>IF(Table1[[#This Row],[F SuperVet]]=""," ",RANK(AF194,$AF$5:$AF$1454,1))</f>
        <v xml:space="preserve"> </v>
      </c>
      <c r="J194" s="82">
        <f>IF(Table1[[#This Row],[M Open]]=""," ",RANK(AG194,$AG$5:$AG$1454,1))</f>
        <v>34</v>
      </c>
      <c r="K194" s="82" t="str">
        <f>IF(Table1[[#This Row],[M Vet]]=""," ",RANK(AH194,$AH$5:$AH$1454,1))</f>
        <v xml:space="preserve"> </v>
      </c>
      <c r="L194" s="82" t="str">
        <f>IF(Table1[[#This Row],[M SuperVet]]=""," ",RANK(AI194,$AI$5:$AI$1454,1))</f>
        <v xml:space="preserve"> </v>
      </c>
      <c r="M194" s="74">
        <v>404</v>
      </c>
      <c r="N194" s="74">
        <v>176</v>
      </c>
      <c r="O194" s="74">
        <v>47</v>
      </c>
      <c r="P194" s="74">
        <v>128</v>
      </c>
      <c r="Q194" s="17">
        <v>515</v>
      </c>
      <c r="R194" s="17">
        <v>19</v>
      </c>
      <c r="S194" s="17">
        <v>104</v>
      </c>
      <c r="T194" s="17">
        <v>36</v>
      </c>
      <c r="U194" s="55">
        <f>+Table1[[#This Row],[Thames Turbo Sprint Triathlon]]/$M$3</f>
        <v>1</v>
      </c>
      <c r="V194" s="55">
        <f t="shared" si="53"/>
        <v>1</v>
      </c>
      <c r="W194" s="55">
        <f t="shared" si="54"/>
        <v>1</v>
      </c>
      <c r="X194" s="55">
        <f t="shared" si="55"/>
        <v>1</v>
      </c>
      <c r="Y194" s="55">
        <f t="shared" si="56"/>
        <v>1</v>
      </c>
      <c r="Z194" s="55">
        <f>+Table1[[#This Row],[Hillingdon Sprint Triathlon]]/$R$3</f>
        <v>0.1366906474820144</v>
      </c>
      <c r="AA194" s="55">
        <f>+Table1[[#This Row],[London Fields]]/$S$3</f>
        <v>1</v>
      </c>
      <c r="AB194" s="55">
        <f>+Table1[[#This Row],[Jekyll &amp; Hyde Park Duathlon]]/$T$3</f>
        <v>0.2011173184357542</v>
      </c>
      <c r="AC194" s="65">
        <f t="shared" si="57"/>
        <v>2.3378079659177686</v>
      </c>
      <c r="AD194" s="55"/>
      <c r="AE194" s="55"/>
      <c r="AF194" s="55"/>
      <c r="AG194" s="55">
        <f>+AC194</f>
        <v>2.3378079659177686</v>
      </c>
      <c r="AH194" s="55"/>
      <c r="AI194" s="55"/>
      <c r="AJ194" s="73">
        <f>COUNT(Table1[[#This Row],[F open]:[M SuperVet]])</f>
        <v>1</v>
      </c>
    </row>
    <row r="195" spans="1:36" s="52" customFormat="1" hidden="1" x14ac:dyDescent="0.2">
      <c r="A195" s="16" t="str">
        <f t="shared" si="69"/>
        <v xml:space="preserve"> </v>
      </c>
      <c r="B195" s="16" t="s">
        <v>526</v>
      </c>
      <c r="C195" s="15" t="s">
        <v>139</v>
      </c>
      <c r="D195" s="29" t="s">
        <v>397</v>
      </c>
      <c r="E195" s="29" t="s">
        <v>188</v>
      </c>
      <c r="F195" s="82">
        <f t="shared" si="52"/>
        <v>559</v>
      </c>
      <c r="G195" s="82" t="str">
        <f>IF(Table1[[#This Row],[F open]]=""," ",RANK(AD195,$AD$5:$AD$1454,1))</f>
        <v xml:space="preserve"> </v>
      </c>
      <c r="H195" s="82" t="str">
        <f>IF(Table1[[#This Row],[F Vet]]=""," ",RANK(AE195,$AE$5:$AE$1454,1))</f>
        <v xml:space="preserve"> </v>
      </c>
      <c r="I195" s="82" t="str">
        <f>IF(Table1[[#This Row],[F SuperVet]]=""," ",RANK(AF195,$AF$5:$AF$1454,1))</f>
        <v xml:space="preserve"> </v>
      </c>
      <c r="J195" s="82" t="str">
        <f>IF(Table1[[#This Row],[M Open]]=""," ",RANK(AG195,$AG$5:$AG$1454,1))</f>
        <v xml:space="preserve"> </v>
      </c>
      <c r="K195" s="82">
        <f>IF(Table1[[#This Row],[M Vet]]=""," ",RANK(AH195,$AH$5:$AH$1454,1))</f>
        <v>139</v>
      </c>
      <c r="L195" s="82" t="str">
        <f>IF(Table1[[#This Row],[M SuperVet]]=""," ",RANK(AI195,$AI$5:$AI$1454,1))</f>
        <v xml:space="preserve"> </v>
      </c>
      <c r="M195" s="74">
        <v>404</v>
      </c>
      <c r="N195" s="74">
        <v>176</v>
      </c>
      <c r="O195" s="74">
        <v>47</v>
      </c>
      <c r="P195" s="74">
        <v>128</v>
      </c>
      <c r="Q195" s="17">
        <v>193</v>
      </c>
      <c r="R195" s="17">
        <v>139</v>
      </c>
      <c r="S195" s="17">
        <v>104</v>
      </c>
      <c r="T195" s="17">
        <v>179</v>
      </c>
      <c r="U195" s="55">
        <f>+Table1[[#This Row],[Thames Turbo Sprint Triathlon]]/$M$3</f>
        <v>1</v>
      </c>
      <c r="V195" s="55">
        <f t="shared" si="53"/>
        <v>1</v>
      </c>
      <c r="W195" s="55">
        <f t="shared" si="54"/>
        <v>1</v>
      </c>
      <c r="X195" s="55">
        <f t="shared" si="55"/>
        <v>1</v>
      </c>
      <c r="Y195" s="55">
        <f t="shared" si="56"/>
        <v>0.37475728155339805</v>
      </c>
      <c r="Z195" s="55">
        <f>+Table1[[#This Row],[Hillingdon Sprint Triathlon]]/$R$3</f>
        <v>1</v>
      </c>
      <c r="AA195" s="55">
        <f>+Table1[[#This Row],[London Fields]]/$S$3</f>
        <v>1</v>
      </c>
      <c r="AB195" s="55">
        <f>+Table1[[#This Row],[Jekyll &amp; Hyde Park Duathlon]]/$T$3</f>
        <v>1</v>
      </c>
      <c r="AC195" s="65">
        <f t="shared" si="57"/>
        <v>3.3747572815533982</v>
      </c>
      <c r="AD195" s="55"/>
      <c r="AE195" s="55"/>
      <c r="AF195" s="55"/>
      <c r="AG195" s="55"/>
      <c r="AH195" s="55">
        <f>+AC195</f>
        <v>3.3747572815533982</v>
      </c>
      <c r="AI195" s="55"/>
      <c r="AJ195" s="73">
        <f>COUNT(Table1[[#This Row],[F open]:[M SuperVet]])</f>
        <v>1</v>
      </c>
    </row>
    <row r="196" spans="1:36" s="52" customFormat="1" hidden="1" x14ac:dyDescent="0.2">
      <c r="A196" s="16" t="str">
        <f t="shared" si="69"/>
        <v xml:space="preserve"> </v>
      </c>
      <c r="B196" s="16" t="s">
        <v>1652</v>
      </c>
      <c r="C196" s="15"/>
      <c r="D196" s="29" t="s">
        <v>217</v>
      </c>
      <c r="E196" s="29" t="s">
        <v>188</v>
      </c>
      <c r="F196" s="82">
        <f t="shared" si="52"/>
        <v>259</v>
      </c>
      <c r="G196" s="82" t="str">
        <f>IF(Table1[[#This Row],[F open]]=""," ",RANK(AD196,$AD$5:$AD$1454,1))</f>
        <v xml:space="preserve"> </v>
      </c>
      <c r="H196" s="82" t="str">
        <f>IF(Table1[[#This Row],[F Vet]]=""," ",RANK(AE196,$AE$5:$AE$1454,1))</f>
        <v xml:space="preserve"> </v>
      </c>
      <c r="I196" s="82" t="str">
        <f>IF(Table1[[#This Row],[F SuperVet]]=""," ",RANK(AF196,$AF$5:$AF$1454,1))</f>
        <v xml:space="preserve"> </v>
      </c>
      <c r="J196" s="82">
        <f>IF(Table1[[#This Row],[M Open]]=""," ",RANK(AG196,$AG$5:$AG$1454,1))</f>
        <v>157</v>
      </c>
      <c r="K196" s="82" t="str">
        <f>IF(Table1[[#This Row],[M Vet]]=""," ",RANK(AH196,$AH$5:$AH$1454,1))</f>
        <v xml:space="preserve"> </v>
      </c>
      <c r="L196" s="82" t="str">
        <f>IF(Table1[[#This Row],[M SuperVet]]=""," ",RANK(AI196,$AI$5:$AI$1454,1))</f>
        <v xml:space="preserve"> </v>
      </c>
      <c r="M196" s="74">
        <v>404</v>
      </c>
      <c r="N196" s="74">
        <v>176</v>
      </c>
      <c r="O196" s="74">
        <v>47</v>
      </c>
      <c r="P196" s="74">
        <v>128</v>
      </c>
      <c r="Q196" s="17">
        <v>71</v>
      </c>
      <c r="R196" s="17">
        <v>139</v>
      </c>
      <c r="S196" s="17">
        <v>104</v>
      </c>
      <c r="T196" s="17">
        <v>179</v>
      </c>
      <c r="U196" s="55">
        <f>+Table1[[#This Row],[Thames Turbo Sprint Triathlon]]/$M$3</f>
        <v>1</v>
      </c>
      <c r="V196" s="55">
        <f t="shared" si="53"/>
        <v>1</v>
      </c>
      <c r="W196" s="55">
        <f t="shared" si="54"/>
        <v>1</v>
      </c>
      <c r="X196" s="55">
        <f t="shared" si="55"/>
        <v>1</v>
      </c>
      <c r="Y196" s="55">
        <f t="shared" si="56"/>
        <v>0.13786407766990291</v>
      </c>
      <c r="Z196" s="55">
        <f>+Table1[[#This Row],[Hillingdon Sprint Triathlon]]/$R$3</f>
        <v>1</v>
      </c>
      <c r="AA196" s="55">
        <f>+Table1[[#This Row],[London Fields]]/$S$3</f>
        <v>1</v>
      </c>
      <c r="AB196" s="55">
        <f>+Table1[[#This Row],[Jekyll &amp; Hyde Park Duathlon]]/$T$3</f>
        <v>1</v>
      </c>
      <c r="AC196" s="65">
        <f t="shared" si="57"/>
        <v>3.1378640776699029</v>
      </c>
      <c r="AD196" s="55"/>
      <c r="AE196" s="55"/>
      <c r="AF196" s="55"/>
      <c r="AG196" s="55">
        <f>+AC196</f>
        <v>3.1378640776699029</v>
      </c>
      <c r="AH196" s="55"/>
      <c r="AI196" s="55"/>
      <c r="AJ196" s="73">
        <f>COUNT(Table1[[#This Row],[F open]:[M SuperVet]])</f>
        <v>1</v>
      </c>
    </row>
    <row r="197" spans="1:36" s="52" customFormat="1" x14ac:dyDescent="0.2">
      <c r="A197" s="16" t="str">
        <f t="shared" ref="A197:A214" si="70">IF(B196=B197,"y"," ")</f>
        <v xml:space="preserve"> </v>
      </c>
      <c r="B197" s="16" t="s">
        <v>2255</v>
      </c>
      <c r="C197" s="15"/>
      <c r="D197" s="29" t="s">
        <v>397</v>
      </c>
      <c r="E197" s="29" t="s">
        <v>194</v>
      </c>
      <c r="F197" s="82">
        <f t="shared" ref="F197:F260" si="71">+RANK(AC197,$AC$5:$AC$1454,1)</f>
        <v>1269</v>
      </c>
      <c r="G197" s="82" t="str">
        <f>IF(Table1[[#This Row],[F open]]=""," ",RANK(AD197,$AD$5:$AD$1454,1))</f>
        <v xml:space="preserve"> </v>
      </c>
      <c r="H197" s="82">
        <f>IF(Table1[[#This Row],[F Vet]]=""," ",RANK(AE197,$AE$5:$AE$1454,1))</f>
        <v>65</v>
      </c>
      <c r="I197" s="82" t="str">
        <f>IF(Table1[[#This Row],[F SuperVet]]=""," ",RANK(AF197,$AF$5:$AF$1454,1))</f>
        <v xml:space="preserve"> </v>
      </c>
      <c r="J197" s="82" t="str">
        <f>IF(Table1[[#This Row],[M Open]]=""," ",RANK(AG197,$AG$5:$AG$1454,1))</f>
        <v xml:space="preserve"> </v>
      </c>
      <c r="K197" s="82" t="str">
        <f>IF(Table1[[#This Row],[M Vet]]=""," ",RANK(AH197,$AH$5:$AH$1454,1))</f>
        <v xml:space="preserve"> </v>
      </c>
      <c r="L197" s="82" t="str">
        <f>IF(Table1[[#This Row],[M SuperVet]]=""," ",RANK(AI197,$AI$5:$AI$1454,1))</f>
        <v xml:space="preserve"> </v>
      </c>
      <c r="M197" s="74">
        <v>404</v>
      </c>
      <c r="N197" s="74">
        <v>176</v>
      </c>
      <c r="O197" s="74">
        <v>47</v>
      </c>
      <c r="P197" s="74">
        <v>128</v>
      </c>
      <c r="Q197" s="17">
        <v>515</v>
      </c>
      <c r="R197" s="17">
        <v>139</v>
      </c>
      <c r="S197" s="17">
        <v>104</v>
      </c>
      <c r="T197" s="17">
        <v>158</v>
      </c>
      <c r="U197" s="55">
        <f>+Table1[[#This Row],[Thames Turbo Sprint Triathlon]]/$M$3</f>
        <v>1</v>
      </c>
      <c r="V197" s="55">
        <f t="shared" ref="V197:V260" si="72">+N197/$N$3</f>
        <v>1</v>
      </c>
      <c r="W197" s="55">
        <f t="shared" ref="W197:W260" si="73">+O197/$O$3</f>
        <v>1</v>
      </c>
      <c r="X197" s="55">
        <f t="shared" ref="X197:X260" si="74">+P197/$P$3</f>
        <v>1</v>
      </c>
      <c r="Y197" s="55">
        <f t="shared" ref="Y197:Y260" si="75">+Q197/$Q$3</f>
        <v>1</v>
      </c>
      <c r="Z197" s="55">
        <f>+Table1[[#This Row],[Hillingdon Sprint Triathlon]]/$R$3</f>
        <v>1</v>
      </c>
      <c r="AA197" s="55">
        <f>+Table1[[#This Row],[London Fields]]/$S$3</f>
        <v>1</v>
      </c>
      <c r="AB197" s="55">
        <f>+Table1[[#This Row],[Jekyll &amp; Hyde Park Duathlon]]/$T$3</f>
        <v>0.88268156424581001</v>
      </c>
      <c r="AC197" s="65">
        <f t="shared" ref="AC197:AC260" si="76">SMALL(U197:AB197,1)+SMALL(U197:AB197,2)+SMALL(U197:AB197,3)+SMALL(U197:AB197,4)</f>
        <v>3.8826815642458099</v>
      </c>
      <c r="AD197" s="55"/>
      <c r="AE197" s="55">
        <f>+AC197</f>
        <v>3.8826815642458099</v>
      </c>
      <c r="AF197" s="55"/>
      <c r="AG197" s="55"/>
      <c r="AH197" s="55"/>
      <c r="AI197" s="55"/>
      <c r="AJ197" s="73">
        <f>COUNT(Table1[[#This Row],[F open]:[M SuperVet]])</f>
        <v>1</v>
      </c>
    </row>
    <row r="198" spans="1:36" s="52" customFormat="1" x14ac:dyDescent="0.2">
      <c r="A198" s="16" t="str">
        <f t="shared" si="70"/>
        <v xml:space="preserve"> </v>
      </c>
      <c r="B198" s="16" t="s">
        <v>336</v>
      </c>
      <c r="C198" s="15" t="s">
        <v>53</v>
      </c>
      <c r="D198" s="29" t="s">
        <v>217</v>
      </c>
      <c r="E198" s="29" t="s">
        <v>1538</v>
      </c>
      <c r="F198" s="82">
        <f t="shared" si="71"/>
        <v>1087</v>
      </c>
      <c r="G198" s="82">
        <f>IF(Table1[[#This Row],[F open]]=""," ",RANK(AD198,$AD$5:$AD$1454,1))</f>
        <v>178</v>
      </c>
      <c r="H198" s="82" t="str">
        <f>IF(Table1[[#This Row],[F Vet]]=""," ",RANK(AE198,$AE$5:$AE$1454,1))</f>
        <v xml:space="preserve"> </v>
      </c>
      <c r="I198" s="82" t="str">
        <f>IF(Table1[[#This Row],[F SuperVet]]=""," ",RANK(AF198,$AF$5:$AF$1454,1))</f>
        <v xml:space="preserve"> </v>
      </c>
      <c r="J198" s="82" t="str">
        <f>IF(Table1[[#This Row],[M Open]]=""," ",RANK(AG198,$AG$5:$AG$1454,1))</f>
        <v xml:space="preserve"> </v>
      </c>
      <c r="K198" s="82" t="str">
        <f>IF(Table1[[#This Row],[M Vet]]=""," ",RANK(AH198,$AH$5:$AH$1454,1))</f>
        <v xml:space="preserve"> </v>
      </c>
      <c r="L198" s="82" t="str">
        <f>IF(Table1[[#This Row],[M SuperVet]]=""," ",RANK(AI198,$AI$5:$AI$1454,1))</f>
        <v xml:space="preserve"> </v>
      </c>
      <c r="M198" s="74">
        <v>404</v>
      </c>
      <c r="N198" s="74">
        <v>176</v>
      </c>
      <c r="O198" s="74">
        <v>47</v>
      </c>
      <c r="P198" s="74">
        <v>128</v>
      </c>
      <c r="Q198" s="17">
        <v>515</v>
      </c>
      <c r="R198" s="17">
        <v>106</v>
      </c>
      <c r="S198" s="17">
        <v>104</v>
      </c>
      <c r="T198" s="17">
        <v>179</v>
      </c>
      <c r="U198" s="55">
        <f>+Table1[[#This Row],[Thames Turbo Sprint Triathlon]]/$M$3</f>
        <v>1</v>
      </c>
      <c r="V198" s="55">
        <f t="shared" si="72"/>
        <v>1</v>
      </c>
      <c r="W198" s="55">
        <f t="shared" si="73"/>
        <v>1</v>
      </c>
      <c r="X198" s="55">
        <f t="shared" si="74"/>
        <v>1</v>
      </c>
      <c r="Y198" s="55">
        <f t="shared" si="75"/>
        <v>1</v>
      </c>
      <c r="Z198" s="55">
        <f>+Table1[[#This Row],[Hillingdon Sprint Triathlon]]/$R$3</f>
        <v>0.76258992805755399</v>
      </c>
      <c r="AA198" s="55">
        <f>+Table1[[#This Row],[London Fields]]/$S$3</f>
        <v>1</v>
      </c>
      <c r="AB198" s="55">
        <f>+Table1[[#This Row],[Jekyll &amp; Hyde Park Duathlon]]/$T$3</f>
        <v>1</v>
      </c>
      <c r="AC198" s="65">
        <f t="shared" si="76"/>
        <v>3.7625899280575541</v>
      </c>
      <c r="AD198" s="55">
        <f>+AC198</f>
        <v>3.7625899280575541</v>
      </c>
      <c r="AE198" s="55"/>
      <c r="AF198" s="55"/>
      <c r="AG198" s="55"/>
      <c r="AH198" s="55"/>
      <c r="AI198" s="55"/>
      <c r="AJ198" s="73">
        <f>COUNT(Table1[[#This Row],[F open]:[M SuperVet]])</f>
        <v>1</v>
      </c>
    </row>
    <row r="199" spans="1:36" s="52" customFormat="1" hidden="1" x14ac:dyDescent="0.2">
      <c r="A199" s="16" t="str">
        <f t="shared" si="70"/>
        <v xml:space="preserve"> </v>
      </c>
      <c r="B199" s="16" t="s">
        <v>436</v>
      </c>
      <c r="C199" s="15" t="s">
        <v>901</v>
      </c>
      <c r="D199" s="29" t="s">
        <v>397</v>
      </c>
      <c r="E199" s="29" t="s">
        <v>188</v>
      </c>
      <c r="F199" s="82">
        <f t="shared" si="71"/>
        <v>824</v>
      </c>
      <c r="G199" s="82" t="str">
        <f>IF(Table1[[#This Row],[F open]]=""," ",RANK(AD199,$AD$5:$AD$1454,1))</f>
        <v xml:space="preserve"> </v>
      </c>
      <c r="H199" s="82" t="str">
        <f>IF(Table1[[#This Row],[F Vet]]=""," ",RANK(AE199,$AE$5:$AE$1454,1))</f>
        <v xml:space="preserve"> </v>
      </c>
      <c r="I199" s="82" t="str">
        <f>IF(Table1[[#This Row],[F SuperVet]]=""," ",RANK(AF199,$AF$5:$AF$1454,1))</f>
        <v xml:space="preserve"> </v>
      </c>
      <c r="J199" s="82" t="str">
        <f>IF(Table1[[#This Row],[M Open]]=""," ",RANK(AG199,$AG$5:$AG$1454,1))</f>
        <v xml:space="preserve"> </v>
      </c>
      <c r="K199" s="82">
        <f>IF(Table1[[#This Row],[M Vet]]=""," ",RANK(AH199,$AH$5:$AH$1454,1))</f>
        <v>201</v>
      </c>
      <c r="L199" s="82" t="str">
        <f>IF(Table1[[#This Row],[M SuperVet]]=""," ",RANK(AI199,$AI$5:$AI$1454,1))</f>
        <v xml:space="preserve"> </v>
      </c>
      <c r="M199" s="74">
        <v>235</v>
      </c>
      <c r="N199" s="74">
        <v>176</v>
      </c>
      <c r="O199" s="74">
        <v>47</v>
      </c>
      <c r="P199" s="74">
        <v>128</v>
      </c>
      <c r="Q199" s="17">
        <v>515</v>
      </c>
      <c r="R199" s="17">
        <v>139</v>
      </c>
      <c r="S199" s="17">
        <v>104</v>
      </c>
      <c r="T199" s="17">
        <v>179</v>
      </c>
      <c r="U199" s="55">
        <f>+Table1[[#This Row],[Thames Turbo Sprint Triathlon]]/$M$3</f>
        <v>0.58168316831683164</v>
      </c>
      <c r="V199" s="55">
        <f t="shared" si="72"/>
        <v>1</v>
      </c>
      <c r="W199" s="55">
        <f t="shared" si="73"/>
        <v>1</v>
      </c>
      <c r="X199" s="55">
        <f t="shared" si="74"/>
        <v>1</v>
      </c>
      <c r="Y199" s="55">
        <f t="shared" si="75"/>
        <v>1</v>
      </c>
      <c r="Z199" s="55">
        <f>+Table1[[#This Row],[Hillingdon Sprint Triathlon]]/$R$3</f>
        <v>1</v>
      </c>
      <c r="AA199" s="55">
        <f>+Table1[[#This Row],[London Fields]]/$S$3</f>
        <v>1</v>
      </c>
      <c r="AB199" s="55">
        <f>+Table1[[#This Row],[Jekyll &amp; Hyde Park Duathlon]]/$T$3</f>
        <v>1</v>
      </c>
      <c r="AC199" s="65">
        <f t="shared" si="76"/>
        <v>3.5816831683168315</v>
      </c>
      <c r="AD199" s="55"/>
      <c r="AE199" s="55"/>
      <c r="AF199" s="55"/>
      <c r="AG199" s="55"/>
      <c r="AH199" s="55">
        <f>+AC199</f>
        <v>3.5816831683168315</v>
      </c>
      <c r="AI199" s="55"/>
      <c r="AJ199" s="73">
        <f>COUNT(Table1[[#This Row],[F open]:[M SuperVet]])</f>
        <v>1</v>
      </c>
    </row>
    <row r="200" spans="1:36" s="52" customFormat="1" x14ac:dyDescent="0.2">
      <c r="A200" s="16" t="str">
        <f t="shared" si="70"/>
        <v xml:space="preserve"> </v>
      </c>
      <c r="B200" s="16" t="s">
        <v>827</v>
      </c>
      <c r="C200" s="15" t="s">
        <v>259</v>
      </c>
      <c r="D200" s="29" t="s">
        <v>217</v>
      </c>
      <c r="E200" s="29" t="s">
        <v>194</v>
      </c>
      <c r="F200" s="82">
        <f t="shared" si="71"/>
        <v>519</v>
      </c>
      <c r="G200" s="82">
        <f>IF(Table1[[#This Row],[F open]]=""," ",RANK(AD200,$AD$5:$AD$1454,1))</f>
        <v>55</v>
      </c>
      <c r="H200" s="82" t="str">
        <f>IF(Table1[[#This Row],[F Vet]]=""," ",RANK(AE200,$AE$5:$AE$1454,1))</f>
        <v xml:space="preserve"> </v>
      </c>
      <c r="I200" s="82" t="str">
        <f>IF(Table1[[#This Row],[F SuperVet]]=""," ",RANK(AF200,$AF$5:$AF$1454,1))</f>
        <v xml:space="preserve"> </v>
      </c>
      <c r="J200" s="82" t="str">
        <f>IF(Table1[[#This Row],[M Open]]=""," ",RANK(AG200,$AG$5:$AG$1454,1))</f>
        <v xml:space="preserve"> </v>
      </c>
      <c r="K200" s="82" t="str">
        <f>IF(Table1[[#This Row],[M Vet]]=""," ",RANK(AH200,$AH$5:$AH$1454,1))</f>
        <v xml:space="preserve"> </v>
      </c>
      <c r="L200" s="82" t="str">
        <f>IF(Table1[[#This Row],[M SuperVet]]=""," ",RANK(AI200,$AI$5:$AI$1454,1))</f>
        <v xml:space="preserve"> </v>
      </c>
      <c r="M200" s="74">
        <v>138</v>
      </c>
      <c r="N200" s="74">
        <v>176</v>
      </c>
      <c r="O200" s="74">
        <v>47</v>
      </c>
      <c r="P200" s="74">
        <v>128</v>
      </c>
      <c r="Q200" s="17">
        <v>515</v>
      </c>
      <c r="R200" s="17">
        <v>139</v>
      </c>
      <c r="S200" s="17">
        <v>104</v>
      </c>
      <c r="T200" s="17">
        <v>179</v>
      </c>
      <c r="U200" s="55">
        <f>+Table1[[#This Row],[Thames Turbo Sprint Triathlon]]/$M$3</f>
        <v>0.34158415841584161</v>
      </c>
      <c r="V200" s="55">
        <f t="shared" si="72"/>
        <v>1</v>
      </c>
      <c r="W200" s="55">
        <f t="shared" si="73"/>
        <v>1</v>
      </c>
      <c r="X200" s="55">
        <f t="shared" si="74"/>
        <v>1</v>
      </c>
      <c r="Y200" s="55">
        <f t="shared" si="75"/>
        <v>1</v>
      </c>
      <c r="Z200" s="55">
        <f>+Table1[[#This Row],[Hillingdon Sprint Triathlon]]/$R$3</f>
        <v>1</v>
      </c>
      <c r="AA200" s="55">
        <f>+Table1[[#This Row],[London Fields]]/$S$3</f>
        <v>1</v>
      </c>
      <c r="AB200" s="55">
        <f>+Table1[[#This Row],[Jekyll &amp; Hyde Park Duathlon]]/$T$3</f>
        <v>1</v>
      </c>
      <c r="AC200" s="65">
        <f t="shared" si="76"/>
        <v>3.3415841584158414</v>
      </c>
      <c r="AD200" s="55">
        <f>+AC200</f>
        <v>3.3415841584158414</v>
      </c>
      <c r="AE200" s="55"/>
      <c r="AF200" s="55"/>
      <c r="AG200" s="55"/>
      <c r="AH200" s="55"/>
      <c r="AI200" s="55"/>
      <c r="AJ200" s="73">
        <f>COUNT(Table1[[#This Row],[F open]:[M SuperVet]])</f>
        <v>1</v>
      </c>
    </row>
    <row r="201" spans="1:36" s="52" customFormat="1" hidden="1" x14ac:dyDescent="0.2">
      <c r="A201" s="16" t="str">
        <f t="shared" si="70"/>
        <v xml:space="preserve"> </v>
      </c>
      <c r="B201" s="16" t="s">
        <v>2198</v>
      </c>
      <c r="C201" s="15"/>
      <c r="D201" s="29" t="s">
        <v>217</v>
      </c>
      <c r="E201" s="29" t="s">
        <v>188</v>
      </c>
      <c r="F201" s="82">
        <f t="shared" si="71"/>
        <v>645</v>
      </c>
      <c r="G201" s="82" t="str">
        <f>IF(Table1[[#This Row],[F open]]=""," ",RANK(AD201,$AD$5:$AD$1454,1))</f>
        <v xml:space="preserve"> </v>
      </c>
      <c r="H201" s="82" t="str">
        <f>IF(Table1[[#This Row],[F Vet]]=""," ",RANK(AE201,$AE$5:$AE$1454,1))</f>
        <v xml:space="preserve"> </v>
      </c>
      <c r="I201" s="82" t="str">
        <f>IF(Table1[[#This Row],[F SuperVet]]=""," ",RANK(AF201,$AF$5:$AF$1454,1))</f>
        <v xml:space="preserve"> </v>
      </c>
      <c r="J201" s="82">
        <f>IF(Table1[[#This Row],[M Open]]=""," ",RANK(AG201,$AG$5:$AG$1454,1))</f>
        <v>352</v>
      </c>
      <c r="K201" s="82" t="str">
        <f>IF(Table1[[#This Row],[M Vet]]=""," ",RANK(AH201,$AH$5:$AH$1454,1))</f>
        <v xml:space="preserve"> </v>
      </c>
      <c r="L201" s="82" t="str">
        <f>IF(Table1[[#This Row],[M SuperVet]]=""," ",RANK(AI201,$AI$5:$AI$1454,1))</f>
        <v xml:space="preserve"> </v>
      </c>
      <c r="M201" s="74">
        <v>404</v>
      </c>
      <c r="N201" s="74">
        <v>176</v>
      </c>
      <c r="O201" s="74">
        <v>47</v>
      </c>
      <c r="P201" s="74">
        <v>128</v>
      </c>
      <c r="Q201" s="17">
        <v>515</v>
      </c>
      <c r="R201" s="17">
        <v>139</v>
      </c>
      <c r="S201" s="17">
        <v>104</v>
      </c>
      <c r="T201" s="17">
        <v>79</v>
      </c>
      <c r="U201" s="55">
        <f>+Table1[[#This Row],[Thames Turbo Sprint Triathlon]]/$M$3</f>
        <v>1</v>
      </c>
      <c r="V201" s="55">
        <f t="shared" si="72"/>
        <v>1</v>
      </c>
      <c r="W201" s="55">
        <f t="shared" si="73"/>
        <v>1</v>
      </c>
      <c r="X201" s="55">
        <f t="shared" si="74"/>
        <v>1</v>
      </c>
      <c r="Y201" s="55">
        <f t="shared" si="75"/>
        <v>1</v>
      </c>
      <c r="Z201" s="55">
        <f>+Table1[[#This Row],[Hillingdon Sprint Triathlon]]/$R$3</f>
        <v>1</v>
      </c>
      <c r="AA201" s="55">
        <f>+Table1[[#This Row],[London Fields]]/$S$3</f>
        <v>1</v>
      </c>
      <c r="AB201" s="55">
        <f>+Table1[[#This Row],[Jekyll &amp; Hyde Park Duathlon]]/$T$3</f>
        <v>0.44134078212290501</v>
      </c>
      <c r="AC201" s="65">
        <f t="shared" si="76"/>
        <v>3.441340782122905</v>
      </c>
      <c r="AD201" s="55"/>
      <c r="AE201" s="55"/>
      <c r="AF201" s="55"/>
      <c r="AG201" s="55">
        <f>+AC201</f>
        <v>3.441340782122905</v>
      </c>
      <c r="AH201" s="55"/>
      <c r="AI201" s="55"/>
      <c r="AJ201" s="73">
        <f>COUNT(Table1[[#This Row],[F open]:[M SuperVet]])</f>
        <v>1</v>
      </c>
    </row>
    <row r="202" spans="1:36" s="52" customFormat="1" x14ac:dyDescent="0.2">
      <c r="A202" s="16" t="str">
        <f t="shared" si="70"/>
        <v xml:space="preserve"> </v>
      </c>
      <c r="B202" s="16" t="s">
        <v>584</v>
      </c>
      <c r="C202" s="15"/>
      <c r="D202" s="29" t="s">
        <v>397</v>
      </c>
      <c r="E202" s="29" t="s">
        <v>194</v>
      </c>
      <c r="F202" s="82">
        <f t="shared" si="71"/>
        <v>1302</v>
      </c>
      <c r="G202" s="82" t="str">
        <f>IF(Table1[[#This Row],[F open]]=""," ",RANK(AD202,$AD$5:$AD$1454,1))</f>
        <v xml:space="preserve"> </v>
      </c>
      <c r="H202" s="82">
        <f>IF(Table1[[#This Row],[F Vet]]=""," ",RANK(AE202,$AE$5:$AE$1454,1))</f>
        <v>72</v>
      </c>
      <c r="I202" s="82" t="str">
        <f>IF(Table1[[#This Row],[F SuperVet]]=""," ",RANK(AF202,$AF$5:$AF$1454,1))</f>
        <v xml:space="preserve"> </v>
      </c>
      <c r="J202" s="82" t="str">
        <f>IF(Table1[[#This Row],[M Open]]=""," ",RANK(AG202,$AG$5:$AG$1454,1))</f>
        <v xml:space="preserve"> </v>
      </c>
      <c r="K202" s="82" t="str">
        <f>IF(Table1[[#This Row],[M Vet]]=""," ",RANK(AH202,$AH$5:$AH$1454,1))</f>
        <v xml:space="preserve"> </v>
      </c>
      <c r="L202" s="82" t="str">
        <f>IF(Table1[[#This Row],[M SuperVet]]=""," ",RANK(AI202,$AI$5:$AI$1454,1))</f>
        <v xml:space="preserve"> </v>
      </c>
      <c r="M202" s="74">
        <v>404</v>
      </c>
      <c r="N202" s="74">
        <v>176</v>
      </c>
      <c r="O202" s="74">
        <v>47</v>
      </c>
      <c r="P202" s="74">
        <v>128</v>
      </c>
      <c r="Q202" s="17">
        <v>465</v>
      </c>
      <c r="R202" s="17">
        <v>139</v>
      </c>
      <c r="S202" s="17">
        <v>104</v>
      </c>
      <c r="T202" s="17">
        <v>179</v>
      </c>
      <c r="U202" s="55">
        <f>+Table1[[#This Row],[Thames Turbo Sprint Triathlon]]/$M$3</f>
        <v>1</v>
      </c>
      <c r="V202" s="55">
        <f t="shared" si="72"/>
        <v>1</v>
      </c>
      <c r="W202" s="55">
        <f t="shared" si="73"/>
        <v>1</v>
      </c>
      <c r="X202" s="55">
        <f t="shared" si="74"/>
        <v>1</v>
      </c>
      <c r="Y202" s="55">
        <f t="shared" si="75"/>
        <v>0.90291262135922334</v>
      </c>
      <c r="Z202" s="55">
        <f>+Table1[[#This Row],[Hillingdon Sprint Triathlon]]/$R$3</f>
        <v>1</v>
      </c>
      <c r="AA202" s="55">
        <f>+Table1[[#This Row],[London Fields]]/$S$3</f>
        <v>1</v>
      </c>
      <c r="AB202" s="55">
        <f>+Table1[[#This Row],[Jekyll &amp; Hyde Park Duathlon]]/$T$3</f>
        <v>1</v>
      </c>
      <c r="AC202" s="65">
        <f t="shared" si="76"/>
        <v>3.9029126213592233</v>
      </c>
      <c r="AD202" s="55"/>
      <c r="AE202" s="55">
        <f t="shared" ref="AE202:AE203" si="77">+AC202</f>
        <v>3.9029126213592233</v>
      </c>
      <c r="AF202" s="55"/>
      <c r="AG202" s="55"/>
      <c r="AH202" s="55"/>
      <c r="AI202" s="55"/>
      <c r="AJ202" s="73">
        <f>COUNT(Table1[[#This Row],[F open]:[M SuperVet]])</f>
        <v>1</v>
      </c>
    </row>
    <row r="203" spans="1:36" s="52" customFormat="1" x14ac:dyDescent="0.2">
      <c r="A203" s="16" t="str">
        <f t="shared" si="70"/>
        <v xml:space="preserve"> </v>
      </c>
      <c r="B203" s="16" t="s">
        <v>1940</v>
      </c>
      <c r="C203" s="15"/>
      <c r="D203" s="29" t="s">
        <v>397</v>
      </c>
      <c r="E203" s="29" t="s">
        <v>194</v>
      </c>
      <c r="F203" s="82">
        <f t="shared" si="71"/>
        <v>1300</v>
      </c>
      <c r="G203" s="82" t="str">
        <f>IF(Table1[[#This Row],[F open]]=""," ",RANK(AD203,$AD$5:$AD$1454,1))</f>
        <v xml:space="preserve"> </v>
      </c>
      <c r="H203" s="82">
        <f>IF(Table1[[#This Row],[F Vet]]=""," ",RANK(AE203,$AE$5:$AE$1454,1))</f>
        <v>71</v>
      </c>
      <c r="I203" s="82" t="str">
        <f>IF(Table1[[#This Row],[F SuperVet]]=""," ",RANK(AF203,$AF$5:$AF$1454,1))</f>
        <v xml:space="preserve"> </v>
      </c>
      <c r="J203" s="82" t="str">
        <f>IF(Table1[[#This Row],[M Open]]=""," ",RANK(AG203,$AG$5:$AG$1454,1))</f>
        <v xml:space="preserve"> </v>
      </c>
      <c r="K203" s="82" t="str">
        <f>IF(Table1[[#This Row],[M Vet]]=""," ",RANK(AH203,$AH$5:$AH$1454,1))</f>
        <v xml:space="preserve"> </v>
      </c>
      <c r="L203" s="82" t="str">
        <f>IF(Table1[[#This Row],[M SuperVet]]=""," ",RANK(AI203,$AI$5:$AI$1454,1))</f>
        <v xml:space="preserve"> </v>
      </c>
      <c r="M203" s="74">
        <v>404</v>
      </c>
      <c r="N203" s="74">
        <v>176</v>
      </c>
      <c r="O203" s="74">
        <v>47</v>
      </c>
      <c r="P203" s="74">
        <v>128</v>
      </c>
      <c r="Q203" s="17">
        <v>464</v>
      </c>
      <c r="R203" s="17">
        <v>139</v>
      </c>
      <c r="S203" s="17">
        <v>104</v>
      </c>
      <c r="T203" s="17">
        <v>179</v>
      </c>
      <c r="U203" s="55">
        <f>+Table1[[#This Row],[Thames Turbo Sprint Triathlon]]/$M$3</f>
        <v>1</v>
      </c>
      <c r="V203" s="55">
        <f t="shared" si="72"/>
        <v>1</v>
      </c>
      <c r="W203" s="55">
        <f t="shared" si="73"/>
        <v>1</v>
      </c>
      <c r="X203" s="55">
        <f t="shared" si="74"/>
        <v>1</v>
      </c>
      <c r="Y203" s="55">
        <f t="shared" si="75"/>
        <v>0.90097087378640772</v>
      </c>
      <c r="Z203" s="55">
        <f>+Table1[[#This Row],[Hillingdon Sprint Triathlon]]/$R$3</f>
        <v>1</v>
      </c>
      <c r="AA203" s="55">
        <f>+Table1[[#This Row],[London Fields]]/$S$3</f>
        <v>1</v>
      </c>
      <c r="AB203" s="55">
        <f>+Table1[[#This Row],[Jekyll &amp; Hyde Park Duathlon]]/$T$3</f>
        <v>1</v>
      </c>
      <c r="AC203" s="65">
        <f t="shared" si="76"/>
        <v>3.9009708737864077</v>
      </c>
      <c r="AD203" s="55"/>
      <c r="AE203" s="55">
        <f t="shared" si="77"/>
        <v>3.9009708737864077</v>
      </c>
      <c r="AF203" s="55"/>
      <c r="AG203" s="55"/>
      <c r="AH203" s="55"/>
      <c r="AI203" s="55"/>
      <c r="AJ203" s="73">
        <f>COUNT(Table1[[#This Row],[F open]:[M SuperVet]])</f>
        <v>1</v>
      </c>
    </row>
    <row r="204" spans="1:36" s="52" customFormat="1" x14ac:dyDescent="0.2">
      <c r="A204" s="16" t="str">
        <f t="shared" si="70"/>
        <v xml:space="preserve"> </v>
      </c>
      <c r="B204" s="16" t="s">
        <v>453</v>
      </c>
      <c r="C204" s="15" t="s">
        <v>66</v>
      </c>
      <c r="D204" s="29" t="s">
        <v>1059</v>
      </c>
      <c r="E204" s="29" t="s">
        <v>194</v>
      </c>
      <c r="F204" s="82">
        <f t="shared" si="71"/>
        <v>1311</v>
      </c>
      <c r="G204" s="82" t="str">
        <f>IF(Table1[[#This Row],[F open]]=""," ",RANK(AD204,$AD$5:$AD$1454,1))</f>
        <v xml:space="preserve"> </v>
      </c>
      <c r="H204" s="82" t="str">
        <f>IF(Table1[[#This Row],[F Vet]]=""," ",RANK(AE204,$AE$5:$AE$1454,1))</f>
        <v xml:space="preserve"> </v>
      </c>
      <c r="I204" s="82">
        <f>IF(Table1[[#This Row],[F SuperVet]]=""," ",RANK(AF204,$AF$5:$AF$1454,1))</f>
        <v>23</v>
      </c>
      <c r="J204" s="82" t="str">
        <f>IF(Table1[[#This Row],[M Open]]=""," ",RANK(AG204,$AG$5:$AG$1454,1))</f>
        <v xml:space="preserve"> </v>
      </c>
      <c r="K204" s="82" t="str">
        <f>IF(Table1[[#This Row],[M Vet]]=""," ",RANK(AH204,$AH$5:$AH$1454,1))</f>
        <v xml:space="preserve"> </v>
      </c>
      <c r="L204" s="82" t="str">
        <f>IF(Table1[[#This Row],[M SuperVet]]=""," ",RANK(AI204,$AI$5:$AI$1454,1))</f>
        <v xml:space="preserve"> </v>
      </c>
      <c r="M204" s="74">
        <v>367</v>
      </c>
      <c r="N204" s="74">
        <v>176</v>
      </c>
      <c r="O204" s="74">
        <v>47</v>
      </c>
      <c r="P204" s="74">
        <v>128</v>
      </c>
      <c r="Q204" s="17">
        <v>515</v>
      </c>
      <c r="R204" s="17">
        <v>139</v>
      </c>
      <c r="S204" s="17">
        <v>104</v>
      </c>
      <c r="T204" s="17">
        <v>179</v>
      </c>
      <c r="U204" s="55">
        <f>+Table1[[#This Row],[Thames Turbo Sprint Triathlon]]/$M$3</f>
        <v>0.90841584158415845</v>
      </c>
      <c r="V204" s="55">
        <f t="shared" si="72"/>
        <v>1</v>
      </c>
      <c r="W204" s="55">
        <f t="shared" si="73"/>
        <v>1</v>
      </c>
      <c r="X204" s="55">
        <f t="shared" si="74"/>
        <v>1</v>
      </c>
      <c r="Y204" s="55">
        <f t="shared" si="75"/>
        <v>1</v>
      </c>
      <c r="Z204" s="55">
        <f>+Table1[[#This Row],[Hillingdon Sprint Triathlon]]/$R$3</f>
        <v>1</v>
      </c>
      <c r="AA204" s="55">
        <f>+Table1[[#This Row],[London Fields]]/$S$3</f>
        <v>1</v>
      </c>
      <c r="AB204" s="55">
        <f>+Table1[[#This Row],[Jekyll &amp; Hyde Park Duathlon]]/$T$3</f>
        <v>1</v>
      </c>
      <c r="AC204" s="65">
        <f t="shared" si="76"/>
        <v>3.9084158415841586</v>
      </c>
      <c r="AD204" s="55"/>
      <c r="AE204" s="55"/>
      <c r="AF204" s="55">
        <f>+AC204</f>
        <v>3.9084158415841586</v>
      </c>
      <c r="AG204" s="55"/>
      <c r="AH204" s="55"/>
      <c r="AI204" s="55"/>
      <c r="AJ204" s="73">
        <f>COUNT(Table1[[#This Row],[F open]:[M SuperVet]])</f>
        <v>1</v>
      </c>
    </row>
    <row r="205" spans="1:36" s="52" customFormat="1" x14ac:dyDescent="0.2">
      <c r="A205" s="16" t="str">
        <f t="shared" si="70"/>
        <v xml:space="preserve"> </v>
      </c>
      <c r="B205" s="16" t="s">
        <v>1974</v>
      </c>
      <c r="C205" s="15"/>
      <c r="D205" s="29" t="s">
        <v>217</v>
      </c>
      <c r="E205" s="29" t="s">
        <v>194</v>
      </c>
      <c r="F205" s="82">
        <f t="shared" si="71"/>
        <v>1425</v>
      </c>
      <c r="G205" s="82">
        <f>IF(Table1[[#This Row],[F open]]=""," ",RANK(AD205,$AD$5:$AD$1454,1))</f>
        <v>305</v>
      </c>
      <c r="H205" s="82" t="str">
        <f>IF(Table1[[#This Row],[F Vet]]=""," ",RANK(AE205,$AE$5:$AE$1454,1))</f>
        <v xml:space="preserve"> </v>
      </c>
      <c r="I205" s="82" t="str">
        <f>IF(Table1[[#This Row],[F SuperVet]]=""," ",RANK(AF205,$AF$5:$AF$1454,1))</f>
        <v xml:space="preserve"> </v>
      </c>
      <c r="J205" s="82" t="str">
        <f>IF(Table1[[#This Row],[M Open]]=""," ",RANK(AG205,$AG$5:$AG$1454,1))</f>
        <v xml:space="preserve"> </v>
      </c>
      <c r="K205" s="82" t="str">
        <f>IF(Table1[[#This Row],[M Vet]]=""," ",RANK(AH205,$AH$5:$AH$1454,1))</f>
        <v xml:space="preserve"> </v>
      </c>
      <c r="L205" s="82" t="str">
        <f>IF(Table1[[#This Row],[M SuperVet]]=""," ",RANK(AI205,$AI$5:$AI$1454,1))</f>
        <v xml:space="preserve"> </v>
      </c>
      <c r="M205" s="74">
        <v>404</v>
      </c>
      <c r="N205" s="74">
        <v>176</v>
      </c>
      <c r="O205" s="74">
        <v>47</v>
      </c>
      <c r="P205" s="74">
        <v>128</v>
      </c>
      <c r="Q205" s="17">
        <v>505</v>
      </c>
      <c r="R205" s="17">
        <v>139</v>
      </c>
      <c r="S205" s="17">
        <v>104</v>
      </c>
      <c r="T205" s="17">
        <v>179</v>
      </c>
      <c r="U205" s="55">
        <f>+Table1[[#This Row],[Thames Turbo Sprint Triathlon]]/$M$3</f>
        <v>1</v>
      </c>
      <c r="V205" s="55">
        <f t="shared" si="72"/>
        <v>1</v>
      </c>
      <c r="W205" s="55">
        <f t="shared" si="73"/>
        <v>1</v>
      </c>
      <c r="X205" s="55">
        <f t="shared" si="74"/>
        <v>1</v>
      </c>
      <c r="Y205" s="55">
        <f t="shared" si="75"/>
        <v>0.98058252427184467</v>
      </c>
      <c r="Z205" s="55">
        <f>+Table1[[#This Row],[Hillingdon Sprint Triathlon]]/$R$3</f>
        <v>1</v>
      </c>
      <c r="AA205" s="55">
        <f>+Table1[[#This Row],[London Fields]]/$S$3</f>
        <v>1</v>
      </c>
      <c r="AB205" s="55">
        <f>+Table1[[#This Row],[Jekyll &amp; Hyde Park Duathlon]]/$T$3</f>
        <v>1</v>
      </c>
      <c r="AC205" s="65">
        <f t="shared" si="76"/>
        <v>3.9805825242718447</v>
      </c>
      <c r="AD205" s="55">
        <f t="shared" ref="AD205:AD208" si="78">+AC205</f>
        <v>3.9805825242718447</v>
      </c>
      <c r="AE205" s="55"/>
      <c r="AF205" s="55"/>
      <c r="AG205" s="55"/>
      <c r="AH205" s="55"/>
      <c r="AI205" s="55"/>
      <c r="AJ205" s="73">
        <f>COUNT(Table1[[#This Row],[F open]:[M SuperVet]])</f>
        <v>1</v>
      </c>
    </row>
    <row r="206" spans="1:36" s="52" customFormat="1" x14ac:dyDescent="0.2">
      <c r="A206" s="16" t="str">
        <f t="shared" si="70"/>
        <v xml:space="preserve"> </v>
      </c>
      <c r="B206" s="16" t="s">
        <v>1885</v>
      </c>
      <c r="C206" s="15"/>
      <c r="D206" s="29" t="s">
        <v>217</v>
      </c>
      <c r="E206" s="29" t="s">
        <v>194</v>
      </c>
      <c r="F206" s="82">
        <f t="shared" si="71"/>
        <v>1097</v>
      </c>
      <c r="G206" s="82">
        <f>IF(Table1[[#This Row],[F open]]=""," ",RANK(AD206,$AD$5:$AD$1454,1))</f>
        <v>180</v>
      </c>
      <c r="H206" s="82" t="str">
        <f>IF(Table1[[#This Row],[F Vet]]=""," ",RANK(AE206,$AE$5:$AE$1454,1))</f>
        <v xml:space="preserve"> </v>
      </c>
      <c r="I206" s="82" t="str">
        <f>IF(Table1[[#This Row],[F SuperVet]]=""," ",RANK(AF206,$AF$5:$AF$1454,1))</f>
        <v xml:space="preserve"> </v>
      </c>
      <c r="J206" s="82" t="str">
        <f>IF(Table1[[#This Row],[M Open]]=""," ",RANK(AG206,$AG$5:$AG$1454,1))</f>
        <v xml:space="preserve"> </v>
      </c>
      <c r="K206" s="82" t="str">
        <f>IF(Table1[[#This Row],[M Vet]]=""," ",RANK(AH206,$AH$5:$AH$1454,1))</f>
        <v xml:space="preserve"> </v>
      </c>
      <c r="L206" s="82" t="str">
        <f>IF(Table1[[#This Row],[M SuperVet]]=""," ",RANK(AI206,$AI$5:$AI$1454,1))</f>
        <v xml:space="preserve"> </v>
      </c>
      <c r="M206" s="74">
        <v>404</v>
      </c>
      <c r="N206" s="74">
        <v>176</v>
      </c>
      <c r="O206" s="74">
        <v>47</v>
      </c>
      <c r="P206" s="74">
        <v>128</v>
      </c>
      <c r="Q206" s="17">
        <v>397</v>
      </c>
      <c r="R206" s="17">
        <v>139</v>
      </c>
      <c r="S206" s="17">
        <v>104</v>
      </c>
      <c r="T206" s="17">
        <v>179</v>
      </c>
      <c r="U206" s="55">
        <f>+Table1[[#This Row],[Thames Turbo Sprint Triathlon]]/$M$3</f>
        <v>1</v>
      </c>
      <c r="V206" s="55">
        <f t="shared" si="72"/>
        <v>1</v>
      </c>
      <c r="W206" s="55">
        <f t="shared" si="73"/>
        <v>1</v>
      </c>
      <c r="X206" s="55">
        <f t="shared" si="74"/>
        <v>1</v>
      </c>
      <c r="Y206" s="55">
        <f t="shared" si="75"/>
        <v>0.77087378640776694</v>
      </c>
      <c r="Z206" s="55">
        <f>+Table1[[#This Row],[Hillingdon Sprint Triathlon]]/$R$3</f>
        <v>1</v>
      </c>
      <c r="AA206" s="55">
        <f>+Table1[[#This Row],[London Fields]]/$S$3</f>
        <v>1</v>
      </c>
      <c r="AB206" s="55">
        <f>+Table1[[#This Row],[Jekyll &amp; Hyde Park Duathlon]]/$T$3</f>
        <v>1</v>
      </c>
      <c r="AC206" s="65">
        <f t="shared" si="76"/>
        <v>3.7708737864077668</v>
      </c>
      <c r="AD206" s="55">
        <f t="shared" si="78"/>
        <v>3.7708737864077668</v>
      </c>
      <c r="AE206" s="55"/>
      <c r="AF206" s="55"/>
      <c r="AG206" s="55"/>
      <c r="AH206" s="55"/>
      <c r="AI206" s="55"/>
      <c r="AJ206" s="73">
        <f>COUNT(Table1[[#This Row],[F open]:[M SuperVet]])</f>
        <v>1</v>
      </c>
    </row>
    <row r="207" spans="1:36" s="52" customFormat="1" x14ac:dyDescent="0.2">
      <c r="A207" s="16" t="str">
        <f t="shared" si="70"/>
        <v xml:space="preserve"> </v>
      </c>
      <c r="B207" s="16" t="s">
        <v>624</v>
      </c>
      <c r="C207" s="15" t="s">
        <v>122</v>
      </c>
      <c r="D207" s="29" t="s">
        <v>217</v>
      </c>
      <c r="E207" s="29" t="s">
        <v>1538</v>
      </c>
      <c r="F207" s="82">
        <f t="shared" si="71"/>
        <v>592</v>
      </c>
      <c r="G207" s="82">
        <f>IF(Table1[[#This Row],[F open]]=""," ",RANK(AD207,$AD$5:$AD$1454,1))</f>
        <v>67</v>
      </c>
      <c r="H207" s="82" t="str">
        <f>IF(Table1[[#This Row],[F Vet]]=""," ",RANK(AE207,$AE$5:$AE$1454,1))</f>
        <v xml:space="preserve"> </v>
      </c>
      <c r="I207" s="82" t="str">
        <f>IF(Table1[[#This Row],[F SuperVet]]=""," ",RANK(AF207,$AF$5:$AF$1454,1))</f>
        <v xml:space="preserve"> </v>
      </c>
      <c r="J207" s="82" t="str">
        <f>IF(Table1[[#This Row],[M Open]]=""," ",RANK(AG207,$AG$5:$AG$1454,1))</f>
        <v xml:space="preserve"> </v>
      </c>
      <c r="K207" s="82" t="str">
        <f>IF(Table1[[#This Row],[M Vet]]=""," ",RANK(AH207,$AH$5:$AH$1454,1))</f>
        <v xml:space="preserve"> </v>
      </c>
      <c r="L207" s="82" t="str">
        <f>IF(Table1[[#This Row],[M SuperVet]]=""," ",RANK(AI207,$AI$5:$AI$1454,1))</f>
        <v xml:space="preserve"> </v>
      </c>
      <c r="M207" s="74">
        <v>404</v>
      </c>
      <c r="N207" s="74">
        <v>176</v>
      </c>
      <c r="O207" s="74">
        <v>47</v>
      </c>
      <c r="P207" s="74">
        <v>128</v>
      </c>
      <c r="Q207" s="17">
        <v>515</v>
      </c>
      <c r="R207" s="17">
        <v>56</v>
      </c>
      <c r="S207" s="17">
        <v>104</v>
      </c>
      <c r="T207" s="17">
        <v>179</v>
      </c>
      <c r="U207" s="55">
        <f>+Table1[[#This Row],[Thames Turbo Sprint Triathlon]]/$M$3</f>
        <v>1</v>
      </c>
      <c r="V207" s="55">
        <f t="shared" si="72"/>
        <v>1</v>
      </c>
      <c r="W207" s="55">
        <f t="shared" si="73"/>
        <v>1</v>
      </c>
      <c r="X207" s="55">
        <f t="shared" si="74"/>
        <v>1</v>
      </c>
      <c r="Y207" s="55">
        <f t="shared" si="75"/>
        <v>1</v>
      </c>
      <c r="Z207" s="55">
        <f>+Table1[[#This Row],[Hillingdon Sprint Triathlon]]/$R$3</f>
        <v>0.40287769784172661</v>
      </c>
      <c r="AA207" s="55">
        <f>+Table1[[#This Row],[London Fields]]/$S$3</f>
        <v>1</v>
      </c>
      <c r="AB207" s="55">
        <f>+Table1[[#This Row],[Jekyll &amp; Hyde Park Duathlon]]/$T$3</f>
        <v>1</v>
      </c>
      <c r="AC207" s="65">
        <f t="shared" si="76"/>
        <v>3.4028776978417268</v>
      </c>
      <c r="AD207" s="55">
        <f t="shared" si="78"/>
        <v>3.4028776978417268</v>
      </c>
      <c r="AE207" s="55"/>
      <c r="AF207" s="55"/>
      <c r="AG207" s="55"/>
      <c r="AH207" s="55"/>
      <c r="AI207" s="55"/>
      <c r="AJ207" s="73">
        <f>COUNT(Table1[[#This Row],[F open]:[M SuperVet]])</f>
        <v>1</v>
      </c>
    </row>
    <row r="208" spans="1:36" s="52" customFormat="1" x14ac:dyDescent="0.2">
      <c r="A208" s="16" t="str">
        <f t="shared" si="70"/>
        <v xml:space="preserve"> </v>
      </c>
      <c r="B208" s="16" t="s">
        <v>1942</v>
      </c>
      <c r="C208" s="15"/>
      <c r="D208" s="29" t="s">
        <v>217</v>
      </c>
      <c r="E208" s="29" t="s">
        <v>194</v>
      </c>
      <c r="F208" s="82">
        <f t="shared" si="71"/>
        <v>1310</v>
      </c>
      <c r="G208" s="82">
        <f>IF(Table1[[#This Row],[F open]]=""," ",RANK(AD208,$AD$5:$AD$1454,1))</f>
        <v>257</v>
      </c>
      <c r="H208" s="82" t="str">
        <f>IF(Table1[[#This Row],[F Vet]]=""," ",RANK(AE208,$AE$5:$AE$1454,1))</f>
        <v xml:space="preserve"> </v>
      </c>
      <c r="I208" s="82" t="str">
        <f>IF(Table1[[#This Row],[F SuperVet]]=""," ",RANK(AF208,$AF$5:$AF$1454,1))</f>
        <v xml:space="preserve"> </v>
      </c>
      <c r="J208" s="82" t="str">
        <f>IF(Table1[[#This Row],[M Open]]=""," ",RANK(AG208,$AG$5:$AG$1454,1))</f>
        <v xml:space="preserve"> </v>
      </c>
      <c r="K208" s="82" t="str">
        <f>IF(Table1[[#This Row],[M Vet]]=""," ",RANK(AH208,$AH$5:$AH$1454,1))</f>
        <v xml:space="preserve"> </v>
      </c>
      <c r="L208" s="82" t="str">
        <f>IF(Table1[[#This Row],[M SuperVet]]=""," ",RANK(AI208,$AI$5:$AI$1454,1))</f>
        <v xml:space="preserve"> </v>
      </c>
      <c r="M208" s="74">
        <v>404</v>
      </c>
      <c r="N208" s="74">
        <v>176</v>
      </c>
      <c r="O208" s="74">
        <v>47</v>
      </c>
      <c r="P208" s="74">
        <v>128</v>
      </c>
      <c r="Q208" s="17">
        <v>467</v>
      </c>
      <c r="R208" s="17">
        <v>139</v>
      </c>
      <c r="S208" s="17">
        <v>104</v>
      </c>
      <c r="T208" s="17">
        <v>179</v>
      </c>
      <c r="U208" s="55">
        <f>+Table1[[#This Row],[Thames Turbo Sprint Triathlon]]/$M$3</f>
        <v>1</v>
      </c>
      <c r="V208" s="55">
        <f t="shared" si="72"/>
        <v>1</v>
      </c>
      <c r="W208" s="55">
        <f t="shared" si="73"/>
        <v>1</v>
      </c>
      <c r="X208" s="55">
        <f t="shared" si="74"/>
        <v>1</v>
      </c>
      <c r="Y208" s="55">
        <f t="shared" si="75"/>
        <v>0.90679611650485437</v>
      </c>
      <c r="Z208" s="55">
        <f>+Table1[[#This Row],[Hillingdon Sprint Triathlon]]/$R$3</f>
        <v>1</v>
      </c>
      <c r="AA208" s="55">
        <f>+Table1[[#This Row],[London Fields]]/$S$3</f>
        <v>1</v>
      </c>
      <c r="AB208" s="55">
        <f>+Table1[[#This Row],[Jekyll &amp; Hyde Park Duathlon]]/$T$3</f>
        <v>1</v>
      </c>
      <c r="AC208" s="65">
        <f t="shared" si="76"/>
        <v>3.9067961165048546</v>
      </c>
      <c r="AD208" s="55">
        <f t="shared" si="78"/>
        <v>3.9067961165048546</v>
      </c>
      <c r="AE208" s="55"/>
      <c r="AF208" s="55"/>
      <c r="AG208" s="55"/>
      <c r="AH208" s="55"/>
      <c r="AI208" s="55"/>
      <c r="AJ208" s="73">
        <f>COUNT(Table1[[#This Row],[F open]:[M SuperVet]])</f>
        <v>1</v>
      </c>
    </row>
    <row r="209" spans="1:36" s="52" customFormat="1" x14ac:dyDescent="0.2">
      <c r="A209" s="16" t="str">
        <f t="shared" si="70"/>
        <v xml:space="preserve"> </v>
      </c>
      <c r="B209" s="16" t="s">
        <v>1854</v>
      </c>
      <c r="C209" s="15" t="s">
        <v>1613</v>
      </c>
      <c r="D209" s="29" t="s">
        <v>397</v>
      </c>
      <c r="E209" s="29" t="s">
        <v>194</v>
      </c>
      <c r="F209" s="82">
        <f t="shared" si="71"/>
        <v>988</v>
      </c>
      <c r="G209" s="82" t="str">
        <f>IF(Table1[[#This Row],[F open]]=""," ",RANK(AD209,$AD$5:$AD$1454,1))</f>
        <v xml:space="preserve"> </v>
      </c>
      <c r="H209" s="82">
        <f>IF(Table1[[#This Row],[F Vet]]=""," ",RANK(AE209,$AE$5:$AE$1454,1))</f>
        <v>34</v>
      </c>
      <c r="I209" s="82" t="str">
        <f>IF(Table1[[#This Row],[F SuperVet]]=""," ",RANK(AF209,$AF$5:$AF$1454,1))</f>
        <v xml:space="preserve"> </v>
      </c>
      <c r="J209" s="82" t="str">
        <f>IF(Table1[[#This Row],[M Open]]=""," ",RANK(AG209,$AG$5:$AG$1454,1))</f>
        <v xml:space="preserve"> </v>
      </c>
      <c r="K209" s="82" t="str">
        <f>IF(Table1[[#This Row],[M Vet]]=""," ",RANK(AH209,$AH$5:$AH$1454,1))</f>
        <v xml:space="preserve"> </v>
      </c>
      <c r="L209" s="82" t="str">
        <f>IF(Table1[[#This Row],[M SuperVet]]=""," ",RANK(AI209,$AI$5:$AI$1454,1))</f>
        <v xml:space="preserve"> </v>
      </c>
      <c r="M209" s="74">
        <v>404</v>
      </c>
      <c r="N209" s="74">
        <v>176</v>
      </c>
      <c r="O209" s="74">
        <v>47</v>
      </c>
      <c r="P209" s="74">
        <v>128</v>
      </c>
      <c r="Q209" s="17">
        <v>358</v>
      </c>
      <c r="R209" s="17">
        <v>139</v>
      </c>
      <c r="S209" s="17">
        <v>104</v>
      </c>
      <c r="T209" s="17">
        <v>179</v>
      </c>
      <c r="U209" s="55">
        <f>+Table1[[#This Row],[Thames Turbo Sprint Triathlon]]/$M$3</f>
        <v>1</v>
      </c>
      <c r="V209" s="55">
        <f t="shared" si="72"/>
        <v>1</v>
      </c>
      <c r="W209" s="55">
        <f t="shared" si="73"/>
        <v>1</v>
      </c>
      <c r="X209" s="55">
        <f t="shared" si="74"/>
        <v>1</v>
      </c>
      <c r="Y209" s="55">
        <f t="shared" si="75"/>
        <v>0.69514563106796112</v>
      </c>
      <c r="Z209" s="55">
        <f>+Table1[[#This Row],[Hillingdon Sprint Triathlon]]/$R$3</f>
        <v>1</v>
      </c>
      <c r="AA209" s="55">
        <f>+Table1[[#This Row],[London Fields]]/$S$3</f>
        <v>1</v>
      </c>
      <c r="AB209" s="55">
        <f>+Table1[[#This Row],[Jekyll &amp; Hyde Park Duathlon]]/$T$3</f>
        <v>1</v>
      </c>
      <c r="AC209" s="65">
        <f t="shared" si="76"/>
        <v>3.6951456310679611</v>
      </c>
      <c r="AD209" s="55"/>
      <c r="AE209" s="55">
        <f>+AC209</f>
        <v>3.6951456310679611</v>
      </c>
      <c r="AF209" s="55"/>
      <c r="AG209" s="55"/>
      <c r="AH209" s="55"/>
      <c r="AI209" s="55"/>
      <c r="AJ209" s="73">
        <f>COUNT(Table1[[#This Row],[F open]:[M SuperVet]])</f>
        <v>1</v>
      </c>
    </row>
    <row r="210" spans="1:36" s="52" customFormat="1" hidden="1" x14ac:dyDescent="0.2">
      <c r="A210" s="16" t="str">
        <f t="shared" si="70"/>
        <v xml:space="preserve"> </v>
      </c>
      <c r="B210" s="16" t="s">
        <v>1561</v>
      </c>
      <c r="C210" s="15" t="s">
        <v>132</v>
      </c>
      <c r="D210" s="29" t="s">
        <v>217</v>
      </c>
      <c r="E210" s="29" t="s">
        <v>1530</v>
      </c>
      <c r="F210" s="82">
        <f t="shared" si="71"/>
        <v>295</v>
      </c>
      <c r="G210" s="82" t="str">
        <f>IF(Table1[[#This Row],[F open]]=""," ",RANK(AD210,$AD$5:$AD$1454,1))</f>
        <v xml:space="preserve"> </v>
      </c>
      <c r="H210" s="82" t="str">
        <f>IF(Table1[[#This Row],[F Vet]]=""," ",RANK(AE210,$AE$5:$AE$1454,1))</f>
        <v xml:space="preserve"> </v>
      </c>
      <c r="I210" s="82" t="str">
        <f>IF(Table1[[#This Row],[F SuperVet]]=""," ",RANK(AF210,$AF$5:$AF$1454,1))</f>
        <v xml:space="preserve"> </v>
      </c>
      <c r="J210" s="82">
        <f>IF(Table1[[#This Row],[M Open]]=""," ",RANK(AG210,$AG$5:$AG$1454,1))</f>
        <v>174</v>
      </c>
      <c r="K210" s="82" t="str">
        <f>IF(Table1[[#This Row],[M Vet]]=""," ",RANK(AH210,$AH$5:$AH$1454,1))</f>
        <v xml:space="preserve"> </v>
      </c>
      <c r="L210" s="82" t="str">
        <f>IF(Table1[[#This Row],[M SuperVet]]=""," ",RANK(AI210,$AI$5:$AI$1454,1))</f>
        <v xml:space="preserve"> </v>
      </c>
      <c r="M210" s="74">
        <v>404</v>
      </c>
      <c r="N210" s="74">
        <v>176</v>
      </c>
      <c r="O210" s="74">
        <v>47</v>
      </c>
      <c r="P210" s="74">
        <v>72</v>
      </c>
      <c r="Q210" s="17">
        <v>515</v>
      </c>
      <c r="R210" s="17">
        <v>84</v>
      </c>
      <c r="S210" s="17">
        <v>104</v>
      </c>
      <c r="T210" s="17">
        <v>179</v>
      </c>
      <c r="U210" s="55">
        <f>+Table1[[#This Row],[Thames Turbo Sprint Triathlon]]/$M$3</f>
        <v>1</v>
      </c>
      <c r="V210" s="55">
        <f t="shared" si="72"/>
        <v>1</v>
      </c>
      <c r="W210" s="55">
        <f t="shared" si="73"/>
        <v>1</v>
      </c>
      <c r="X210" s="55">
        <f t="shared" si="74"/>
        <v>0.5625</v>
      </c>
      <c r="Y210" s="55">
        <f t="shared" si="75"/>
        <v>1</v>
      </c>
      <c r="Z210" s="55">
        <f>+Table1[[#This Row],[Hillingdon Sprint Triathlon]]/$R$3</f>
        <v>0.60431654676258995</v>
      </c>
      <c r="AA210" s="55">
        <f>+Table1[[#This Row],[London Fields]]/$S$3</f>
        <v>1</v>
      </c>
      <c r="AB210" s="55">
        <f>+Table1[[#This Row],[Jekyll &amp; Hyde Park Duathlon]]/$T$3</f>
        <v>1</v>
      </c>
      <c r="AC210" s="65">
        <f t="shared" si="76"/>
        <v>3.1668165467625897</v>
      </c>
      <c r="AD210" s="55"/>
      <c r="AE210" s="55"/>
      <c r="AF210" s="55"/>
      <c r="AG210" s="55">
        <f t="shared" ref="AG210:AG211" si="79">+AC210</f>
        <v>3.1668165467625897</v>
      </c>
      <c r="AH210" s="55"/>
      <c r="AI210" s="55"/>
      <c r="AJ210" s="73">
        <f>COUNT(Table1[[#This Row],[F open]:[M SuperVet]])</f>
        <v>1</v>
      </c>
    </row>
    <row r="211" spans="1:36" s="52" customFormat="1" hidden="1" x14ac:dyDescent="0.2">
      <c r="A211" s="16" t="str">
        <f t="shared" si="70"/>
        <v xml:space="preserve"> </v>
      </c>
      <c r="B211" s="16" t="s">
        <v>2057</v>
      </c>
      <c r="C211" s="15"/>
      <c r="D211" s="29" t="s">
        <v>217</v>
      </c>
      <c r="E211" s="29" t="s">
        <v>1530</v>
      </c>
      <c r="F211" s="82">
        <f t="shared" si="71"/>
        <v>1444</v>
      </c>
      <c r="G211" s="82" t="str">
        <f>IF(Table1[[#This Row],[F open]]=""," ",RANK(AD211,$AD$5:$AD$1454,1))</f>
        <v xml:space="preserve"> </v>
      </c>
      <c r="H211" s="82" t="str">
        <f>IF(Table1[[#This Row],[F Vet]]=""," ",RANK(AE211,$AE$5:$AE$1454,1))</f>
        <v xml:space="preserve"> </v>
      </c>
      <c r="I211" s="82" t="str">
        <f>IF(Table1[[#This Row],[F SuperVet]]=""," ",RANK(AF211,$AF$5:$AF$1454,1))</f>
        <v xml:space="preserve"> </v>
      </c>
      <c r="J211" s="82">
        <f>IF(Table1[[#This Row],[M Open]]=""," ",RANK(AG211,$AG$5:$AG$1454,1))</f>
        <v>598</v>
      </c>
      <c r="K211" s="82" t="str">
        <f>IF(Table1[[#This Row],[M Vet]]=""," ",RANK(AH211,$AH$5:$AH$1454,1))</f>
        <v xml:space="preserve"> </v>
      </c>
      <c r="L211" s="82" t="str">
        <f>IF(Table1[[#This Row],[M SuperVet]]=""," ",RANK(AI211,$AI$5:$AI$1454,1))</f>
        <v xml:space="preserve"> </v>
      </c>
      <c r="M211" s="74">
        <v>404</v>
      </c>
      <c r="N211" s="74">
        <v>176</v>
      </c>
      <c r="O211" s="74">
        <v>47</v>
      </c>
      <c r="P211" s="74">
        <v>128</v>
      </c>
      <c r="Q211" s="17">
        <v>515</v>
      </c>
      <c r="R211" s="17">
        <v>138</v>
      </c>
      <c r="S211" s="17">
        <v>104</v>
      </c>
      <c r="T211" s="17">
        <v>179</v>
      </c>
      <c r="U211" s="55">
        <f>+Table1[[#This Row],[Thames Turbo Sprint Triathlon]]/$M$3</f>
        <v>1</v>
      </c>
      <c r="V211" s="55">
        <f t="shared" si="72"/>
        <v>1</v>
      </c>
      <c r="W211" s="55">
        <f t="shared" si="73"/>
        <v>1</v>
      </c>
      <c r="X211" s="55">
        <f t="shared" si="74"/>
        <v>1</v>
      </c>
      <c r="Y211" s="55">
        <f t="shared" si="75"/>
        <v>1</v>
      </c>
      <c r="Z211" s="55">
        <f>+Table1[[#This Row],[Hillingdon Sprint Triathlon]]/$R$3</f>
        <v>0.9928057553956835</v>
      </c>
      <c r="AA211" s="55">
        <f>+Table1[[#This Row],[London Fields]]/$S$3</f>
        <v>1</v>
      </c>
      <c r="AB211" s="55">
        <f>+Table1[[#This Row],[Jekyll &amp; Hyde Park Duathlon]]/$T$3</f>
        <v>1</v>
      </c>
      <c r="AC211" s="65">
        <f t="shared" si="76"/>
        <v>3.9928057553956835</v>
      </c>
      <c r="AD211" s="55"/>
      <c r="AE211" s="55"/>
      <c r="AF211" s="55"/>
      <c r="AG211" s="55">
        <f t="shared" si="79"/>
        <v>3.9928057553956835</v>
      </c>
      <c r="AH211" s="55"/>
      <c r="AI211" s="55"/>
      <c r="AJ211" s="73">
        <f>COUNT(Table1[[#This Row],[F open]:[M SuperVet]])</f>
        <v>1</v>
      </c>
    </row>
    <row r="212" spans="1:36" s="52" customFormat="1" x14ac:dyDescent="0.2">
      <c r="A212" s="16" t="str">
        <f t="shared" si="70"/>
        <v xml:space="preserve"> </v>
      </c>
      <c r="B212" s="16" t="s">
        <v>1926</v>
      </c>
      <c r="C212" s="15" t="s">
        <v>216</v>
      </c>
      <c r="D212" s="29" t="s">
        <v>217</v>
      </c>
      <c r="E212" s="29" t="s">
        <v>194</v>
      </c>
      <c r="F212" s="82">
        <f t="shared" si="71"/>
        <v>1251</v>
      </c>
      <c r="G212" s="82">
        <f>IF(Table1[[#This Row],[F open]]=""," ",RANK(AD212,$AD$5:$AD$1454,1))</f>
        <v>236</v>
      </c>
      <c r="H212" s="82" t="str">
        <f>IF(Table1[[#This Row],[F Vet]]=""," ",RANK(AE212,$AE$5:$AE$1454,1))</f>
        <v xml:space="preserve"> </v>
      </c>
      <c r="I212" s="82" t="str">
        <f>IF(Table1[[#This Row],[F SuperVet]]=""," ",RANK(AF212,$AF$5:$AF$1454,1))</f>
        <v xml:space="preserve"> </v>
      </c>
      <c r="J212" s="82" t="str">
        <f>IF(Table1[[#This Row],[M Open]]=""," ",RANK(AG212,$AG$5:$AG$1454,1))</f>
        <v xml:space="preserve"> </v>
      </c>
      <c r="K212" s="82" t="str">
        <f>IF(Table1[[#This Row],[M Vet]]=""," ",RANK(AH212,$AH$5:$AH$1454,1))</f>
        <v xml:space="preserve"> </v>
      </c>
      <c r="L212" s="82" t="str">
        <f>IF(Table1[[#This Row],[M SuperVet]]=""," ",RANK(AI212,$AI$5:$AI$1454,1))</f>
        <v xml:space="preserve"> </v>
      </c>
      <c r="M212" s="74">
        <v>404</v>
      </c>
      <c r="N212" s="74">
        <v>176</v>
      </c>
      <c r="O212" s="74">
        <v>47</v>
      </c>
      <c r="P212" s="74">
        <v>128</v>
      </c>
      <c r="Q212" s="17">
        <v>449</v>
      </c>
      <c r="R212" s="17">
        <v>139</v>
      </c>
      <c r="S212" s="17">
        <v>104</v>
      </c>
      <c r="T212" s="17">
        <v>179</v>
      </c>
      <c r="U212" s="55">
        <f>+Table1[[#This Row],[Thames Turbo Sprint Triathlon]]/$M$3</f>
        <v>1</v>
      </c>
      <c r="V212" s="55">
        <f t="shared" si="72"/>
        <v>1</v>
      </c>
      <c r="W212" s="55">
        <f t="shared" si="73"/>
        <v>1</v>
      </c>
      <c r="X212" s="55">
        <f t="shared" si="74"/>
        <v>1</v>
      </c>
      <c r="Y212" s="55">
        <f t="shared" si="75"/>
        <v>0.87184466019417473</v>
      </c>
      <c r="Z212" s="55">
        <f>+Table1[[#This Row],[Hillingdon Sprint Triathlon]]/$R$3</f>
        <v>1</v>
      </c>
      <c r="AA212" s="55">
        <f>+Table1[[#This Row],[London Fields]]/$S$3</f>
        <v>1</v>
      </c>
      <c r="AB212" s="55">
        <f>+Table1[[#This Row],[Jekyll &amp; Hyde Park Duathlon]]/$T$3</f>
        <v>1</v>
      </c>
      <c r="AC212" s="65">
        <f t="shared" si="76"/>
        <v>3.8718446601941747</v>
      </c>
      <c r="AD212" s="55">
        <f t="shared" ref="AD212:AD213" si="80">+AC212</f>
        <v>3.8718446601941747</v>
      </c>
      <c r="AE212" s="55"/>
      <c r="AF212" s="55"/>
      <c r="AG212" s="55"/>
      <c r="AH212" s="55"/>
      <c r="AI212" s="55"/>
      <c r="AJ212" s="73">
        <f>COUNT(Table1[[#This Row],[F open]:[M SuperVet]])</f>
        <v>1</v>
      </c>
    </row>
    <row r="213" spans="1:36" s="52" customFormat="1" x14ac:dyDescent="0.2">
      <c r="A213" s="16" t="str">
        <f t="shared" si="70"/>
        <v xml:space="preserve"> </v>
      </c>
      <c r="B213" s="16" t="s">
        <v>1738</v>
      </c>
      <c r="C213" s="15"/>
      <c r="D213" s="29" t="s">
        <v>217</v>
      </c>
      <c r="E213" s="29" t="s">
        <v>194</v>
      </c>
      <c r="F213" s="82">
        <f t="shared" si="71"/>
        <v>575</v>
      </c>
      <c r="G213" s="82">
        <f>IF(Table1[[#This Row],[F open]]=""," ",RANK(AD213,$AD$5:$AD$1454,1))</f>
        <v>63</v>
      </c>
      <c r="H213" s="82" t="str">
        <f>IF(Table1[[#This Row],[F Vet]]=""," ",RANK(AE213,$AE$5:$AE$1454,1))</f>
        <v xml:space="preserve"> </v>
      </c>
      <c r="I213" s="82" t="str">
        <f>IF(Table1[[#This Row],[F SuperVet]]=""," ",RANK(AF213,$AF$5:$AF$1454,1))</f>
        <v xml:space="preserve"> </v>
      </c>
      <c r="J213" s="82" t="str">
        <f>IF(Table1[[#This Row],[M Open]]=""," ",RANK(AG213,$AG$5:$AG$1454,1))</f>
        <v xml:space="preserve"> </v>
      </c>
      <c r="K213" s="82" t="str">
        <f>IF(Table1[[#This Row],[M Vet]]=""," ",RANK(AH213,$AH$5:$AH$1454,1))</f>
        <v xml:space="preserve"> </v>
      </c>
      <c r="L213" s="82" t="str">
        <f>IF(Table1[[#This Row],[M SuperVet]]=""," ",RANK(AI213,$AI$5:$AI$1454,1))</f>
        <v xml:space="preserve"> </v>
      </c>
      <c r="M213" s="74">
        <v>404</v>
      </c>
      <c r="N213" s="74">
        <v>176</v>
      </c>
      <c r="O213" s="74">
        <v>47</v>
      </c>
      <c r="P213" s="74">
        <v>128</v>
      </c>
      <c r="Q213" s="17">
        <v>199</v>
      </c>
      <c r="R213" s="17">
        <v>139</v>
      </c>
      <c r="S213" s="17">
        <v>104</v>
      </c>
      <c r="T213" s="17">
        <v>179</v>
      </c>
      <c r="U213" s="55">
        <f>+Table1[[#This Row],[Thames Turbo Sprint Triathlon]]/$M$3</f>
        <v>1</v>
      </c>
      <c r="V213" s="55">
        <f t="shared" si="72"/>
        <v>1</v>
      </c>
      <c r="W213" s="55">
        <f t="shared" si="73"/>
        <v>1</v>
      </c>
      <c r="X213" s="55">
        <f t="shared" si="74"/>
        <v>1</v>
      </c>
      <c r="Y213" s="55">
        <f t="shared" si="75"/>
        <v>0.38640776699029128</v>
      </c>
      <c r="Z213" s="55">
        <f>+Table1[[#This Row],[Hillingdon Sprint Triathlon]]/$R$3</f>
        <v>1</v>
      </c>
      <c r="AA213" s="55">
        <f>+Table1[[#This Row],[London Fields]]/$S$3</f>
        <v>1</v>
      </c>
      <c r="AB213" s="55">
        <f>+Table1[[#This Row],[Jekyll &amp; Hyde Park Duathlon]]/$T$3</f>
        <v>1</v>
      </c>
      <c r="AC213" s="65">
        <f t="shared" si="76"/>
        <v>3.386407766990291</v>
      </c>
      <c r="AD213" s="55">
        <f t="shared" si="80"/>
        <v>3.386407766990291</v>
      </c>
      <c r="AE213" s="55"/>
      <c r="AF213" s="55"/>
      <c r="AG213" s="55"/>
      <c r="AH213" s="55"/>
      <c r="AI213" s="55"/>
      <c r="AJ213" s="73">
        <f>COUNT(Table1[[#This Row],[F open]:[M SuperVet]])</f>
        <v>1</v>
      </c>
    </row>
    <row r="214" spans="1:36" s="52" customFormat="1" hidden="1" x14ac:dyDescent="0.2">
      <c r="A214" s="16" t="str">
        <f t="shared" si="70"/>
        <v xml:space="preserve"> </v>
      </c>
      <c r="B214" s="16" t="s">
        <v>1471</v>
      </c>
      <c r="C214" s="15" t="s">
        <v>122</v>
      </c>
      <c r="D214" s="29" t="s">
        <v>397</v>
      </c>
      <c r="E214" s="29" t="s">
        <v>188</v>
      </c>
      <c r="F214" s="82">
        <f t="shared" si="71"/>
        <v>213</v>
      </c>
      <c r="G214" s="82" t="str">
        <f>IF(Table1[[#This Row],[F open]]=""," ",RANK(AD214,$AD$5:$AD$1454,1))</f>
        <v xml:space="preserve"> </v>
      </c>
      <c r="H214" s="82" t="str">
        <f>IF(Table1[[#This Row],[F Vet]]=""," ",RANK(AE214,$AE$5:$AE$1454,1))</f>
        <v xml:space="preserve"> </v>
      </c>
      <c r="I214" s="82" t="str">
        <f>IF(Table1[[#This Row],[F SuperVet]]=""," ",RANK(AF214,$AF$5:$AF$1454,1))</f>
        <v xml:space="preserve"> </v>
      </c>
      <c r="J214" s="82" t="str">
        <f>IF(Table1[[#This Row],[M Open]]=""," ",RANK(AG214,$AG$5:$AG$1454,1))</f>
        <v xml:space="preserve"> </v>
      </c>
      <c r="K214" s="82">
        <f>IF(Table1[[#This Row],[M Vet]]=""," ",RANK(AH214,$AH$5:$AH$1454,1))</f>
        <v>51</v>
      </c>
      <c r="L214" s="82" t="str">
        <f>IF(Table1[[#This Row],[M SuperVet]]=""," ",RANK(AI214,$AI$5:$AI$1454,1))</f>
        <v xml:space="preserve"> </v>
      </c>
      <c r="M214" s="74">
        <v>404</v>
      </c>
      <c r="N214" s="74">
        <v>153</v>
      </c>
      <c r="O214" s="74">
        <v>47</v>
      </c>
      <c r="P214" s="74">
        <v>85</v>
      </c>
      <c r="Q214" s="17">
        <v>515</v>
      </c>
      <c r="R214" s="17">
        <v>139</v>
      </c>
      <c r="S214" s="17">
        <v>59</v>
      </c>
      <c r="T214" s="17">
        <v>179</v>
      </c>
      <c r="U214" s="55">
        <f>+Table1[[#This Row],[Thames Turbo Sprint Triathlon]]/$M$3</f>
        <v>1</v>
      </c>
      <c r="V214" s="55">
        <f t="shared" si="72"/>
        <v>0.86931818181818177</v>
      </c>
      <c r="W214" s="55">
        <f t="shared" si="73"/>
        <v>1</v>
      </c>
      <c r="X214" s="55">
        <f t="shared" si="74"/>
        <v>0.6640625</v>
      </c>
      <c r="Y214" s="55">
        <f t="shared" si="75"/>
        <v>1</v>
      </c>
      <c r="Z214" s="55">
        <f>+Table1[[#This Row],[Hillingdon Sprint Triathlon]]/$R$3</f>
        <v>1</v>
      </c>
      <c r="AA214" s="55">
        <f>+Table1[[#This Row],[London Fields]]/$S$3</f>
        <v>0.56730769230769229</v>
      </c>
      <c r="AB214" s="55">
        <f>+Table1[[#This Row],[Jekyll &amp; Hyde Park Duathlon]]/$T$3</f>
        <v>1</v>
      </c>
      <c r="AC214" s="65">
        <f t="shared" si="76"/>
        <v>3.1006883741258742</v>
      </c>
      <c r="AD214" s="55"/>
      <c r="AE214" s="55"/>
      <c r="AF214" s="55"/>
      <c r="AG214" s="55"/>
      <c r="AH214" s="55">
        <f t="shared" ref="AH214:AH215" si="81">+AC214</f>
        <v>3.1006883741258742</v>
      </c>
      <c r="AI214" s="55"/>
      <c r="AJ214" s="73">
        <f>COUNT(Table1[[#This Row],[F open]:[M SuperVet]])</f>
        <v>1</v>
      </c>
    </row>
    <row r="215" spans="1:36" s="52" customFormat="1" hidden="1" x14ac:dyDescent="0.2">
      <c r="A215" s="16" t="str">
        <f t="shared" ref="A215:A216" si="82">IF(B214=B215,"y"," ")</f>
        <v xml:space="preserve"> </v>
      </c>
      <c r="B215" s="16" t="s">
        <v>384</v>
      </c>
      <c r="C215" s="15" t="s">
        <v>680</v>
      </c>
      <c r="D215" s="29" t="s">
        <v>397</v>
      </c>
      <c r="E215" s="29" t="s">
        <v>188</v>
      </c>
      <c r="F215" s="82">
        <f t="shared" si="71"/>
        <v>187</v>
      </c>
      <c r="G215" s="82" t="str">
        <f>IF(Table1[[#This Row],[F open]]=""," ",RANK(AD215,$AD$5:$AD$1454,1))</f>
        <v xml:space="preserve"> </v>
      </c>
      <c r="H215" s="82" t="str">
        <f>IF(Table1[[#This Row],[F Vet]]=""," ",RANK(AE215,$AE$5:$AE$1454,1))</f>
        <v xml:space="preserve"> </v>
      </c>
      <c r="I215" s="82" t="str">
        <f>IF(Table1[[#This Row],[F SuperVet]]=""," ",RANK(AF215,$AF$5:$AF$1454,1))</f>
        <v xml:space="preserve"> </v>
      </c>
      <c r="J215" s="82" t="str">
        <f>IF(Table1[[#This Row],[M Open]]=""," ",RANK(AG215,$AG$5:$AG$1454,1))</f>
        <v xml:space="preserve"> </v>
      </c>
      <c r="K215" s="82">
        <f>IF(Table1[[#This Row],[M Vet]]=""," ",RANK(AH215,$AH$5:$AH$1454,1))</f>
        <v>45</v>
      </c>
      <c r="L215" s="82" t="str">
        <f>IF(Table1[[#This Row],[M SuperVet]]=""," ",RANK(AI215,$AI$5:$AI$1454,1))</f>
        <v xml:space="preserve"> </v>
      </c>
      <c r="M215" s="74">
        <v>404</v>
      </c>
      <c r="N215" s="74">
        <v>176</v>
      </c>
      <c r="O215" s="74">
        <v>47</v>
      </c>
      <c r="P215" s="74">
        <v>128</v>
      </c>
      <c r="Q215" s="17">
        <v>515</v>
      </c>
      <c r="R215" s="17">
        <v>139</v>
      </c>
      <c r="S215" s="17">
        <v>104</v>
      </c>
      <c r="T215" s="17">
        <v>13</v>
      </c>
      <c r="U215" s="55">
        <f>+Table1[[#This Row],[Thames Turbo Sprint Triathlon]]/$M$3</f>
        <v>1</v>
      </c>
      <c r="V215" s="55">
        <f t="shared" si="72"/>
        <v>1</v>
      </c>
      <c r="W215" s="55">
        <f t="shared" si="73"/>
        <v>1</v>
      </c>
      <c r="X215" s="55">
        <f t="shared" si="74"/>
        <v>1</v>
      </c>
      <c r="Y215" s="55">
        <f t="shared" si="75"/>
        <v>1</v>
      </c>
      <c r="Z215" s="55">
        <f>+Table1[[#This Row],[Hillingdon Sprint Triathlon]]/$R$3</f>
        <v>1</v>
      </c>
      <c r="AA215" s="55">
        <f>+Table1[[#This Row],[London Fields]]/$S$3</f>
        <v>1</v>
      </c>
      <c r="AB215" s="55">
        <f>+Table1[[#This Row],[Jekyll &amp; Hyde Park Duathlon]]/$T$3</f>
        <v>7.2625698324022353E-2</v>
      </c>
      <c r="AC215" s="65">
        <f t="shared" si="76"/>
        <v>3.0726256983240221</v>
      </c>
      <c r="AD215" s="55"/>
      <c r="AE215" s="55"/>
      <c r="AF215" s="55"/>
      <c r="AG215" s="55"/>
      <c r="AH215" s="55">
        <f t="shared" si="81"/>
        <v>3.0726256983240221</v>
      </c>
      <c r="AI215" s="55"/>
      <c r="AJ215" s="73">
        <f>COUNT(Table1[[#This Row],[F open]:[M SuperVet]])</f>
        <v>1</v>
      </c>
    </row>
    <row r="216" spans="1:36" s="52" customFormat="1" hidden="1" x14ac:dyDescent="0.2">
      <c r="A216" s="16" t="str">
        <f t="shared" si="82"/>
        <v xml:space="preserve"> </v>
      </c>
      <c r="B216" s="16" t="s">
        <v>1414</v>
      </c>
      <c r="C216" s="15"/>
      <c r="D216" s="29" t="s">
        <v>217</v>
      </c>
      <c r="E216" s="29" t="s">
        <v>188</v>
      </c>
      <c r="F216" s="82">
        <f t="shared" si="71"/>
        <v>731</v>
      </c>
      <c r="G216" s="82" t="str">
        <f>IF(Table1[[#This Row],[F open]]=""," ",RANK(AD216,$AD$5:$AD$1454,1))</f>
        <v xml:space="preserve"> </v>
      </c>
      <c r="H216" s="82" t="str">
        <f>IF(Table1[[#This Row],[F Vet]]=""," ",RANK(AE216,$AE$5:$AE$1454,1))</f>
        <v xml:space="preserve"> </v>
      </c>
      <c r="I216" s="82" t="str">
        <f>IF(Table1[[#This Row],[F SuperVet]]=""," ",RANK(AF216,$AF$5:$AF$1454,1))</f>
        <v xml:space="preserve"> </v>
      </c>
      <c r="J216" s="82">
        <f>IF(Table1[[#This Row],[M Open]]=""," ",RANK(AG216,$AG$5:$AG$1454,1))</f>
        <v>392</v>
      </c>
      <c r="K216" s="82" t="str">
        <f>IF(Table1[[#This Row],[M Vet]]=""," ",RANK(AH216,$AH$5:$AH$1454,1))</f>
        <v xml:space="preserve"> </v>
      </c>
      <c r="L216" s="82" t="str">
        <f>IF(Table1[[#This Row],[M SuperVet]]=""," ",RANK(AI216,$AI$5:$AI$1454,1))</f>
        <v xml:space="preserve"> </v>
      </c>
      <c r="M216" s="74">
        <v>404</v>
      </c>
      <c r="N216" s="74">
        <v>89</v>
      </c>
      <c r="O216" s="74">
        <v>47</v>
      </c>
      <c r="P216" s="74">
        <v>128</v>
      </c>
      <c r="Q216" s="17">
        <v>515</v>
      </c>
      <c r="R216" s="17">
        <v>139</v>
      </c>
      <c r="S216" s="17">
        <v>104</v>
      </c>
      <c r="T216" s="17">
        <v>179</v>
      </c>
      <c r="U216" s="55">
        <f>+Table1[[#This Row],[Thames Turbo Sprint Triathlon]]/$M$3</f>
        <v>1</v>
      </c>
      <c r="V216" s="55">
        <f t="shared" si="72"/>
        <v>0.50568181818181823</v>
      </c>
      <c r="W216" s="55">
        <f t="shared" si="73"/>
        <v>1</v>
      </c>
      <c r="X216" s="55">
        <f t="shared" si="74"/>
        <v>1</v>
      </c>
      <c r="Y216" s="55">
        <f t="shared" si="75"/>
        <v>1</v>
      </c>
      <c r="Z216" s="55">
        <f>+Table1[[#This Row],[Hillingdon Sprint Triathlon]]/$R$3</f>
        <v>1</v>
      </c>
      <c r="AA216" s="55">
        <f>+Table1[[#This Row],[London Fields]]/$S$3</f>
        <v>1</v>
      </c>
      <c r="AB216" s="55">
        <f>+Table1[[#This Row],[Jekyll &amp; Hyde Park Duathlon]]/$T$3</f>
        <v>1</v>
      </c>
      <c r="AC216" s="65">
        <f t="shared" si="76"/>
        <v>3.5056818181818183</v>
      </c>
      <c r="AD216" s="55"/>
      <c r="AE216" s="55"/>
      <c r="AF216" s="55"/>
      <c r="AG216" s="55">
        <f>+AC216</f>
        <v>3.5056818181818183</v>
      </c>
      <c r="AH216" s="55"/>
      <c r="AI216" s="55"/>
      <c r="AJ216" s="73">
        <f>COUNT(Table1[[#This Row],[F open]:[M SuperVet]])</f>
        <v>1</v>
      </c>
    </row>
    <row r="217" spans="1:36" s="52" customFormat="1" x14ac:dyDescent="0.2">
      <c r="A217" s="16" t="str">
        <f>IF(B216=B217,"y"," ")</f>
        <v xml:space="preserve"> </v>
      </c>
      <c r="B217" s="16" t="s">
        <v>730</v>
      </c>
      <c r="C217" s="15"/>
      <c r="D217" s="29" t="s">
        <v>217</v>
      </c>
      <c r="E217" s="29" t="s">
        <v>194</v>
      </c>
      <c r="F217" s="82">
        <f t="shared" si="71"/>
        <v>132</v>
      </c>
      <c r="G217" s="82">
        <f>IF(Table1[[#This Row],[F open]]=""," ",RANK(AD217,$AD$5:$AD$1454,1))</f>
        <v>16</v>
      </c>
      <c r="H217" s="82" t="str">
        <f>IF(Table1[[#This Row],[F Vet]]=""," ",RANK(AE217,$AE$5:$AE$1454,1))</f>
        <v xml:space="preserve"> </v>
      </c>
      <c r="I217" s="82" t="str">
        <f>IF(Table1[[#This Row],[F SuperVet]]=""," ",RANK(AF217,$AF$5:$AF$1454,1))</f>
        <v xml:space="preserve"> </v>
      </c>
      <c r="J217" s="82" t="str">
        <f>IF(Table1[[#This Row],[M Open]]=""," ",RANK(AG217,$AG$5:$AG$1454,1))</f>
        <v xml:space="preserve"> </v>
      </c>
      <c r="K217" s="82" t="str">
        <f>IF(Table1[[#This Row],[M Vet]]=""," ",RANK(AH217,$AH$5:$AH$1454,1))</f>
        <v xml:space="preserve"> </v>
      </c>
      <c r="L217" s="82" t="str">
        <f>IF(Table1[[#This Row],[M SuperVet]]=""," ",RANK(AI217,$AI$5:$AI$1454,1))</f>
        <v xml:space="preserve"> </v>
      </c>
      <c r="M217" s="74">
        <v>8</v>
      </c>
      <c r="N217" s="74">
        <v>176</v>
      </c>
      <c r="O217" s="74">
        <v>47</v>
      </c>
      <c r="P217" s="74">
        <v>128</v>
      </c>
      <c r="Q217" s="17">
        <v>515</v>
      </c>
      <c r="R217" s="17">
        <v>139</v>
      </c>
      <c r="S217" s="17">
        <v>104</v>
      </c>
      <c r="T217" s="17">
        <v>179</v>
      </c>
      <c r="U217" s="55">
        <f>+Table1[[#This Row],[Thames Turbo Sprint Triathlon]]/$M$3</f>
        <v>1.9801980198019802E-2</v>
      </c>
      <c r="V217" s="55">
        <f t="shared" si="72"/>
        <v>1</v>
      </c>
      <c r="W217" s="55">
        <f t="shared" si="73"/>
        <v>1</v>
      </c>
      <c r="X217" s="55">
        <f t="shared" si="74"/>
        <v>1</v>
      </c>
      <c r="Y217" s="55">
        <f t="shared" si="75"/>
        <v>1</v>
      </c>
      <c r="Z217" s="55">
        <f>+Table1[[#This Row],[Hillingdon Sprint Triathlon]]/$R$3</f>
        <v>1</v>
      </c>
      <c r="AA217" s="55">
        <f>+Table1[[#This Row],[London Fields]]/$S$3</f>
        <v>1</v>
      </c>
      <c r="AB217" s="55">
        <f>+Table1[[#This Row],[Jekyll &amp; Hyde Park Duathlon]]/$T$3</f>
        <v>1</v>
      </c>
      <c r="AC217" s="65">
        <f t="shared" si="76"/>
        <v>3.0198019801980198</v>
      </c>
      <c r="AD217" s="55">
        <f t="shared" ref="AD217:AD222" si="83">+AC217</f>
        <v>3.0198019801980198</v>
      </c>
      <c r="AE217" s="55"/>
      <c r="AF217" s="55"/>
      <c r="AG217" s="55"/>
      <c r="AH217" s="55"/>
      <c r="AI217" s="55"/>
      <c r="AJ217" s="73">
        <f>COUNT(Table1[[#This Row],[F open]:[M SuperVet]])</f>
        <v>1</v>
      </c>
    </row>
    <row r="218" spans="1:36" s="52" customFormat="1" x14ac:dyDescent="0.2">
      <c r="A218" s="16" t="str">
        <f t="shared" ref="A218:A220" si="84">IF(B217=B218,"y"," ")</f>
        <v xml:space="preserve"> </v>
      </c>
      <c r="B218" s="16" t="s">
        <v>568</v>
      </c>
      <c r="C218" s="15" t="s">
        <v>1615</v>
      </c>
      <c r="D218" s="29" t="s">
        <v>217</v>
      </c>
      <c r="E218" s="29" t="s">
        <v>194</v>
      </c>
      <c r="F218" s="82">
        <f t="shared" si="71"/>
        <v>417</v>
      </c>
      <c r="G218" s="82">
        <f>IF(Table1[[#This Row],[F open]]=""," ",RANK(AD218,$AD$5:$AD$1454,1))</f>
        <v>42</v>
      </c>
      <c r="H218" s="82" t="str">
        <f>IF(Table1[[#This Row],[F Vet]]=""," ",RANK(AE218,$AE$5:$AE$1454,1))</f>
        <v xml:space="preserve"> </v>
      </c>
      <c r="I218" s="82" t="str">
        <f>IF(Table1[[#This Row],[F SuperVet]]=""," ",RANK(AF218,$AF$5:$AF$1454,1))</f>
        <v xml:space="preserve"> </v>
      </c>
      <c r="J218" s="82" t="str">
        <f>IF(Table1[[#This Row],[M Open]]=""," ",RANK(AG218,$AG$5:$AG$1454,1))</f>
        <v xml:space="preserve"> </v>
      </c>
      <c r="K218" s="82" t="str">
        <f>IF(Table1[[#This Row],[M Vet]]=""," ",RANK(AH218,$AH$5:$AH$1454,1))</f>
        <v xml:space="preserve"> </v>
      </c>
      <c r="L218" s="82" t="str">
        <f>IF(Table1[[#This Row],[M SuperVet]]=""," ",RANK(AI218,$AI$5:$AI$1454,1))</f>
        <v xml:space="preserve"> </v>
      </c>
      <c r="M218" s="74">
        <v>404</v>
      </c>
      <c r="N218" s="74">
        <v>176</v>
      </c>
      <c r="O218" s="74">
        <v>47</v>
      </c>
      <c r="P218" s="74">
        <v>128</v>
      </c>
      <c r="Q218" s="17">
        <v>284</v>
      </c>
      <c r="R218" s="17">
        <v>139</v>
      </c>
      <c r="S218" s="17">
        <v>74</v>
      </c>
      <c r="T218" s="17">
        <v>179</v>
      </c>
      <c r="U218" s="55">
        <f>+Table1[[#This Row],[Thames Turbo Sprint Triathlon]]/$M$3</f>
        <v>1</v>
      </c>
      <c r="V218" s="55">
        <f t="shared" si="72"/>
        <v>1</v>
      </c>
      <c r="W218" s="55">
        <f t="shared" si="73"/>
        <v>1</v>
      </c>
      <c r="X218" s="55">
        <f t="shared" si="74"/>
        <v>1</v>
      </c>
      <c r="Y218" s="55">
        <f t="shared" si="75"/>
        <v>0.55145631067961165</v>
      </c>
      <c r="Z218" s="55">
        <f>+Table1[[#This Row],[Hillingdon Sprint Triathlon]]/$R$3</f>
        <v>1</v>
      </c>
      <c r="AA218" s="55">
        <f>+Table1[[#This Row],[London Fields]]/$S$3</f>
        <v>0.71153846153846156</v>
      </c>
      <c r="AB218" s="55">
        <f>+Table1[[#This Row],[Jekyll &amp; Hyde Park Duathlon]]/$T$3</f>
        <v>1</v>
      </c>
      <c r="AC218" s="65">
        <f t="shared" si="76"/>
        <v>3.2629947722180734</v>
      </c>
      <c r="AD218" s="55">
        <f t="shared" si="83"/>
        <v>3.2629947722180734</v>
      </c>
      <c r="AE218" s="55"/>
      <c r="AF218" s="55"/>
      <c r="AG218" s="55"/>
      <c r="AH218" s="55"/>
      <c r="AI218" s="55"/>
      <c r="AJ218" s="73">
        <f>COUNT(Table1[[#This Row],[F open]:[M SuperVet]])</f>
        <v>1</v>
      </c>
    </row>
    <row r="219" spans="1:36" s="52" customFormat="1" x14ac:dyDescent="0.2">
      <c r="A219" s="16" t="str">
        <f t="shared" si="84"/>
        <v xml:space="preserve"> </v>
      </c>
      <c r="B219" s="16" t="s">
        <v>1604</v>
      </c>
      <c r="C219" s="15"/>
      <c r="D219" s="29" t="s">
        <v>217</v>
      </c>
      <c r="E219" s="29" t="s">
        <v>1538</v>
      </c>
      <c r="F219" s="82">
        <f t="shared" si="71"/>
        <v>1381</v>
      </c>
      <c r="G219" s="82">
        <f>IF(Table1[[#This Row],[F open]]=""," ",RANK(AD219,$AD$5:$AD$1454,1))</f>
        <v>287</v>
      </c>
      <c r="H219" s="82" t="str">
        <f>IF(Table1[[#This Row],[F Vet]]=""," ",RANK(AE219,$AE$5:$AE$1454,1))</f>
        <v xml:space="preserve"> </v>
      </c>
      <c r="I219" s="82" t="str">
        <f>IF(Table1[[#This Row],[F SuperVet]]=""," ",RANK(AF219,$AF$5:$AF$1454,1))</f>
        <v xml:space="preserve"> </v>
      </c>
      <c r="J219" s="82" t="str">
        <f>IF(Table1[[#This Row],[M Open]]=""," ",RANK(AG219,$AG$5:$AG$1454,1))</f>
        <v xml:space="preserve"> </v>
      </c>
      <c r="K219" s="82" t="str">
        <f>IF(Table1[[#This Row],[M Vet]]=""," ",RANK(AH219,$AH$5:$AH$1454,1))</f>
        <v xml:space="preserve"> </v>
      </c>
      <c r="L219" s="82" t="str">
        <f>IF(Table1[[#This Row],[M SuperVet]]=""," ",RANK(AI219,$AI$5:$AI$1454,1))</f>
        <v xml:space="preserve"> </v>
      </c>
      <c r="M219" s="74">
        <v>404</v>
      </c>
      <c r="N219" s="74">
        <v>176</v>
      </c>
      <c r="O219" s="74">
        <v>47</v>
      </c>
      <c r="P219" s="74">
        <v>122</v>
      </c>
      <c r="Q219" s="17">
        <v>515</v>
      </c>
      <c r="R219" s="17">
        <v>139</v>
      </c>
      <c r="S219" s="17">
        <v>104</v>
      </c>
      <c r="T219" s="17">
        <v>179</v>
      </c>
      <c r="U219" s="55">
        <f>+Table1[[#This Row],[Thames Turbo Sprint Triathlon]]/$M$3</f>
        <v>1</v>
      </c>
      <c r="V219" s="55">
        <f t="shared" si="72"/>
        <v>1</v>
      </c>
      <c r="W219" s="55">
        <f t="shared" si="73"/>
        <v>1</v>
      </c>
      <c r="X219" s="55">
        <f t="shared" si="74"/>
        <v>0.953125</v>
      </c>
      <c r="Y219" s="55">
        <f t="shared" si="75"/>
        <v>1</v>
      </c>
      <c r="Z219" s="55">
        <f>+Table1[[#This Row],[Hillingdon Sprint Triathlon]]/$R$3</f>
        <v>1</v>
      </c>
      <c r="AA219" s="55">
        <f>+Table1[[#This Row],[London Fields]]/$S$3</f>
        <v>1</v>
      </c>
      <c r="AB219" s="55">
        <f>+Table1[[#This Row],[Jekyll &amp; Hyde Park Duathlon]]/$T$3</f>
        <v>1</v>
      </c>
      <c r="AC219" s="65">
        <f t="shared" si="76"/>
        <v>3.953125</v>
      </c>
      <c r="AD219" s="55">
        <f t="shared" si="83"/>
        <v>3.953125</v>
      </c>
      <c r="AE219" s="55"/>
      <c r="AF219" s="55"/>
      <c r="AG219" s="55"/>
      <c r="AH219" s="55"/>
      <c r="AI219" s="55"/>
      <c r="AJ219" s="73">
        <f>COUNT(Table1[[#This Row],[F open]:[M SuperVet]])</f>
        <v>1</v>
      </c>
    </row>
    <row r="220" spans="1:36" s="52" customFormat="1" x14ac:dyDescent="0.2">
      <c r="A220" s="16" t="str">
        <f t="shared" si="84"/>
        <v xml:space="preserve"> </v>
      </c>
      <c r="B220" s="16" t="s">
        <v>986</v>
      </c>
      <c r="C220" s="15"/>
      <c r="D220" s="29" t="s">
        <v>217</v>
      </c>
      <c r="E220" s="29" t="s">
        <v>194</v>
      </c>
      <c r="F220" s="82">
        <f t="shared" si="71"/>
        <v>1185</v>
      </c>
      <c r="G220" s="82">
        <f>IF(Table1[[#This Row],[F open]]=""," ",RANK(AD220,$AD$5:$AD$1454,1))</f>
        <v>209</v>
      </c>
      <c r="H220" s="82" t="str">
        <f>IF(Table1[[#This Row],[F Vet]]=""," ",RANK(AE220,$AE$5:$AE$1454,1))</f>
        <v xml:space="preserve"> </v>
      </c>
      <c r="I220" s="82" t="str">
        <f>IF(Table1[[#This Row],[F SuperVet]]=""," ",RANK(AF220,$AF$5:$AF$1454,1))</f>
        <v xml:space="preserve"> </v>
      </c>
      <c r="J220" s="82" t="str">
        <f>IF(Table1[[#This Row],[M Open]]=""," ",RANK(AG220,$AG$5:$AG$1454,1))</f>
        <v xml:space="preserve"> </v>
      </c>
      <c r="K220" s="82" t="str">
        <f>IF(Table1[[#This Row],[M Vet]]=""," ",RANK(AH220,$AH$5:$AH$1454,1))</f>
        <v xml:space="preserve"> </v>
      </c>
      <c r="L220" s="82" t="str">
        <f>IF(Table1[[#This Row],[M SuperVet]]=""," ",RANK(AI220,$AI$5:$AI$1454,1))</f>
        <v xml:space="preserve"> </v>
      </c>
      <c r="M220" s="74">
        <v>335</v>
      </c>
      <c r="N220" s="74">
        <v>176</v>
      </c>
      <c r="O220" s="74">
        <v>47</v>
      </c>
      <c r="P220" s="74">
        <v>128</v>
      </c>
      <c r="Q220" s="17">
        <v>515</v>
      </c>
      <c r="R220" s="17">
        <v>139</v>
      </c>
      <c r="S220" s="17">
        <v>104</v>
      </c>
      <c r="T220" s="17">
        <v>179</v>
      </c>
      <c r="U220" s="55">
        <f>+Table1[[#This Row],[Thames Turbo Sprint Triathlon]]/$M$3</f>
        <v>0.82920792079207917</v>
      </c>
      <c r="V220" s="55">
        <f t="shared" si="72"/>
        <v>1</v>
      </c>
      <c r="W220" s="55">
        <f t="shared" si="73"/>
        <v>1</v>
      </c>
      <c r="X220" s="55">
        <f t="shared" si="74"/>
        <v>1</v>
      </c>
      <c r="Y220" s="55">
        <f t="shared" si="75"/>
        <v>1</v>
      </c>
      <c r="Z220" s="55">
        <f>+Table1[[#This Row],[Hillingdon Sprint Triathlon]]/$R$3</f>
        <v>1</v>
      </c>
      <c r="AA220" s="55">
        <f>+Table1[[#This Row],[London Fields]]/$S$3</f>
        <v>1</v>
      </c>
      <c r="AB220" s="55">
        <f>+Table1[[#This Row],[Jekyll &amp; Hyde Park Duathlon]]/$T$3</f>
        <v>1</v>
      </c>
      <c r="AC220" s="65">
        <f t="shared" si="76"/>
        <v>3.8292079207920793</v>
      </c>
      <c r="AD220" s="55">
        <f t="shared" si="83"/>
        <v>3.8292079207920793</v>
      </c>
      <c r="AE220" s="55"/>
      <c r="AF220" s="55"/>
      <c r="AG220" s="55"/>
      <c r="AH220" s="55"/>
      <c r="AI220" s="55"/>
      <c r="AJ220" s="73">
        <f>COUNT(Table1[[#This Row],[F open]:[M SuperVet]])</f>
        <v>1</v>
      </c>
    </row>
    <row r="221" spans="1:36" s="52" customFormat="1" x14ac:dyDescent="0.2">
      <c r="A221" s="16" t="str">
        <f t="shared" ref="A221:A241" si="85">IF(B220=B221,"y"," ")</f>
        <v xml:space="preserve"> </v>
      </c>
      <c r="B221" s="16" t="s">
        <v>1893</v>
      </c>
      <c r="C221" s="15"/>
      <c r="D221" s="29" t="s">
        <v>217</v>
      </c>
      <c r="E221" s="29" t="s">
        <v>194</v>
      </c>
      <c r="F221" s="82">
        <f t="shared" si="71"/>
        <v>1119</v>
      </c>
      <c r="G221" s="82">
        <f>IF(Table1[[#This Row],[F open]]=""," ",RANK(AD221,$AD$5:$AD$1454,1))</f>
        <v>185</v>
      </c>
      <c r="H221" s="82" t="str">
        <f>IF(Table1[[#This Row],[F Vet]]=""," ",RANK(AE221,$AE$5:$AE$1454,1))</f>
        <v xml:space="preserve"> </v>
      </c>
      <c r="I221" s="82" t="str">
        <f>IF(Table1[[#This Row],[F SuperVet]]=""," ",RANK(AF221,$AF$5:$AF$1454,1))</f>
        <v xml:space="preserve"> </v>
      </c>
      <c r="J221" s="82" t="str">
        <f>IF(Table1[[#This Row],[M Open]]=""," ",RANK(AG221,$AG$5:$AG$1454,1))</f>
        <v xml:space="preserve"> </v>
      </c>
      <c r="K221" s="82" t="str">
        <f>IF(Table1[[#This Row],[M Vet]]=""," ",RANK(AH221,$AH$5:$AH$1454,1))</f>
        <v xml:space="preserve"> </v>
      </c>
      <c r="L221" s="82" t="str">
        <f>IF(Table1[[#This Row],[M SuperVet]]=""," ",RANK(AI221,$AI$5:$AI$1454,1))</f>
        <v xml:space="preserve"> </v>
      </c>
      <c r="M221" s="74">
        <v>404</v>
      </c>
      <c r="N221" s="74">
        <v>176</v>
      </c>
      <c r="O221" s="74">
        <v>47</v>
      </c>
      <c r="P221" s="74">
        <v>128</v>
      </c>
      <c r="Q221" s="17">
        <v>405</v>
      </c>
      <c r="R221" s="17">
        <v>139</v>
      </c>
      <c r="S221" s="17">
        <v>104</v>
      </c>
      <c r="T221" s="17">
        <v>179</v>
      </c>
      <c r="U221" s="55">
        <f>+Table1[[#This Row],[Thames Turbo Sprint Triathlon]]/$M$3</f>
        <v>1</v>
      </c>
      <c r="V221" s="55">
        <f t="shared" si="72"/>
        <v>1</v>
      </c>
      <c r="W221" s="55">
        <f t="shared" si="73"/>
        <v>1</v>
      </c>
      <c r="X221" s="55">
        <f t="shared" si="74"/>
        <v>1</v>
      </c>
      <c r="Y221" s="55">
        <f t="shared" si="75"/>
        <v>0.78640776699029125</v>
      </c>
      <c r="Z221" s="55">
        <f>+Table1[[#This Row],[Hillingdon Sprint Triathlon]]/$R$3</f>
        <v>1</v>
      </c>
      <c r="AA221" s="55">
        <f>+Table1[[#This Row],[London Fields]]/$S$3</f>
        <v>1</v>
      </c>
      <c r="AB221" s="55">
        <f>+Table1[[#This Row],[Jekyll &amp; Hyde Park Duathlon]]/$T$3</f>
        <v>1</v>
      </c>
      <c r="AC221" s="65">
        <f t="shared" si="76"/>
        <v>3.7864077669902914</v>
      </c>
      <c r="AD221" s="55">
        <f t="shared" si="83"/>
        <v>3.7864077669902914</v>
      </c>
      <c r="AE221" s="55"/>
      <c r="AF221" s="55"/>
      <c r="AG221" s="55"/>
      <c r="AH221" s="55"/>
      <c r="AI221" s="55"/>
      <c r="AJ221" s="73">
        <f>COUNT(Table1[[#This Row],[F open]:[M SuperVet]])</f>
        <v>1</v>
      </c>
    </row>
    <row r="222" spans="1:36" s="52" customFormat="1" x14ac:dyDescent="0.2">
      <c r="A222" s="16" t="str">
        <f t="shared" si="85"/>
        <v xml:space="preserve"> </v>
      </c>
      <c r="B222" s="16" t="s">
        <v>1486</v>
      </c>
      <c r="C222" s="15"/>
      <c r="D222" s="29" t="s">
        <v>217</v>
      </c>
      <c r="E222" s="29" t="s">
        <v>194</v>
      </c>
      <c r="F222" s="82">
        <f t="shared" si="71"/>
        <v>1410</v>
      </c>
      <c r="G222" s="82">
        <f>IF(Table1[[#This Row],[F open]]=""," ",RANK(AD222,$AD$5:$AD$1454,1))</f>
        <v>296</v>
      </c>
      <c r="H222" s="82" t="str">
        <f>IF(Table1[[#This Row],[F Vet]]=""," ",RANK(AE222,$AE$5:$AE$1454,1))</f>
        <v xml:space="preserve"> </v>
      </c>
      <c r="I222" s="82" t="str">
        <f>IF(Table1[[#This Row],[F SuperVet]]=""," ",RANK(AF222,$AF$5:$AF$1454,1))</f>
        <v xml:space="preserve"> </v>
      </c>
      <c r="J222" s="82" t="str">
        <f>IF(Table1[[#This Row],[M Open]]=""," ",RANK(AG222,$AG$5:$AG$1454,1))</f>
        <v xml:space="preserve"> </v>
      </c>
      <c r="K222" s="82" t="str">
        <f>IF(Table1[[#This Row],[M Vet]]=""," ",RANK(AH222,$AH$5:$AH$1454,1))</f>
        <v xml:space="preserve"> </v>
      </c>
      <c r="L222" s="82" t="str">
        <f>IF(Table1[[#This Row],[M SuperVet]]=""," ",RANK(AI222,$AI$5:$AI$1454,1))</f>
        <v xml:space="preserve"> </v>
      </c>
      <c r="M222" s="74">
        <v>404</v>
      </c>
      <c r="N222" s="74">
        <v>171</v>
      </c>
      <c r="O222" s="74">
        <v>47</v>
      </c>
      <c r="P222" s="74">
        <v>128</v>
      </c>
      <c r="Q222" s="17">
        <v>515</v>
      </c>
      <c r="R222" s="17">
        <v>139</v>
      </c>
      <c r="S222" s="17">
        <v>104</v>
      </c>
      <c r="T222" s="17">
        <v>179</v>
      </c>
      <c r="U222" s="55">
        <f>+Table1[[#This Row],[Thames Turbo Sprint Triathlon]]/$M$3</f>
        <v>1</v>
      </c>
      <c r="V222" s="55">
        <f t="shared" si="72"/>
        <v>0.97159090909090906</v>
      </c>
      <c r="W222" s="55">
        <f t="shared" si="73"/>
        <v>1</v>
      </c>
      <c r="X222" s="55">
        <f t="shared" si="74"/>
        <v>1</v>
      </c>
      <c r="Y222" s="55">
        <f t="shared" si="75"/>
        <v>1</v>
      </c>
      <c r="Z222" s="55">
        <f>+Table1[[#This Row],[Hillingdon Sprint Triathlon]]/$R$3</f>
        <v>1</v>
      </c>
      <c r="AA222" s="55">
        <f>+Table1[[#This Row],[London Fields]]/$S$3</f>
        <v>1</v>
      </c>
      <c r="AB222" s="55">
        <f>+Table1[[#This Row],[Jekyll &amp; Hyde Park Duathlon]]/$T$3</f>
        <v>1</v>
      </c>
      <c r="AC222" s="65">
        <f t="shared" si="76"/>
        <v>3.9715909090909092</v>
      </c>
      <c r="AD222" s="55">
        <f t="shared" si="83"/>
        <v>3.9715909090909092</v>
      </c>
      <c r="AE222" s="55"/>
      <c r="AF222" s="55"/>
      <c r="AG222" s="55"/>
      <c r="AH222" s="55"/>
      <c r="AI222" s="55"/>
      <c r="AJ222" s="73">
        <f>COUNT(Table1[[#This Row],[F open]:[M SuperVet]])</f>
        <v>1</v>
      </c>
    </row>
    <row r="223" spans="1:36" s="52" customFormat="1" x14ac:dyDescent="0.2">
      <c r="A223" s="16" t="str">
        <f t="shared" si="85"/>
        <v xml:space="preserve"> </v>
      </c>
      <c r="B223" s="16" t="s">
        <v>318</v>
      </c>
      <c r="C223" s="15" t="s">
        <v>88</v>
      </c>
      <c r="D223" s="29" t="s">
        <v>398</v>
      </c>
      <c r="E223" s="29" t="s">
        <v>194</v>
      </c>
      <c r="F223" s="82">
        <f t="shared" si="71"/>
        <v>570</v>
      </c>
      <c r="G223" s="82">
        <f>IF(Table1[[#This Row],[F open]]=""," ",RANK(AD223,$AD$5:$AD$1454,1))</f>
        <v>62</v>
      </c>
      <c r="H223" s="82" t="str">
        <f>IF(Table1[[#This Row],[F Vet]]=""," ",RANK(AE223,$AE$5:$AE$1454,1))</f>
        <v xml:space="preserve"> </v>
      </c>
      <c r="I223" s="82" t="str">
        <f>IF(Table1[[#This Row],[F SuperVet]]=""," ",RANK(AF223,$AF$5:$AF$1454,1))</f>
        <v xml:space="preserve"> </v>
      </c>
      <c r="J223" s="82" t="str">
        <f>IF(Table1[[#This Row],[M Open]]=""," ",RANK(AG223,$AG$5:$AG$1454,1))</f>
        <v xml:space="preserve"> </v>
      </c>
      <c r="K223" s="82" t="str">
        <f>IF(Table1[[#This Row],[M Vet]]=""," ",RANK(AH223,$AH$5:$AH$1454,1))</f>
        <v xml:space="preserve"> </v>
      </c>
      <c r="L223" s="82" t="str">
        <f>IF(Table1[[#This Row],[M SuperVet]]=""," ",RANK(AI223,$AI$5:$AI$1454,1))</f>
        <v xml:space="preserve"> </v>
      </c>
      <c r="M223" s="74">
        <v>293</v>
      </c>
      <c r="N223" s="74">
        <v>176</v>
      </c>
      <c r="O223" s="74">
        <v>47</v>
      </c>
      <c r="P223" s="74">
        <v>84</v>
      </c>
      <c r="Q223" s="17">
        <v>515</v>
      </c>
      <c r="R223" s="17">
        <v>139</v>
      </c>
      <c r="S223" s="17">
        <v>104</v>
      </c>
      <c r="T223" s="17">
        <v>179</v>
      </c>
      <c r="U223" s="55">
        <f>+Table1[[#This Row],[Thames Turbo Sprint Triathlon]]/$M$3</f>
        <v>0.72524752475247523</v>
      </c>
      <c r="V223" s="55">
        <f t="shared" si="72"/>
        <v>1</v>
      </c>
      <c r="W223" s="55">
        <f t="shared" si="73"/>
        <v>1</v>
      </c>
      <c r="X223" s="55">
        <f t="shared" si="74"/>
        <v>0.65625</v>
      </c>
      <c r="Y223" s="55">
        <f t="shared" si="75"/>
        <v>1</v>
      </c>
      <c r="Z223" s="55">
        <f>+Table1[[#This Row],[Hillingdon Sprint Triathlon]]/$R$3</f>
        <v>1</v>
      </c>
      <c r="AA223" s="55">
        <f>+Table1[[#This Row],[London Fields]]/$S$3</f>
        <v>1</v>
      </c>
      <c r="AB223" s="55">
        <f>+Table1[[#This Row],[Jekyll &amp; Hyde Park Duathlon]]/$T$3</f>
        <v>1</v>
      </c>
      <c r="AC223" s="65">
        <f t="shared" si="76"/>
        <v>3.3814975247524752</v>
      </c>
      <c r="AD223" s="55">
        <f>+AC223</f>
        <v>3.3814975247524752</v>
      </c>
      <c r="AE223" s="55"/>
      <c r="AF223" s="55"/>
      <c r="AG223" s="55"/>
      <c r="AH223" s="55"/>
      <c r="AI223" s="55"/>
      <c r="AJ223" s="73">
        <f>COUNT(Table1[[#This Row],[F open]:[M SuperVet]])</f>
        <v>1</v>
      </c>
    </row>
    <row r="224" spans="1:36" s="52" customFormat="1" x14ac:dyDescent="0.2">
      <c r="A224" s="16" t="str">
        <f t="shared" si="85"/>
        <v xml:space="preserve"> </v>
      </c>
      <c r="B224" s="16" t="s">
        <v>1863</v>
      </c>
      <c r="C224" s="15"/>
      <c r="D224" s="29" t="s">
        <v>217</v>
      </c>
      <c r="E224" s="29" t="s">
        <v>194</v>
      </c>
      <c r="F224" s="82">
        <f t="shared" si="71"/>
        <v>1022</v>
      </c>
      <c r="G224" s="82">
        <f>IF(Table1[[#This Row],[F open]]=""," ",RANK(AD224,$AD$5:$AD$1454,1))</f>
        <v>159</v>
      </c>
      <c r="H224" s="82" t="str">
        <f>IF(Table1[[#This Row],[F Vet]]=""," ",RANK(AE224,$AE$5:$AE$1454,1))</f>
        <v xml:space="preserve"> </v>
      </c>
      <c r="I224" s="82" t="str">
        <f>IF(Table1[[#This Row],[F SuperVet]]=""," ",RANK(AF224,$AF$5:$AF$1454,1))</f>
        <v xml:space="preserve"> </v>
      </c>
      <c r="J224" s="82" t="str">
        <f>IF(Table1[[#This Row],[M Open]]=""," ",RANK(AG224,$AG$5:$AG$1454,1))</f>
        <v xml:space="preserve"> </v>
      </c>
      <c r="K224" s="82" t="str">
        <f>IF(Table1[[#This Row],[M Vet]]=""," ",RANK(AH224,$AH$5:$AH$1454,1))</f>
        <v xml:space="preserve"> </v>
      </c>
      <c r="L224" s="82" t="str">
        <f>IF(Table1[[#This Row],[M SuperVet]]=""," ",RANK(AI224,$AI$5:$AI$1454,1))</f>
        <v xml:space="preserve"> </v>
      </c>
      <c r="M224" s="74">
        <v>404</v>
      </c>
      <c r="N224" s="74">
        <v>176</v>
      </c>
      <c r="O224" s="74">
        <v>47</v>
      </c>
      <c r="P224" s="74">
        <v>128</v>
      </c>
      <c r="Q224" s="17">
        <v>370</v>
      </c>
      <c r="R224" s="17">
        <v>139</v>
      </c>
      <c r="S224" s="17">
        <v>104</v>
      </c>
      <c r="T224" s="17">
        <v>179</v>
      </c>
      <c r="U224" s="55">
        <f>+Table1[[#This Row],[Thames Turbo Sprint Triathlon]]/$M$3</f>
        <v>1</v>
      </c>
      <c r="V224" s="55">
        <f t="shared" si="72"/>
        <v>1</v>
      </c>
      <c r="W224" s="55">
        <f t="shared" si="73"/>
        <v>1</v>
      </c>
      <c r="X224" s="55">
        <f t="shared" si="74"/>
        <v>1</v>
      </c>
      <c r="Y224" s="55">
        <f t="shared" si="75"/>
        <v>0.71844660194174759</v>
      </c>
      <c r="Z224" s="55">
        <f>+Table1[[#This Row],[Hillingdon Sprint Triathlon]]/$R$3</f>
        <v>1</v>
      </c>
      <c r="AA224" s="55">
        <f>+Table1[[#This Row],[London Fields]]/$S$3</f>
        <v>1</v>
      </c>
      <c r="AB224" s="55">
        <f>+Table1[[#This Row],[Jekyll &amp; Hyde Park Duathlon]]/$T$3</f>
        <v>1</v>
      </c>
      <c r="AC224" s="65">
        <f t="shared" si="76"/>
        <v>3.7184466019417477</v>
      </c>
      <c r="AD224" s="55">
        <f>+AC224</f>
        <v>3.7184466019417477</v>
      </c>
      <c r="AE224" s="55"/>
      <c r="AF224" s="55"/>
      <c r="AG224" s="55"/>
      <c r="AH224" s="55"/>
      <c r="AI224" s="55"/>
      <c r="AJ224" s="73">
        <f>COUNT(Table1[[#This Row],[F open]:[M SuperVet]])</f>
        <v>1</v>
      </c>
    </row>
    <row r="225" spans="1:36" s="52" customFormat="1" hidden="1" x14ac:dyDescent="0.2">
      <c r="A225" s="16" t="str">
        <f t="shared" si="85"/>
        <v xml:space="preserve"> </v>
      </c>
      <c r="B225" s="16" t="s">
        <v>1982</v>
      </c>
      <c r="C225" s="15"/>
      <c r="D225" s="29" t="s">
        <v>398</v>
      </c>
      <c r="E225" s="29" t="s">
        <v>188</v>
      </c>
      <c r="F225" s="82">
        <f t="shared" si="71"/>
        <v>1449</v>
      </c>
      <c r="G225" s="82" t="str">
        <f>IF(Table1[[#This Row],[F open]]=""," ",RANK(AD225,$AD$5:$AD$1454,1))</f>
        <v xml:space="preserve"> </v>
      </c>
      <c r="H225" s="82" t="str">
        <f>IF(Table1[[#This Row],[F Vet]]=""," ",RANK(AE225,$AE$5:$AE$1454,1))</f>
        <v xml:space="preserve"> </v>
      </c>
      <c r="I225" s="82" t="str">
        <f>IF(Table1[[#This Row],[F SuperVet]]=""," ",RANK(AF225,$AF$5:$AF$1454,1))</f>
        <v xml:space="preserve"> </v>
      </c>
      <c r="J225" s="82">
        <f>IF(Table1[[#This Row],[M Open]]=""," ",RANK(AG225,$AG$5:$AG$1454,1))</f>
        <v>601</v>
      </c>
      <c r="K225" s="82" t="str">
        <f>IF(Table1[[#This Row],[M Vet]]=""," ",RANK(AH225,$AH$5:$AH$1454,1))</f>
        <v xml:space="preserve"> </v>
      </c>
      <c r="L225" s="82" t="str">
        <f>IF(Table1[[#This Row],[M SuperVet]]=""," ",RANK(AI225,$AI$5:$AI$1454,1))</f>
        <v xml:space="preserve"> </v>
      </c>
      <c r="M225" s="74">
        <v>404</v>
      </c>
      <c r="N225" s="74">
        <v>176</v>
      </c>
      <c r="O225" s="74">
        <v>47</v>
      </c>
      <c r="P225" s="74">
        <v>128</v>
      </c>
      <c r="Q225" s="17">
        <v>513</v>
      </c>
      <c r="R225" s="17">
        <v>139</v>
      </c>
      <c r="S225" s="17">
        <v>104</v>
      </c>
      <c r="T225" s="17">
        <v>179</v>
      </c>
      <c r="U225" s="55">
        <f>+Table1[[#This Row],[Thames Turbo Sprint Triathlon]]/$M$3</f>
        <v>1</v>
      </c>
      <c r="V225" s="55">
        <f t="shared" si="72"/>
        <v>1</v>
      </c>
      <c r="W225" s="55">
        <f t="shared" si="73"/>
        <v>1</v>
      </c>
      <c r="X225" s="55">
        <f t="shared" si="74"/>
        <v>1</v>
      </c>
      <c r="Y225" s="55">
        <f t="shared" si="75"/>
        <v>0.99611650485436898</v>
      </c>
      <c r="Z225" s="55">
        <f>+Table1[[#This Row],[Hillingdon Sprint Triathlon]]/$R$3</f>
        <v>1</v>
      </c>
      <c r="AA225" s="55">
        <f>+Table1[[#This Row],[London Fields]]/$S$3</f>
        <v>1</v>
      </c>
      <c r="AB225" s="55">
        <f>+Table1[[#This Row],[Jekyll &amp; Hyde Park Duathlon]]/$T$3</f>
        <v>1</v>
      </c>
      <c r="AC225" s="65">
        <f t="shared" si="76"/>
        <v>3.9961165048543688</v>
      </c>
      <c r="AD225" s="55"/>
      <c r="AE225" s="55"/>
      <c r="AF225" s="55"/>
      <c r="AG225" s="55">
        <f>+AC225</f>
        <v>3.9961165048543688</v>
      </c>
      <c r="AH225" s="55"/>
      <c r="AI225" s="55"/>
      <c r="AJ225" s="73">
        <f>COUNT(Table1[[#This Row],[F open]:[M SuperVet]])</f>
        <v>1</v>
      </c>
    </row>
    <row r="226" spans="1:36" s="52" customFormat="1" x14ac:dyDescent="0.2">
      <c r="A226" s="16" t="str">
        <f t="shared" si="85"/>
        <v xml:space="preserve"> </v>
      </c>
      <c r="B226" s="16" t="s">
        <v>451</v>
      </c>
      <c r="C226" s="15" t="s">
        <v>249</v>
      </c>
      <c r="D226" s="29" t="s">
        <v>217</v>
      </c>
      <c r="E226" s="29" t="s">
        <v>194</v>
      </c>
      <c r="F226" s="82">
        <f t="shared" si="71"/>
        <v>1179</v>
      </c>
      <c r="G226" s="82">
        <f>IF(Table1[[#This Row],[F open]]=""," ",RANK(AD226,$AD$5:$AD$1454,1))</f>
        <v>207</v>
      </c>
      <c r="H226" s="82" t="str">
        <f>IF(Table1[[#This Row],[F Vet]]=""," ",RANK(AE226,$AE$5:$AE$1454,1))</f>
        <v xml:space="preserve"> </v>
      </c>
      <c r="I226" s="82" t="str">
        <f>IF(Table1[[#This Row],[F SuperVet]]=""," ",RANK(AF226,$AF$5:$AF$1454,1))</f>
        <v xml:space="preserve"> </v>
      </c>
      <c r="J226" s="82" t="str">
        <f>IF(Table1[[#This Row],[M Open]]=""," ",RANK(AG226,$AG$5:$AG$1454,1))</f>
        <v xml:space="preserve"> </v>
      </c>
      <c r="K226" s="82" t="str">
        <f>IF(Table1[[#This Row],[M Vet]]=""," ",RANK(AH226,$AH$5:$AH$1454,1))</f>
        <v xml:space="preserve"> </v>
      </c>
      <c r="L226" s="82" t="str">
        <f>IF(Table1[[#This Row],[M SuperVet]]=""," ",RANK(AI226,$AI$5:$AI$1454,1))</f>
        <v xml:space="preserve"> </v>
      </c>
      <c r="M226" s="74">
        <v>334</v>
      </c>
      <c r="N226" s="74">
        <v>176</v>
      </c>
      <c r="O226" s="74">
        <v>47</v>
      </c>
      <c r="P226" s="74">
        <v>128</v>
      </c>
      <c r="Q226" s="17">
        <v>515</v>
      </c>
      <c r="R226" s="17">
        <v>139</v>
      </c>
      <c r="S226" s="17">
        <v>104</v>
      </c>
      <c r="T226" s="17">
        <v>179</v>
      </c>
      <c r="U226" s="55">
        <f>+Table1[[#This Row],[Thames Turbo Sprint Triathlon]]/$M$3</f>
        <v>0.82673267326732669</v>
      </c>
      <c r="V226" s="55">
        <f t="shared" si="72"/>
        <v>1</v>
      </c>
      <c r="W226" s="55">
        <f t="shared" si="73"/>
        <v>1</v>
      </c>
      <c r="X226" s="55">
        <f t="shared" si="74"/>
        <v>1</v>
      </c>
      <c r="Y226" s="55">
        <f t="shared" si="75"/>
        <v>1</v>
      </c>
      <c r="Z226" s="55">
        <f>+Table1[[#This Row],[Hillingdon Sprint Triathlon]]/$R$3</f>
        <v>1</v>
      </c>
      <c r="AA226" s="55">
        <f>+Table1[[#This Row],[London Fields]]/$S$3</f>
        <v>1</v>
      </c>
      <c r="AB226" s="55">
        <f>+Table1[[#This Row],[Jekyll &amp; Hyde Park Duathlon]]/$T$3</f>
        <v>1</v>
      </c>
      <c r="AC226" s="65">
        <f t="shared" si="76"/>
        <v>3.8267326732673266</v>
      </c>
      <c r="AD226" s="55">
        <f>+AC226</f>
        <v>3.8267326732673266</v>
      </c>
      <c r="AE226" s="55"/>
      <c r="AF226" s="55"/>
      <c r="AG226" s="55"/>
      <c r="AH226" s="55"/>
      <c r="AI226" s="55"/>
      <c r="AJ226" s="73">
        <f>COUNT(Table1[[#This Row],[F open]:[M SuperVet]])</f>
        <v>1</v>
      </c>
    </row>
    <row r="227" spans="1:36" s="52" customFormat="1" hidden="1" x14ac:dyDescent="0.2">
      <c r="A227" s="16" t="str">
        <f t="shared" si="85"/>
        <v xml:space="preserve"> </v>
      </c>
      <c r="B227" s="16" t="s">
        <v>2153</v>
      </c>
      <c r="C227" s="15" t="s">
        <v>25</v>
      </c>
      <c r="D227" s="29" t="s">
        <v>217</v>
      </c>
      <c r="E227" s="29" t="s">
        <v>188</v>
      </c>
      <c r="F227" s="82">
        <f t="shared" si="71"/>
        <v>140</v>
      </c>
      <c r="G227" s="82" t="str">
        <f>IF(Table1[[#This Row],[F open]]=""," ",RANK(AD227,$AD$5:$AD$1454,1))</f>
        <v xml:space="preserve"> </v>
      </c>
      <c r="H227" s="82" t="str">
        <f>IF(Table1[[#This Row],[F Vet]]=""," ",RANK(AE227,$AE$5:$AE$1454,1))</f>
        <v xml:space="preserve"> </v>
      </c>
      <c r="I227" s="82" t="str">
        <f>IF(Table1[[#This Row],[F SuperVet]]=""," ",RANK(AF227,$AF$5:$AF$1454,1))</f>
        <v xml:space="preserve"> </v>
      </c>
      <c r="J227" s="82">
        <f>IF(Table1[[#This Row],[M Open]]=""," ",RANK(AG227,$AG$5:$AG$1454,1))</f>
        <v>73</v>
      </c>
      <c r="K227" s="82" t="str">
        <f>IF(Table1[[#This Row],[M Vet]]=""," ",RANK(AH227,$AH$5:$AH$1454,1))</f>
        <v xml:space="preserve"> </v>
      </c>
      <c r="L227" s="82" t="str">
        <f>IF(Table1[[#This Row],[M SuperVet]]=""," ",RANK(AI227,$AI$5:$AI$1454,1))</f>
        <v xml:space="preserve"> </v>
      </c>
      <c r="M227" s="74">
        <v>404</v>
      </c>
      <c r="N227" s="74">
        <v>176</v>
      </c>
      <c r="O227" s="74">
        <v>47</v>
      </c>
      <c r="P227" s="74">
        <v>128</v>
      </c>
      <c r="Q227" s="17">
        <v>515</v>
      </c>
      <c r="R227" s="17">
        <v>139</v>
      </c>
      <c r="S227" s="17">
        <v>104</v>
      </c>
      <c r="T227" s="17">
        <v>5</v>
      </c>
      <c r="U227" s="55">
        <f>+Table1[[#This Row],[Thames Turbo Sprint Triathlon]]/$M$3</f>
        <v>1</v>
      </c>
      <c r="V227" s="55">
        <f t="shared" si="72"/>
        <v>1</v>
      </c>
      <c r="W227" s="55">
        <f t="shared" si="73"/>
        <v>1</v>
      </c>
      <c r="X227" s="55">
        <f t="shared" si="74"/>
        <v>1</v>
      </c>
      <c r="Y227" s="55">
        <f t="shared" si="75"/>
        <v>1</v>
      </c>
      <c r="Z227" s="55">
        <f>+Table1[[#This Row],[Hillingdon Sprint Triathlon]]/$R$3</f>
        <v>1</v>
      </c>
      <c r="AA227" s="55">
        <f>+Table1[[#This Row],[London Fields]]/$S$3</f>
        <v>1</v>
      </c>
      <c r="AB227" s="55">
        <f>+Table1[[#This Row],[Jekyll &amp; Hyde Park Duathlon]]/$T$3</f>
        <v>2.7932960893854747E-2</v>
      </c>
      <c r="AC227" s="65">
        <f t="shared" si="76"/>
        <v>3.027932960893855</v>
      </c>
      <c r="AD227" s="55"/>
      <c r="AE227" s="55"/>
      <c r="AF227" s="55"/>
      <c r="AG227" s="55">
        <f>+AC227</f>
        <v>3.027932960893855</v>
      </c>
      <c r="AH227" s="55"/>
      <c r="AI227" s="55"/>
      <c r="AJ227" s="73">
        <f>COUNT(Table1[[#This Row],[F open]:[M SuperVet]])</f>
        <v>1</v>
      </c>
    </row>
    <row r="228" spans="1:36" s="52" customFormat="1" hidden="1" x14ac:dyDescent="0.2">
      <c r="A228" s="16" t="str">
        <f t="shared" si="85"/>
        <v xml:space="preserve"> </v>
      </c>
      <c r="B228" s="16" t="s">
        <v>1572</v>
      </c>
      <c r="C228" s="15" t="s">
        <v>122</v>
      </c>
      <c r="D228" s="29" t="s">
        <v>1059</v>
      </c>
      <c r="E228" s="29" t="s">
        <v>1530</v>
      </c>
      <c r="F228" s="82">
        <f t="shared" si="71"/>
        <v>923</v>
      </c>
      <c r="G228" s="82" t="str">
        <f>IF(Table1[[#This Row],[F open]]=""," ",RANK(AD228,$AD$5:$AD$1454,1))</f>
        <v xml:space="preserve"> </v>
      </c>
      <c r="H228" s="82" t="str">
        <f>IF(Table1[[#This Row],[F Vet]]=""," ",RANK(AE228,$AE$5:$AE$1454,1))</f>
        <v xml:space="preserve"> </v>
      </c>
      <c r="I228" s="82" t="str">
        <f>IF(Table1[[#This Row],[F SuperVet]]=""," ",RANK(AF228,$AF$5:$AF$1454,1))</f>
        <v xml:space="preserve"> </v>
      </c>
      <c r="J228" s="82" t="str">
        <f>IF(Table1[[#This Row],[M Open]]=""," ",RANK(AG228,$AG$5:$AG$1454,1))</f>
        <v xml:space="preserve"> </v>
      </c>
      <c r="K228" s="82" t="str">
        <f>IF(Table1[[#This Row],[M Vet]]=""," ",RANK(AH228,$AH$5:$AH$1454,1))</f>
        <v xml:space="preserve"> </v>
      </c>
      <c r="L228" s="82">
        <f>IF(Table1[[#This Row],[M SuperVet]]=""," ",RANK(AI228,$AI$5:$AI$1454,1))</f>
        <v>51</v>
      </c>
      <c r="M228" s="74">
        <v>404</v>
      </c>
      <c r="N228" s="74">
        <v>176</v>
      </c>
      <c r="O228" s="74">
        <v>47</v>
      </c>
      <c r="P228" s="74">
        <v>83</v>
      </c>
      <c r="Q228" s="17">
        <v>515</v>
      </c>
      <c r="R228" s="17">
        <v>139</v>
      </c>
      <c r="S228" s="17">
        <v>104</v>
      </c>
      <c r="T228" s="17">
        <v>179</v>
      </c>
      <c r="U228" s="55">
        <f>+Table1[[#This Row],[Thames Turbo Sprint Triathlon]]/$M$3</f>
        <v>1</v>
      </c>
      <c r="V228" s="55">
        <f t="shared" si="72"/>
        <v>1</v>
      </c>
      <c r="W228" s="55">
        <f t="shared" si="73"/>
        <v>1</v>
      </c>
      <c r="X228" s="55">
        <f t="shared" si="74"/>
        <v>0.6484375</v>
      </c>
      <c r="Y228" s="55">
        <f t="shared" si="75"/>
        <v>1</v>
      </c>
      <c r="Z228" s="55">
        <f>+Table1[[#This Row],[Hillingdon Sprint Triathlon]]/$R$3</f>
        <v>1</v>
      </c>
      <c r="AA228" s="55">
        <f>+Table1[[#This Row],[London Fields]]/$S$3</f>
        <v>1</v>
      </c>
      <c r="AB228" s="55">
        <f>+Table1[[#This Row],[Jekyll &amp; Hyde Park Duathlon]]/$T$3</f>
        <v>1</v>
      </c>
      <c r="AC228" s="65">
        <f t="shared" si="76"/>
        <v>3.6484375</v>
      </c>
      <c r="AD228" s="55"/>
      <c r="AE228" s="55"/>
      <c r="AF228" s="55"/>
      <c r="AG228" s="55"/>
      <c r="AH228" s="55"/>
      <c r="AI228" s="55">
        <f>+AC228</f>
        <v>3.6484375</v>
      </c>
      <c r="AJ228" s="73">
        <f>COUNT(Table1[[#This Row],[F open]:[M SuperVet]])</f>
        <v>1</v>
      </c>
    </row>
    <row r="229" spans="1:36" s="52" customFormat="1" hidden="1" x14ac:dyDescent="0.2">
      <c r="A229" s="16" t="str">
        <f t="shared" si="85"/>
        <v xml:space="preserve"> </v>
      </c>
      <c r="B229" s="16" t="s">
        <v>1575</v>
      </c>
      <c r="C229" s="15" t="s">
        <v>66</v>
      </c>
      <c r="D229" s="29" t="s">
        <v>217</v>
      </c>
      <c r="E229" s="29" t="s">
        <v>1530</v>
      </c>
      <c r="F229" s="82">
        <f t="shared" si="71"/>
        <v>253</v>
      </c>
      <c r="G229" s="82" t="str">
        <f>IF(Table1[[#This Row],[F open]]=""," ",RANK(AD229,$AD$5:$AD$1454,1))</f>
        <v xml:space="preserve"> </v>
      </c>
      <c r="H229" s="82" t="str">
        <f>IF(Table1[[#This Row],[F Vet]]=""," ",RANK(AE229,$AE$5:$AE$1454,1))</f>
        <v xml:space="preserve"> </v>
      </c>
      <c r="I229" s="82" t="str">
        <f>IF(Table1[[#This Row],[F SuperVet]]=""," ",RANK(AF229,$AF$5:$AF$1454,1))</f>
        <v xml:space="preserve"> </v>
      </c>
      <c r="J229" s="82">
        <f>IF(Table1[[#This Row],[M Open]]=""," ",RANK(AG229,$AG$5:$AG$1454,1))</f>
        <v>152</v>
      </c>
      <c r="K229" s="82" t="str">
        <f>IF(Table1[[#This Row],[M Vet]]=""," ",RANK(AH229,$AH$5:$AH$1454,1))</f>
        <v xml:space="preserve"> </v>
      </c>
      <c r="L229" s="82" t="str">
        <f>IF(Table1[[#This Row],[M SuperVet]]=""," ",RANK(AI229,$AI$5:$AI$1454,1))</f>
        <v xml:space="preserve"> </v>
      </c>
      <c r="M229" s="74">
        <v>404</v>
      </c>
      <c r="N229" s="74">
        <v>176</v>
      </c>
      <c r="O229" s="74">
        <v>47</v>
      </c>
      <c r="P229" s="74">
        <v>90</v>
      </c>
      <c r="Q229" s="17">
        <v>221</v>
      </c>
      <c r="R229" s="17">
        <v>139</v>
      </c>
      <c r="S229" s="17">
        <v>104</v>
      </c>
      <c r="T229" s="17">
        <v>179</v>
      </c>
      <c r="U229" s="55">
        <f>+Table1[[#This Row],[Thames Turbo Sprint Triathlon]]/$M$3</f>
        <v>1</v>
      </c>
      <c r="V229" s="55">
        <f t="shared" si="72"/>
        <v>1</v>
      </c>
      <c r="W229" s="55">
        <f t="shared" si="73"/>
        <v>1</v>
      </c>
      <c r="X229" s="55">
        <f t="shared" si="74"/>
        <v>0.703125</v>
      </c>
      <c r="Y229" s="55">
        <f t="shared" si="75"/>
        <v>0.42912621359223302</v>
      </c>
      <c r="Z229" s="55">
        <f>+Table1[[#This Row],[Hillingdon Sprint Triathlon]]/$R$3</f>
        <v>1</v>
      </c>
      <c r="AA229" s="55">
        <f>+Table1[[#This Row],[London Fields]]/$S$3</f>
        <v>1</v>
      </c>
      <c r="AB229" s="55">
        <f>+Table1[[#This Row],[Jekyll &amp; Hyde Park Duathlon]]/$T$3</f>
        <v>1</v>
      </c>
      <c r="AC229" s="65">
        <f t="shared" si="76"/>
        <v>3.1322512135922329</v>
      </c>
      <c r="AD229" s="55"/>
      <c r="AE229" s="55"/>
      <c r="AF229" s="55"/>
      <c r="AG229" s="55">
        <f>+AC229</f>
        <v>3.1322512135922329</v>
      </c>
      <c r="AH229" s="55"/>
      <c r="AI229" s="55"/>
      <c r="AJ229" s="73">
        <f>COUNT(Table1[[#This Row],[F open]:[M SuperVet]])</f>
        <v>1</v>
      </c>
    </row>
    <row r="230" spans="1:36" s="52" customFormat="1" hidden="1" x14ac:dyDescent="0.2">
      <c r="A230" s="16" t="str">
        <f t="shared" si="85"/>
        <v xml:space="preserve"> </v>
      </c>
      <c r="B230" s="16" t="s">
        <v>870</v>
      </c>
      <c r="C230" s="15"/>
      <c r="D230" s="29" t="s">
        <v>397</v>
      </c>
      <c r="E230" s="29" t="s">
        <v>188</v>
      </c>
      <c r="F230" s="82">
        <f t="shared" si="71"/>
        <v>711</v>
      </c>
      <c r="G230" s="82" t="str">
        <f>IF(Table1[[#This Row],[F open]]=""," ",RANK(AD230,$AD$5:$AD$1454,1))</f>
        <v xml:space="preserve"> </v>
      </c>
      <c r="H230" s="82" t="str">
        <f>IF(Table1[[#This Row],[F Vet]]=""," ",RANK(AE230,$AE$5:$AE$1454,1))</f>
        <v xml:space="preserve"> </v>
      </c>
      <c r="I230" s="82" t="str">
        <f>IF(Table1[[#This Row],[F SuperVet]]=""," ",RANK(AF230,$AF$5:$AF$1454,1))</f>
        <v xml:space="preserve"> </v>
      </c>
      <c r="J230" s="82" t="str">
        <f>IF(Table1[[#This Row],[M Open]]=""," ",RANK(AG230,$AG$5:$AG$1454,1))</f>
        <v xml:space="preserve"> </v>
      </c>
      <c r="K230" s="82">
        <f>IF(Table1[[#This Row],[M Vet]]=""," ",RANK(AH230,$AH$5:$AH$1454,1))</f>
        <v>169</v>
      </c>
      <c r="L230" s="82" t="str">
        <f>IF(Table1[[#This Row],[M SuperVet]]=""," ",RANK(AI230,$AI$5:$AI$1454,1))</f>
        <v xml:space="preserve"> </v>
      </c>
      <c r="M230" s="74">
        <v>199</v>
      </c>
      <c r="N230" s="74">
        <v>176</v>
      </c>
      <c r="O230" s="74">
        <v>47</v>
      </c>
      <c r="P230" s="74">
        <v>128</v>
      </c>
      <c r="Q230" s="17">
        <v>515</v>
      </c>
      <c r="R230" s="17">
        <v>139</v>
      </c>
      <c r="S230" s="17">
        <v>104</v>
      </c>
      <c r="T230" s="17">
        <v>179</v>
      </c>
      <c r="U230" s="55">
        <f>+Table1[[#This Row],[Thames Turbo Sprint Triathlon]]/$M$3</f>
        <v>0.49257425742574257</v>
      </c>
      <c r="V230" s="55">
        <f t="shared" si="72"/>
        <v>1</v>
      </c>
      <c r="W230" s="55">
        <f t="shared" si="73"/>
        <v>1</v>
      </c>
      <c r="X230" s="55">
        <f t="shared" si="74"/>
        <v>1</v>
      </c>
      <c r="Y230" s="55">
        <f t="shared" si="75"/>
        <v>1</v>
      </c>
      <c r="Z230" s="55">
        <f>+Table1[[#This Row],[Hillingdon Sprint Triathlon]]/$R$3</f>
        <v>1</v>
      </c>
      <c r="AA230" s="55">
        <f>+Table1[[#This Row],[London Fields]]/$S$3</f>
        <v>1</v>
      </c>
      <c r="AB230" s="55">
        <f>+Table1[[#This Row],[Jekyll &amp; Hyde Park Duathlon]]/$T$3</f>
        <v>1</v>
      </c>
      <c r="AC230" s="65">
        <f t="shared" si="76"/>
        <v>3.4925742574257423</v>
      </c>
      <c r="AD230" s="55"/>
      <c r="AE230" s="55"/>
      <c r="AF230" s="55"/>
      <c r="AG230" s="55"/>
      <c r="AH230" s="55">
        <f t="shared" ref="AH230:AH231" si="86">+AC230</f>
        <v>3.4925742574257423</v>
      </c>
      <c r="AI230" s="55"/>
      <c r="AJ230" s="73">
        <f>COUNT(Table1[[#This Row],[F open]:[M SuperVet]])</f>
        <v>1</v>
      </c>
    </row>
    <row r="231" spans="1:36" s="52" customFormat="1" hidden="1" x14ac:dyDescent="0.2">
      <c r="A231" s="16" t="str">
        <f t="shared" si="85"/>
        <v xml:space="preserve"> </v>
      </c>
      <c r="B231" s="16" t="s">
        <v>821</v>
      </c>
      <c r="C231" s="15" t="s">
        <v>269</v>
      </c>
      <c r="D231" s="29" t="s">
        <v>397</v>
      </c>
      <c r="E231" s="29" t="s">
        <v>188</v>
      </c>
      <c r="F231" s="82">
        <f t="shared" si="71"/>
        <v>498</v>
      </c>
      <c r="G231" s="82" t="str">
        <f>IF(Table1[[#This Row],[F open]]=""," ",RANK(AD231,$AD$5:$AD$1454,1))</f>
        <v xml:space="preserve"> </v>
      </c>
      <c r="H231" s="82" t="str">
        <f>IF(Table1[[#This Row],[F Vet]]=""," ",RANK(AE231,$AE$5:$AE$1454,1))</f>
        <v xml:space="preserve"> </v>
      </c>
      <c r="I231" s="82" t="str">
        <f>IF(Table1[[#This Row],[F SuperVet]]=""," ",RANK(AF231,$AF$5:$AF$1454,1))</f>
        <v xml:space="preserve"> </v>
      </c>
      <c r="J231" s="82" t="str">
        <f>IF(Table1[[#This Row],[M Open]]=""," ",RANK(AG231,$AG$5:$AG$1454,1))</f>
        <v xml:space="preserve"> </v>
      </c>
      <c r="K231" s="82">
        <f>IF(Table1[[#This Row],[M Vet]]=""," ",RANK(AH231,$AH$5:$AH$1454,1))</f>
        <v>121</v>
      </c>
      <c r="L231" s="82" t="str">
        <f>IF(Table1[[#This Row],[M SuperVet]]=""," ",RANK(AI231,$AI$5:$AI$1454,1))</f>
        <v xml:space="preserve"> </v>
      </c>
      <c r="M231" s="74">
        <v>131</v>
      </c>
      <c r="N231" s="74">
        <v>176</v>
      </c>
      <c r="O231" s="74">
        <v>47</v>
      </c>
      <c r="P231" s="74">
        <v>128</v>
      </c>
      <c r="Q231" s="17">
        <v>515</v>
      </c>
      <c r="R231" s="17">
        <v>139</v>
      </c>
      <c r="S231" s="17">
        <v>104</v>
      </c>
      <c r="T231" s="17">
        <v>179</v>
      </c>
      <c r="U231" s="55">
        <f>+Table1[[#This Row],[Thames Turbo Sprint Triathlon]]/$M$3</f>
        <v>0.32425742574257427</v>
      </c>
      <c r="V231" s="55">
        <f t="shared" si="72"/>
        <v>1</v>
      </c>
      <c r="W231" s="55">
        <f t="shared" si="73"/>
        <v>1</v>
      </c>
      <c r="X231" s="55">
        <f t="shared" si="74"/>
        <v>1</v>
      </c>
      <c r="Y231" s="55">
        <f t="shared" si="75"/>
        <v>1</v>
      </c>
      <c r="Z231" s="55">
        <f>+Table1[[#This Row],[Hillingdon Sprint Triathlon]]/$R$3</f>
        <v>1</v>
      </c>
      <c r="AA231" s="55">
        <f>+Table1[[#This Row],[London Fields]]/$S$3</f>
        <v>1</v>
      </c>
      <c r="AB231" s="55">
        <f>+Table1[[#This Row],[Jekyll &amp; Hyde Park Duathlon]]/$T$3</f>
        <v>1</v>
      </c>
      <c r="AC231" s="65">
        <f t="shared" si="76"/>
        <v>3.3242574257425743</v>
      </c>
      <c r="AD231" s="55"/>
      <c r="AE231" s="55"/>
      <c r="AF231" s="55"/>
      <c r="AG231" s="55"/>
      <c r="AH231" s="55">
        <f t="shared" si="86"/>
        <v>3.3242574257425743</v>
      </c>
      <c r="AI231" s="55"/>
      <c r="AJ231" s="73">
        <f>COUNT(Table1[[#This Row],[F open]:[M SuperVet]])</f>
        <v>1</v>
      </c>
    </row>
    <row r="232" spans="1:36" s="52" customFormat="1" hidden="1" x14ac:dyDescent="0.2">
      <c r="A232" s="16" t="str">
        <f t="shared" si="85"/>
        <v xml:space="preserve"> </v>
      </c>
      <c r="B232" s="16" t="s">
        <v>295</v>
      </c>
      <c r="C232" s="15" t="s">
        <v>138</v>
      </c>
      <c r="D232" s="29" t="s">
        <v>217</v>
      </c>
      <c r="E232" s="29" t="s">
        <v>188</v>
      </c>
      <c r="F232" s="82">
        <f t="shared" si="71"/>
        <v>183</v>
      </c>
      <c r="G232" s="82" t="str">
        <f>IF(Table1[[#This Row],[F open]]=""," ",RANK(AD232,$AD$5:$AD$1454,1))</f>
        <v xml:space="preserve"> </v>
      </c>
      <c r="H232" s="82" t="str">
        <f>IF(Table1[[#This Row],[F Vet]]=""," ",RANK(AE232,$AE$5:$AE$1454,1))</f>
        <v xml:space="preserve"> </v>
      </c>
      <c r="I232" s="82" t="str">
        <f>IF(Table1[[#This Row],[F SuperVet]]=""," ",RANK(AF232,$AF$5:$AF$1454,1))</f>
        <v xml:space="preserve"> </v>
      </c>
      <c r="J232" s="82">
        <f>IF(Table1[[#This Row],[M Open]]=""," ",RANK(AG232,$AG$5:$AG$1454,1))</f>
        <v>104</v>
      </c>
      <c r="K232" s="82" t="str">
        <f>IF(Table1[[#This Row],[M Vet]]=""," ",RANK(AH232,$AH$5:$AH$1454,1))</f>
        <v xml:space="preserve"> </v>
      </c>
      <c r="L232" s="82" t="str">
        <f>IF(Table1[[#This Row],[M SuperVet]]=""," ",RANK(AI232,$AI$5:$AI$1454,1))</f>
        <v xml:space="preserve"> </v>
      </c>
      <c r="M232" s="74">
        <v>404</v>
      </c>
      <c r="N232" s="74">
        <v>12</v>
      </c>
      <c r="O232" s="74">
        <v>47</v>
      </c>
      <c r="P232" s="74">
        <v>128</v>
      </c>
      <c r="Q232" s="17">
        <v>515</v>
      </c>
      <c r="R232" s="17">
        <v>139</v>
      </c>
      <c r="S232" s="17">
        <v>104</v>
      </c>
      <c r="T232" s="17">
        <v>179</v>
      </c>
      <c r="U232" s="55">
        <f>+Table1[[#This Row],[Thames Turbo Sprint Triathlon]]/$M$3</f>
        <v>1</v>
      </c>
      <c r="V232" s="55">
        <f t="shared" si="72"/>
        <v>6.8181818181818177E-2</v>
      </c>
      <c r="W232" s="55">
        <f t="shared" si="73"/>
        <v>1</v>
      </c>
      <c r="X232" s="55">
        <f t="shared" si="74"/>
        <v>1</v>
      </c>
      <c r="Y232" s="55">
        <f t="shared" si="75"/>
        <v>1</v>
      </c>
      <c r="Z232" s="55">
        <f>+Table1[[#This Row],[Hillingdon Sprint Triathlon]]/$R$3</f>
        <v>1</v>
      </c>
      <c r="AA232" s="55">
        <f>+Table1[[#This Row],[London Fields]]/$S$3</f>
        <v>1</v>
      </c>
      <c r="AB232" s="55">
        <f>+Table1[[#This Row],[Jekyll &amp; Hyde Park Duathlon]]/$T$3</f>
        <v>1</v>
      </c>
      <c r="AC232" s="65">
        <f t="shared" si="76"/>
        <v>3.0681818181818183</v>
      </c>
      <c r="AD232" s="55"/>
      <c r="AE232" s="55"/>
      <c r="AF232" s="55"/>
      <c r="AG232" s="55">
        <f>+AC232</f>
        <v>3.0681818181818183</v>
      </c>
      <c r="AH232" s="55"/>
      <c r="AI232" s="55"/>
      <c r="AJ232" s="73">
        <f>COUNT(Table1[[#This Row],[F open]:[M SuperVet]])</f>
        <v>1</v>
      </c>
    </row>
    <row r="233" spans="1:36" s="52" customFormat="1" hidden="1" x14ac:dyDescent="0.2">
      <c r="A233" s="16" t="str">
        <f t="shared" si="85"/>
        <v xml:space="preserve"> </v>
      </c>
      <c r="B233" s="16" t="s">
        <v>551</v>
      </c>
      <c r="C233" s="15"/>
      <c r="D233" s="29" t="s">
        <v>397</v>
      </c>
      <c r="E233" s="29" t="s">
        <v>188</v>
      </c>
      <c r="F233" s="82">
        <f t="shared" si="71"/>
        <v>867</v>
      </c>
      <c r="G233" s="82" t="str">
        <f>IF(Table1[[#This Row],[F open]]=""," ",RANK(AD233,$AD$5:$AD$1454,1))</f>
        <v xml:space="preserve"> </v>
      </c>
      <c r="H233" s="82" t="str">
        <f>IF(Table1[[#This Row],[F Vet]]=""," ",RANK(AE233,$AE$5:$AE$1454,1))</f>
        <v xml:space="preserve"> </v>
      </c>
      <c r="I233" s="82" t="str">
        <f>IF(Table1[[#This Row],[F SuperVet]]=""," ",RANK(AF233,$AF$5:$AF$1454,1))</f>
        <v xml:space="preserve"> </v>
      </c>
      <c r="J233" s="82" t="str">
        <f>IF(Table1[[#This Row],[M Open]]=""," ",RANK(AG233,$AG$5:$AG$1454,1))</f>
        <v xml:space="preserve"> </v>
      </c>
      <c r="K233" s="82">
        <f>IF(Table1[[#This Row],[M Vet]]=""," ",RANK(AH233,$AH$5:$AH$1454,1))</f>
        <v>216</v>
      </c>
      <c r="L233" s="82" t="str">
        <f>IF(Table1[[#This Row],[M SuperVet]]=""," ",RANK(AI233,$AI$5:$AI$1454,1))</f>
        <v xml:space="preserve"> </v>
      </c>
      <c r="M233" s="74">
        <v>404</v>
      </c>
      <c r="N233" s="74">
        <v>176</v>
      </c>
      <c r="O233" s="74">
        <v>47</v>
      </c>
      <c r="P233" s="74">
        <v>128</v>
      </c>
      <c r="Q233" s="17">
        <v>314</v>
      </c>
      <c r="R233" s="17">
        <v>139</v>
      </c>
      <c r="S233" s="17">
        <v>104</v>
      </c>
      <c r="T233" s="17">
        <v>179</v>
      </c>
      <c r="U233" s="55">
        <f>+Table1[[#This Row],[Thames Turbo Sprint Triathlon]]/$M$3</f>
        <v>1</v>
      </c>
      <c r="V233" s="55">
        <f t="shared" si="72"/>
        <v>1</v>
      </c>
      <c r="W233" s="55">
        <f t="shared" si="73"/>
        <v>1</v>
      </c>
      <c r="X233" s="55">
        <f t="shared" si="74"/>
        <v>1</v>
      </c>
      <c r="Y233" s="55">
        <f t="shared" si="75"/>
        <v>0.60970873786407764</v>
      </c>
      <c r="Z233" s="55">
        <f>+Table1[[#This Row],[Hillingdon Sprint Triathlon]]/$R$3</f>
        <v>1</v>
      </c>
      <c r="AA233" s="55">
        <f>+Table1[[#This Row],[London Fields]]/$S$3</f>
        <v>1</v>
      </c>
      <c r="AB233" s="55">
        <f>+Table1[[#This Row],[Jekyll &amp; Hyde Park Duathlon]]/$T$3</f>
        <v>1</v>
      </c>
      <c r="AC233" s="65">
        <f t="shared" si="76"/>
        <v>3.6097087378640778</v>
      </c>
      <c r="AD233" s="55"/>
      <c r="AE233" s="55"/>
      <c r="AF233" s="55"/>
      <c r="AG233" s="55"/>
      <c r="AH233" s="55">
        <f t="shared" ref="AH233:AH236" si="87">+AC233</f>
        <v>3.6097087378640778</v>
      </c>
      <c r="AI233" s="55"/>
      <c r="AJ233" s="73">
        <f>COUNT(Table1[[#This Row],[F open]:[M SuperVet]])</f>
        <v>1</v>
      </c>
    </row>
    <row r="234" spans="1:36" s="52" customFormat="1" hidden="1" x14ac:dyDescent="0.2">
      <c r="A234" s="16" t="str">
        <f t="shared" si="85"/>
        <v xml:space="preserve"> </v>
      </c>
      <c r="B234" s="16" t="s">
        <v>1519</v>
      </c>
      <c r="C234" s="15" t="s">
        <v>238</v>
      </c>
      <c r="D234" s="29" t="s">
        <v>397</v>
      </c>
      <c r="E234" s="29" t="s">
        <v>188</v>
      </c>
      <c r="F234" s="82">
        <f t="shared" si="71"/>
        <v>1152</v>
      </c>
      <c r="G234" s="82" t="str">
        <f>IF(Table1[[#This Row],[F open]]=""," ",RANK(AD234,$AD$5:$AD$1454,1))</f>
        <v xml:space="preserve"> </v>
      </c>
      <c r="H234" s="82" t="str">
        <f>IF(Table1[[#This Row],[F Vet]]=""," ",RANK(AE234,$AE$5:$AE$1454,1))</f>
        <v xml:space="preserve"> </v>
      </c>
      <c r="I234" s="82" t="str">
        <f>IF(Table1[[#This Row],[F SuperVet]]=""," ",RANK(AF234,$AF$5:$AF$1454,1))</f>
        <v xml:space="preserve"> </v>
      </c>
      <c r="J234" s="82" t="str">
        <f>IF(Table1[[#This Row],[M Open]]=""," ",RANK(AG234,$AG$5:$AG$1454,1))</f>
        <v xml:space="preserve"> </v>
      </c>
      <c r="K234" s="82">
        <f>IF(Table1[[#This Row],[M Vet]]=""," ",RANK(AH234,$AH$5:$AH$1454,1))</f>
        <v>285</v>
      </c>
      <c r="L234" s="82" t="str">
        <f>IF(Table1[[#This Row],[M SuperVet]]=""," ",RANK(AI234,$AI$5:$AI$1454,1))</f>
        <v xml:space="preserve"> </v>
      </c>
      <c r="M234" s="74">
        <v>404</v>
      </c>
      <c r="N234" s="74">
        <v>176</v>
      </c>
      <c r="O234" s="74">
        <v>38</v>
      </c>
      <c r="P234" s="74">
        <v>128</v>
      </c>
      <c r="Q234" s="17">
        <v>515</v>
      </c>
      <c r="R234" s="17">
        <v>139</v>
      </c>
      <c r="S234" s="17">
        <v>104</v>
      </c>
      <c r="T234" s="17">
        <v>179</v>
      </c>
      <c r="U234" s="55">
        <f>+Table1[[#This Row],[Thames Turbo Sprint Triathlon]]/$M$3</f>
        <v>1</v>
      </c>
      <c r="V234" s="55">
        <f t="shared" si="72"/>
        <v>1</v>
      </c>
      <c r="W234" s="55">
        <f t="shared" si="73"/>
        <v>0.80851063829787229</v>
      </c>
      <c r="X234" s="55">
        <f t="shared" si="74"/>
        <v>1</v>
      </c>
      <c r="Y234" s="55">
        <f t="shared" si="75"/>
        <v>1</v>
      </c>
      <c r="Z234" s="55">
        <f>+Table1[[#This Row],[Hillingdon Sprint Triathlon]]/$R$3</f>
        <v>1</v>
      </c>
      <c r="AA234" s="55">
        <f>+Table1[[#This Row],[London Fields]]/$S$3</f>
        <v>1</v>
      </c>
      <c r="AB234" s="55">
        <f>+Table1[[#This Row],[Jekyll &amp; Hyde Park Duathlon]]/$T$3</f>
        <v>1</v>
      </c>
      <c r="AC234" s="65">
        <f t="shared" si="76"/>
        <v>3.8085106382978724</v>
      </c>
      <c r="AD234" s="55"/>
      <c r="AE234" s="55"/>
      <c r="AF234" s="55"/>
      <c r="AG234" s="55"/>
      <c r="AH234" s="55">
        <f t="shared" si="87"/>
        <v>3.8085106382978724</v>
      </c>
      <c r="AI234" s="55"/>
      <c r="AJ234" s="73">
        <f>COUNT(Table1[[#This Row],[F open]:[M SuperVet]])</f>
        <v>1</v>
      </c>
    </row>
    <row r="235" spans="1:36" s="52" customFormat="1" hidden="1" x14ac:dyDescent="0.2">
      <c r="A235" s="16" t="str">
        <f t="shared" si="85"/>
        <v xml:space="preserve"> </v>
      </c>
      <c r="B235" s="16" t="s">
        <v>389</v>
      </c>
      <c r="C235" s="15" t="s">
        <v>88</v>
      </c>
      <c r="D235" s="29" t="s">
        <v>397</v>
      </c>
      <c r="E235" s="29" t="s">
        <v>188</v>
      </c>
      <c r="F235" s="82">
        <f t="shared" si="71"/>
        <v>538</v>
      </c>
      <c r="G235" s="82" t="str">
        <f>IF(Table1[[#This Row],[F open]]=""," ",RANK(AD235,$AD$5:$AD$1454,1))</f>
        <v xml:space="preserve"> </v>
      </c>
      <c r="H235" s="82" t="str">
        <f>IF(Table1[[#This Row],[F Vet]]=""," ",RANK(AE235,$AE$5:$AE$1454,1))</f>
        <v xml:space="preserve"> </v>
      </c>
      <c r="I235" s="82" t="str">
        <f>IF(Table1[[#This Row],[F SuperVet]]=""," ",RANK(AF235,$AF$5:$AF$1454,1))</f>
        <v xml:space="preserve"> </v>
      </c>
      <c r="J235" s="82" t="str">
        <f>IF(Table1[[#This Row],[M Open]]=""," ",RANK(AG235,$AG$5:$AG$1454,1))</f>
        <v xml:space="preserve"> </v>
      </c>
      <c r="K235" s="82">
        <f>IF(Table1[[#This Row],[M Vet]]=""," ",RANK(AH235,$AH$5:$AH$1454,1))</f>
        <v>132</v>
      </c>
      <c r="L235" s="82" t="str">
        <f>IF(Table1[[#This Row],[M SuperVet]]=""," ",RANK(AI235,$AI$5:$AI$1454,1))</f>
        <v xml:space="preserve"> </v>
      </c>
      <c r="M235" s="74">
        <v>404</v>
      </c>
      <c r="N235" s="74">
        <v>63</v>
      </c>
      <c r="O235" s="74">
        <v>47</v>
      </c>
      <c r="P235" s="74">
        <v>128</v>
      </c>
      <c r="Q235" s="17">
        <v>515</v>
      </c>
      <c r="R235" s="17">
        <v>139</v>
      </c>
      <c r="S235" s="17">
        <v>104</v>
      </c>
      <c r="T235" s="17">
        <v>179</v>
      </c>
      <c r="U235" s="55">
        <f>+Table1[[#This Row],[Thames Turbo Sprint Triathlon]]/$M$3</f>
        <v>1</v>
      </c>
      <c r="V235" s="55">
        <f t="shared" si="72"/>
        <v>0.35795454545454547</v>
      </c>
      <c r="W235" s="55">
        <f t="shared" si="73"/>
        <v>1</v>
      </c>
      <c r="X235" s="55">
        <f t="shared" si="74"/>
        <v>1</v>
      </c>
      <c r="Y235" s="55">
        <f t="shared" si="75"/>
        <v>1</v>
      </c>
      <c r="Z235" s="55">
        <f>+Table1[[#This Row],[Hillingdon Sprint Triathlon]]/$R$3</f>
        <v>1</v>
      </c>
      <c r="AA235" s="55">
        <f>+Table1[[#This Row],[London Fields]]/$S$3</f>
        <v>1</v>
      </c>
      <c r="AB235" s="55">
        <f>+Table1[[#This Row],[Jekyll &amp; Hyde Park Duathlon]]/$T$3</f>
        <v>1</v>
      </c>
      <c r="AC235" s="65">
        <f t="shared" si="76"/>
        <v>3.3579545454545454</v>
      </c>
      <c r="AD235" s="55"/>
      <c r="AE235" s="55"/>
      <c r="AF235" s="55"/>
      <c r="AG235" s="55"/>
      <c r="AH235" s="55">
        <f t="shared" si="87"/>
        <v>3.3579545454545454</v>
      </c>
      <c r="AI235" s="55"/>
      <c r="AJ235" s="73">
        <f>COUNT(Table1[[#This Row],[F open]:[M SuperVet]])</f>
        <v>1</v>
      </c>
    </row>
    <row r="236" spans="1:36" s="52" customFormat="1" hidden="1" x14ac:dyDescent="0.2">
      <c r="A236" s="16" t="str">
        <f t="shared" si="85"/>
        <v xml:space="preserve"> </v>
      </c>
      <c r="B236" s="16" t="s">
        <v>2006</v>
      </c>
      <c r="C236" s="15" t="s">
        <v>53</v>
      </c>
      <c r="D236" s="29" t="s">
        <v>397</v>
      </c>
      <c r="E236" s="29" t="s">
        <v>1530</v>
      </c>
      <c r="F236" s="82">
        <f t="shared" si="71"/>
        <v>549</v>
      </c>
      <c r="G236" s="82" t="str">
        <f>IF(Table1[[#This Row],[F open]]=""," ",RANK(AD236,$AD$5:$AD$1454,1))</f>
        <v xml:space="preserve"> </v>
      </c>
      <c r="H236" s="82" t="str">
        <f>IF(Table1[[#This Row],[F Vet]]=""," ",RANK(AE236,$AE$5:$AE$1454,1))</f>
        <v xml:space="preserve"> </v>
      </c>
      <c r="I236" s="82" t="str">
        <f>IF(Table1[[#This Row],[F SuperVet]]=""," ",RANK(AF236,$AF$5:$AF$1454,1))</f>
        <v xml:space="preserve"> </v>
      </c>
      <c r="J236" s="82" t="str">
        <f>IF(Table1[[#This Row],[M Open]]=""," ",RANK(AG236,$AG$5:$AG$1454,1))</f>
        <v xml:space="preserve"> </v>
      </c>
      <c r="K236" s="82">
        <f>IF(Table1[[#This Row],[M Vet]]=""," ",RANK(AH236,$AH$5:$AH$1454,1))</f>
        <v>137</v>
      </c>
      <c r="L236" s="82" t="str">
        <f>IF(Table1[[#This Row],[M SuperVet]]=""," ",RANK(AI236,$AI$5:$AI$1454,1))</f>
        <v xml:space="preserve"> </v>
      </c>
      <c r="M236" s="74">
        <v>404</v>
      </c>
      <c r="N236" s="74">
        <v>176</v>
      </c>
      <c r="O236" s="74">
        <v>47</v>
      </c>
      <c r="P236" s="74">
        <v>128</v>
      </c>
      <c r="Q236" s="17">
        <v>515</v>
      </c>
      <c r="R236" s="17">
        <v>51</v>
      </c>
      <c r="S236" s="17">
        <v>104</v>
      </c>
      <c r="T236" s="17">
        <v>179</v>
      </c>
      <c r="U236" s="55">
        <f>+Table1[[#This Row],[Thames Turbo Sprint Triathlon]]/$M$3</f>
        <v>1</v>
      </c>
      <c r="V236" s="55">
        <f t="shared" si="72"/>
        <v>1</v>
      </c>
      <c r="W236" s="55">
        <f t="shared" si="73"/>
        <v>1</v>
      </c>
      <c r="X236" s="55">
        <f t="shared" si="74"/>
        <v>1</v>
      </c>
      <c r="Y236" s="55">
        <f t="shared" si="75"/>
        <v>1</v>
      </c>
      <c r="Z236" s="55">
        <f>+Table1[[#This Row],[Hillingdon Sprint Triathlon]]/$R$3</f>
        <v>0.36690647482014388</v>
      </c>
      <c r="AA236" s="55">
        <f>+Table1[[#This Row],[London Fields]]/$S$3</f>
        <v>1</v>
      </c>
      <c r="AB236" s="55">
        <f>+Table1[[#This Row],[Jekyll &amp; Hyde Park Duathlon]]/$T$3</f>
        <v>1</v>
      </c>
      <c r="AC236" s="65">
        <f t="shared" si="76"/>
        <v>3.3669064748201438</v>
      </c>
      <c r="AD236" s="55"/>
      <c r="AE236" s="55"/>
      <c r="AF236" s="55"/>
      <c r="AG236" s="55"/>
      <c r="AH236" s="55">
        <f t="shared" si="87"/>
        <v>3.3669064748201438</v>
      </c>
      <c r="AI236" s="55"/>
      <c r="AJ236" s="73">
        <f>COUNT(Table1[[#This Row],[F open]:[M SuperVet]])</f>
        <v>1</v>
      </c>
    </row>
    <row r="237" spans="1:36" s="52" customFormat="1" hidden="1" x14ac:dyDescent="0.2">
      <c r="A237" s="16" t="str">
        <f t="shared" si="85"/>
        <v xml:space="preserve"> </v>
      </c>
      <c r="B237" s="16" t="s">
        <v>2227</v>
      </c>
      <c r="C237" s="15"/>
      <c r="D237" s="29" t="s">
        <v>217</v>
      </c>
      <c r="E237" s="29" t="s">
        <v>188</v>
      </c>
      <c r="F237" s="82">
        <f t="shared" si="71"/>
        <v>970</v>
      </c>
      <c r="G237" s="82" t="str">
        <f>IF(Table1[[#This Row],[F open]]=""," ",RANK(AD237,$AD$5:$AD$1454,1))</f>
        <v xml:space="preserve"> </v>
      </c>
      <c r="H237" s="82" t="str">
        <f>IF(Table1[[#This Row],[F Vet]]=""," ",RANK(AE237,$AE$5:$AE$1454,1))</f>
        <v xml:space="preserve"> </v>
      </c>
      <c r="I237" s="82" t="str">
        <f>IF(Table1[[#This Row],[F SuperVet]]=""," ",RANK(AF237,$AF$5:$AF$1454,1))</f>
        <v xml:space="preserve"> </v>
      </c>
      <c r="J237" s="82">
        <f>IF(Table1[[#This Row],[M Open]]=""," ",RANK(AG237,$AG$5:$AG$1454,1))</f>
        <v>481</v>
      </c>
      <c r="K237" s="82" t="str">
        <f>IF(Table1[[#This Row],[M Vet]]=""," ",RANK(AH237,$AH$5:$AH$1454,1))</f>
        <v xml:space="preserve"> </v>
      </c>
      <c r="L237" s="82" t="str">
        <f>IF(Table1[[#This Row],[M SuperVet]]=""," ",RANK(AI237,$AI$5:$AI$1454,1))</f>
        <v xml:space="preserve"> </v>
      </c>
      <c r="M237" s="74">
        <v>404</v>
      </c>
      <c r="N237" s="74">
        <v>176</v>
      </c>
      <c r="O237" s="74">
        <v>47</v>
      </c>
      <c r="P237" s="74">
        <v>128</v>
      </c>
      <c r="Q237" s="17">
        <v>515</v>
      </c>
      <c r="R237" s="17">
        <v>139</v>
      </c>
      <c r="S237" s="17">
        <v>104</v>
      </c>
      <c r="T237" s="17">
        <v>122</v>
      </c>
      <c r="U237" s="55">
        <f>+Table1[[#This Row],[Thames Turbo Sprint Triathlon]]/$M$3</f>
        <v>1</v>
      </c>
      <c r="V237" s="55">
        <f t="shared" si="72"/>
        <v>1</v>
      </c>
      <c r="W237" s="55">
        <f t="shared" si="73"/>
        <v>1</v>
      </c>
      <c r="X237" s="55">
        <f t="shared" si="74"/>
        <v>1</v>
      </c>
      <c r="Y237" s="55">
        <f t="shared" si="75"/>
        <v>1</v>
      </c>
      <c r="Z237" s="55">
        <f>+Table1[[#This Row],[Hillingdon Sprint Triathlon]]/$R$3</f>
        <v>1</v>
      </c>
      <c r="AA237" s="55">
        <f>+Table1[[#This Row],[London Fields]]/$S$3</f>
        <v>1</v>
      </c>
      <c r="AB237" s="55">
        <f>+Table1[[#This Row],[Jekyll &amp; Hyde Park Duathlon]]/$T$3</f>
        <v>0.68156424581005581</v>
      </c>
      <c r="AC237" s="65">
        <f t="shared" si="76"/>
        <v>3.6815642458100557</v>
      </c>
      <c r="AD237" s="55"/>
      <c r="AE237" s="55"/>
      <c r="AF237" s="55"/>
      <c r="AG237" s="55">
        <f t="shared" ref="AG237:AG242" si="88">+AC237</f>
        <v>3.6815642458100557</v>
      </c>
      <c r="AH237" s="55"/>
      <c r="AI237" s="55"/>
      <c r="AJ237" s="73">
        <f>COUNT(Table1[[#This Row],[F open]:[M SuperVet]])</f>
        <v>1</v>
      </c>
    </row>
    <row r="238" spans="1:36" s="52" customFormat="1" hidden="1" x14ac:dyDescent="0.2">
      <c r="A238" s="16" t="str">
        <f t="shared" si="85"/>
        <v xml:space="preserve"> </v>
      </c>
      <c r="B238" s="16" t="s">
        <v>1851</v>
      </c>
      <c r="C238" s="15"/>
      <c r="D238" s="29" t="s">
        <v>217</v>
      </c>
      <c r="E238" s="29" t="s">
        <v>188</v>
      </c>
      <c r="F238" s="82">
        <f t="shared" si="71"/>
        <v>982</v>
      </c>
      <c r="G238" s="82" t="str">
        <f>IF(Table1[[#This Row],[F open]]=""," ",RANK(AD238,$AD$5:$AD$1454,1))</f>
        <v xml:space="preserve"> </v>
      </c>
      <c r="H238" s="82" t="str">
        <f>IF(Table1[[#This Row],[F Vet]]=""," ",RANK(AE238,$AE$5:$AE$1454,1))</f>
        <v xml:space="preserve"> </v>
      </c>
      <c r="I238" s="82" t="str">
        <f>IF(Table1[[#This Row],[F SuperVet]]=""," ",RANK(AF238,$AF$5:$AF$1454,1))</f>
        <v xml:space="preserve"> </v>
      </c>
      <c r="J238" s="82">
        <f>IF(Table1[[#This Row],[M Open]]=""," ",RANK(AG238,$AG$5:$AG$1454,1))</f>
        <v>485</v>
      </c>
      <c r="K238" s="82" t="str">
        <f>IF(Table1[[#This Row],[M Vet]]=""," ",RANK(AH238,$AH$5:$AH$1454,1))</f>
        <v xml:space="preserve"> </v>
      </c>
      <c r="L238" s="82" t="str">
        <f>IF(Table1[[#This Row],[M SuperVet]]=""," ",RANK(AI238,$AI$5:$AI$1454,1))</f>
        <v xml:space="preserve"> </v>
      </c>
      <c r="M238" s="74">
        <v>404</v>
      </c>
      <c r="N238" s="74">
        <v>176</v>
      </c>
      <c r="O238" s="74">
        <v>47</v>
      </c>
      <c r="P238" s="74">
        <v>128</v>
      </c>
      <c r="Q238" s="17">
        <v>355</v>
      </c>
      <c r="R238" s="17">
        <v>139</v>
      </c>
      <c r="S238" s="17">
        <v>104</v>
      </c>
      <c r="T238" s="17">
        <v>179</v>
      </c>
      <c r="U238" s="55">
        <f>+Table1[[#This Row],[Thames Turbo Sprint Triathlon]]/$M$3</f>
        <v>1</v>
      </c>
      <c r="V238" s="55">
        <f t="shared" si="72"/>
        <v>1</v>
      </c>
      <c r="W238" s="55">
        <f t="shared" si="73"/>
        <v>1</v>
      </c>
      <c r="X238" s="55">
        <f t="shared" si="74"/>
        <v>1</v>
      </c>
      <c r="Y238" s="55">
        <f t="shared" si="75"/>
        <v>0.68932038834951459</v>
      </c>
      <c r="Z238" s="55">
        <f>+Table1[[#This Row],[Hillingdon Sprint Triathlon]]/$R$3</f>
        <v>1</v>
      </c>
      <c r="AA238" s="55">
        <f>+Table1[[#This Row],[London Fields]]/$S$3</f>
        <v>1</v>
      </c>
      <c r="AB238" s="55">
        <f>+Table1[[#This Row],[Jekyll &amp; Hyde Park Duathlon]]/$T$3</f>
        <v>1</v>
      </c>
      <c r="AC238" s="65">
        <f t="shared" si="76"/>
        <v>3.6893203883495147</v>
      </c>
      <c r="AD238" s="55"/>
      <c r="AE238" s="55"/>
      <c r="AF238" s="55"/>
      <c r="AG238" s="55">
        <f t="shared" si="88"/>
        <v>3.6893203883495147</v>
      </c>
      <c r="AH238" s="55"/>
      <c r="AI238" s="55"/>
      <c r="AJ238" s="73">
        <f>COUNT(Table1[[#This Row],[F open]:[M SuperVet]])</f>
        <v>1</v>
      </c>
    </row>
    <row r="239" spans="1:36" s="52" customFormat="1" hidden="1" x14ac:dyDescent="0.2">
      <c r="A239" s="16" t="str">
        <f t="shared" si="85"/>
        <v xml:space="preserve"> </v>
      </c>
      <c r="B239" s="16" t="s">
        <v>1503</v>
      </c>
      <c r="C239" s="15"/>
      <c r="D239" s="29" t="s">
        <v>217</v>
      </c>
      <c r="E239" s="29" t="s">
        <v>188</v>
      </c>
      <c r="F239" s="82">
        <f t="shared" si="71"/>
        <v>651</v>
      </c>
      <c r="G239" s="82" t="str">
        <f>IF(Table1[[#This Row],[F open]]=""," ",RANK(AD239,$AD$5:$AD$1454,1))</f>
        <v xml:space="preserve"> </v>
      </c>
      <c r="H239" s="82" t="str">
        <f>IF(Table1[[#This Row],[F Vet]]=""," ",RANK(AE239,$AE$5:$AE$1454,1))</f>
        <v xml:space="preserve"> </v>
      </c>
      <c r="I239" s="82" t="str">
        <f>IF(Table1[[#This Row],[F SuperVet]]=""," ",RANK(AF239,$AF$5:$AF$1454,1))</f>
        <v xml:space="preserve"> </v>
      </c>
      <c r="J239" s="82">
        <f>IF(Table1[[#This Row],[M Open]]=""," ",RANK(AG239,$AG$5:$AG$1454,1))</f>
        <v>355</v>
      </c>
      <c r="K239" s="82" t="str">
        <f>IF(Table1[[#This Row],[M Vet]]=""," ",RANK(AH239,$AH$5:$AH$1454,1))</f>
        <v xml:space="preserve"> </v>
      </c>
      <c r="L239" s="82" t="str">
        <f>IF(Table1[[#This Row],[M SuperVet]]=""," ",RANK(AI239,$AI$5:$AI$1454,1))</f>
        <v xml:space="preserve"> </v>
      </c>
      <c r="M239" s="74">
        <v>404</v>
      </c>
      <c r="N239" s="74">
        <v>176</v>
      </c>
      <c r="O239" s="74">
        <v>21</v>
      </c>
      <c r="P239" s="74">
        <v>128</v>
      </c>
      <c r="Q239" s="17">
        <v>515</v>
      </c>
      <c r="R239" s="17">
        <v>139</v>
      </c>
      <c r="S239" s="17">
        <v>104</v>
      </c>
      <c r="T239" s="17">
        <v>179</v>
      </c>
      <c r="U239" s="55">
        <f>+Table1[[#This Row],[Thames Turbo Sprint Triathlon]]/$M$3</f>
        <v>1</v>
      </c>
      <c r="V239" s="55">
        <f t="shared" si="72"/>
        <v>1</v>
      </c>
      <c r="W239" s="55">
        <f t="shared" si="73"/>
        <v>0.44680851063829785</v>
      </c>
      <c r="X239" s="55">
        <f t="shared" si="74"/>
        <v>1</v>
      </c>
      <c r="Y239" s="55">
        <f t="shared" si="75"/>
        <v>1</v>
      </c>
      <c r="Z239" s="55">
        <f>+Table1[[#This Row],[Hillingdon Sprint Triathlon]]/$R$3</f>
        <v>1</v>
      </c>
      <c r="AA239" s="55">
        <f>+Table1[[#This Row],[London Fields]]/$S$3</f>
        <v>1</v>
      </c>
      <c r="AB239" s="55">
        <f>+Table1[[#This Row],[Jekyll &amp; Hyde Park Duathlon]]/$T$3</f>
        <v>1</v>
      </c>
      <c r="AC239" s="65">
        <f t="shared" si="76"/>
        <v>3.4468085106382977</v>
      </c>
      <c r="AD239" s="55"/>
      <c r="AE239" s="55"/>
      <c r="AF239" s="55"/>
      <c r="AG239" s="55">
        <f t="shared" si="88"/>
        <v>3.4468085106382977</v>
      </c>
      <c r="AH239" s="55"/>
      <c r="AI239" s="55"/>
      <c r="AJ239" s="73">
        <f>COUNT(Table1[[#This Row],[F open]:[M SuperVet]])</f>
        <v>1</v>
      </c>
    </row>
    <row r="240" spans="1:36" s="52" customFormat="1" hidden="1" x14ac:dyDescent="0.2">
      <c r="A240" s="16" t="str">
        <f t="shared" si="85"/>
        <v xml:space="preserve"> </v>
      </c>
      <c r="B240" s="16" t="s">
        <v>656</v>
      </c>
      <c r="C240" s="15" t="s">
        <v>1664</v>
      </c>
      <c r="D240" s="29" t="s">
        <v>217</v>
      </c>
      <c r="E240" s="29" t="s">
        <v>188</v>
      </c>
      <c r="F240" s="82">
        <f t="shared" si="71"/>
        <v>692</v>
      </c>
      <c r="G240" s="82" t="str">
        <f>IF(Table1[[#This Row],[F open]]=""," ",RANK(AD240,$AD$5:$AD$1454,1))</f>
        <v xml:space="preserve"> </v>
      </c>
      <c r="H240" s="82" t="str">
        <f>IF(Table1[[#This Row],[F Vet]]=""," ",RANK(AE240,$AE$5:$AE$1454,1))</f>
        <v xml:space="preserve"> </v>
      </c>
      <c r="I240" s="82" t="str">
        <f>IF(Table1[[#This Row],[F SuperVet]]=""," ",RANK(AF240,$AF$5:$AF$1454,1))</f>
        <v xml:space="preserve"> </v>
      </c>
      <c r="J240" s="82">
        <f>IF(Table1[[#This Row],[M Open]]=""," ",RANK(AG240,$AG$5:$AG$1454,1))</f>
        <v>373</v>
      </c>
      <c r="K240" s="82" t="str">
        <f>IF(Table1[[#This Row],[M Vet]]=""," ",RANK(AH240,$AH$5:$AH$1454,1))</f>
        <v xml:space="preserve"> </v>
      </c>
      <c r="L240" s="82" t="str">
        <f>IF(Table1[[#This Row],[M SuperVet]]=""," ",RANK(AI240,$AI$5:$AI$1454,1))</f>
        <v xml:space="preserve"> </v>
      </c>
      <c r="M240" s="74">
        <v>404</v>
      </c>
      <c r="N240" s="74">
        <v>176</v>
      </c>
      <c r="O240" s="74">
        <v>47</v>
      </c>
      <c r="P240" s="74">
        <v>128</v>
      </c>
      <c r="Q240" s="17">
        <v>515</v>
      </c>
      <c r="R240" s="17">
        <v>139</v>
      </c>
      <c r="S240" s="17">
        <v>50</v>
      </c>
      <c r="T240" s="17">
        <v>179</v>
      </c>
      <c r="U240" s="55">
        <f>+Table1[[#This Row],[Thames Turbo Sprint Triathlon]]/$M$3</f>
        <v>1</v>
      </c>
      <c r="V240" s="55">
        <f t="shared" si="72"/>
        <v>1</v>
      </c>
      <c r="W240" s="55">
        <f t="shared" si="73"/>
        <v>1</v>
      </c>
      <c r="X240" s="55">
        <f t="shared" si="74"/>
        <v>1</v>
      </c>
      <c r="Y240" s="55">
        <f t="shared" si="75"/>
        <v>1</v>
      </c>
      <c r="Z240" s="55">
        <f>+Table1[[#This Row],[Hillingdon Sprint Triathlon]]/$R$3</f>
        <v>1</v>
      </c>
      <c r="AA240" s="55">
        <f>+Table1[[#This Row],[London Fields]]/$S$3</f>
        <v>0.48076923076923078</v>
      </c>
      <c r="AB240" s="55">
        <f>+Table1[[#This Row],[Jekyll &amp; Hyde Park Duathlon]]/$T$3</f>
        <v>1</v>
      </c>
      <c r="AC240" s="65">
        <f t="shared" si="76"/>
        <v>3.4807692307692308</v>
      </c>
      <c r="AD240" s="55"/>
      <c r="AE240" s="55"/>
      <c r="AF240" s="55"/>
      <c r="AG240" s="55">
        <f t="shared" si="88"/>
        <v>3.4807692307692308</v>
      </c>
      <c r="AH240" s="55"/>
      <c r="AI240" s="55"/>
      <c r="AJ240" s="73">
        <f>COUNT(Table1[[#This Row],[F open]:[M SuperVet]])</f>
        <v>1</v>
      </c>
    </row>
    <row r="241" spans="1:36" s="52" customFormat="1" hidden="1" x14ac:dyDescent="0.2">
      <c r="A241" s="16" t="str">
        <f t="shared" si="85"/>
        <v xml:space="preserve"> </v>
      </c>
      <c r="B241" s="16" t="s">
        <v>2196</v>
      </c>
      <c r="C241" s="15" t="s">
        <v>687</v>
      </c>
      <c r="D241" s="29" t="s">
        <v>217</v>
      </c>
      <c r="E241" s="29" t="s">
        <v>188</v>
      </c>
      <c r="F241" s="82">
        <f t="shared" si="71"/>
        <v>624</v>
      </c>
      <c r="G241" s="82" t="str">
        <f>IF(Table1[[#This Row],[F open]]=""," ",RANK(AD241,$AD$5:$AD$1454,1))</f>
        <v xml:space="preserve"> </v>
      </c>
      <c r="H241" s="82" t="str">
        <f>IF(Table1[[#This Row],[F Vet]]=""," ",RANK(AE241,$AE$5:$AE$1454,1))</f>
        <v xml:space="preserve"> </v>
      </c>
      <c r="I241" s="82" t="str">
        <f>IF(Table1[[#This Row],[F SuperVet]]=""," ",RANK(AF241,$AF$5:$AF$1454,1))</f>
        <v xml:space="preserve"> </v>
      </c>
      <c r="J241" s="82">
        <f>IF(Table1[[#This Row],[M Open]]=""," ",RANK(AG241,$AG$5:$AG$1454,1))</f>
        <v>341</v>
      </c>
      <c r="K241" s="82" t="str">
        <f>IF(Table1[[#This Row],[M Vet]]=""," ",RANK(AH241,$AH$5:$AH$1454,1))</f>
        <v xml:space="preserve"> </v>
      </c>
      <c r="L241" s="82" t="str">
        <f>IF(Table1[[#This Row],[M SuperVet]]=""," ",RANK(AI241,$AI$5:$AI$1454,1))</f>
        <v xml:space="preserve"> </v>
      </c>
      <c r="M241" s="74">
        <v>404</v>
      </c>
      <c r="N241" s="74">
        <v>176</v>
      </c>
      <c r="O241" s="74">
        <v>47</v>
      </c>
      <c r="P241" s="74">
        <v>128</v>
      </c>
      <c r="Q241" s="17">
        <v>515</v>
      </c>
      <c r="R241" s="17">
        <v>139</v>
      </c>
      <c r="S241" s="17">
        <v>104</v>
      </c>
      <c r="T241" s="17">
        <v>76</v>
      </c>
      <c r="U241" s="55">
        <f>+Table1[[#This Row],[Thames Turbo Sprint Triathlon]]/$M$3</f>
        <v>1</v>
      </c>
      <c r="V241" s="55">
        <f t="shared" si="72"/>
        <v>1</v>
      </c>
      <c r="W241" s="55">
        <f t="shared" si="73"/>
        <v>1</v>
      </c>
      <c r="X241" s="55">
        <f t="shared" si="74"/>
        <v>1</v>
      </c>
      <c r="Y241" s="55">
        <f t="shared" si="75"/>
        <v>1</v>
      </c>
      <c r="Z241" s="55">
        <f>+Table1[[#This Row],[Hillingdon Sprint Triathlon]]/$R$3</f>
        <v>1</v>
      </c>
      <c r="AA241" s="55">
        <f>+Table1[[#This Row],[London Fields]]/$S$3</f>
        <v>1</v>
      </c>
      <c r="AB241" s="55">
        <f>+Table1[[#This Row],[Jekyll &amp; Hyde Park Duathlon]]/$T$3</f>
        <v>0.42458100558659218</v>
      </c>
      <c r="AC241" s="65">
        <f t="shared" si="76"/>
        <v>3.4245810055865924</v>
      </c>
      <c r="AD241" s="55"/>
      <c r="AE241" s="55"/>
      <c r="AF241" s="55"/>
      <c r="AG241" s="55">
        <f t="shared" si="88"/>
        <v>3.4245810055865924</v>
      </c>
      <c r="AH241" s="55"/>
      <c r="AI241" s="55"/>
      <c r="AJ241" s="73">
        <f>COUNT(Table1[[#This Row],[F open]:[M SuperVet]])</f>
        <v>1</v>
      </c>
    </row>
    <row r="242" spans="1:36" s="52" customFormat="1" hidden="1" x14ac:dyDescent="0.2">
      <c r="A242" s="16" t="str">
        <f t="shared" ref="A242:A248" si="89">IF(B241=B242,"y"," ")</f>
        <v xml:space="preserve"> </v>
      </c>
      <c r="B242" s="16" t="s">
        <v>374</v>
      </c>
      <c r="C242" s="15" t="s">
        <v>70</v>
      </c>
      <c r="D242" s="29" t="s">
        <v>217</v>
      </c>
      <c r="E242" s="29" t="s">
        <v>188</v>
      </c>
      <c r="F242" s="82">
        <f t="shared" si="71"/>
        <v>112</v>
      </c>
      <c r="G242" s="82" t="str">
        <f>IF(Table1[[#This Row],[F open]]=""," ",RANK(AD242,$AD$5:$AD$1454,1))</f>
        <v xml:space="preserve"> </v>
      </c>
      <c r="H242" s="82" t="str">
        <f>IF(Table1[[#This Row],[F Vet]]=""," ",RANK(AE242,$AE$5:$AE$1454,1))</f>
        <v xml:space="preserve"> </v>
      </c>
      <c r="I242" s="82" t="str">
        <f>IF(Table1[[#This Row],[F SuperVet]]=""," ",RANK(AF242,$AF$5:$AF$1454,1))</f>
        <v xml:space="preserve"> </v>
      </c>
      <c r="J242" s="82">
        <f>IF(Table1[[#This Row],[M Open]]=""," ",RANK(AG242,$AG$5:$AG$1454,1))</f>
        <v>57</v>
      </c>
      <c r="K242" s="82" t="str">
        <f>IF(Table1[[#This Row],[M Vet]]=""," ",RANK(AH242,$AH$5:$AH$1454,1))</f>
        <v xml:space="preserve"> </v>
      </c>
      <c r="L242" s="82" t="str">
        <f>IF(Table1[[#This Row],[M SuperVet]]=""," ",RANK(AI242,$AI$5:$AI$1454,1))</f>
        <v xml:space="preserve"> </v>
      </c>
      <c r="M242" s="74">
        <v>155</v>
      </c>
      <c r="N242" s="74">
        <v>176</v>
      </c>
      <c r="O242" s="74">
        <v>47</v>
      </c>
      <c r="P242" s="74">
        <v>128</v>
      </c>
      <c r="Q242" s="17">
        <v>515</v>
      </c>
      <c r="R242" s="17">
        <v>139</v>
      </c>
      <c r="S242" s="17">
        <v>104</v>
      </c>
      <c r="T242" s="17">
        <v>97</v>
      </c>
      <c r="U242" s="55">
        <f>+Table1[[#This Row],[Thames Turbo Sprint Triathlon]]/$M$3</f>
        <v>0.38366336633663367</v>
      </c>
      <c r="V242" s="55">
        <f t="shared" si="72"/>
        <v>1</v>
      </c>
      <c r="W242" s="55">
        <f t="shared" si="73"/>
        <v>1</v>
      </c>
      <c r="X242" s="55">
        <f t="shared" si="74"/>
        <v>1</v>
      </c>
      <c r="Y242" s="55">
        <f t="shared" si="75"/>
        <v>1</v>
      </c>
      <c r="Z242" s="55">
        <f>+Table1[[#This Row],[Hillingdon Sprint Triathlon]]/$R$3</f>
        <v>1</v>
      </c>
      <c r="AA242" s="55">
        <f>+Table1[[#This Row],[London Fields]]/$S$3</f>
        <v>1</v>
      </c>
      <c r="AB242" s="55">
        <f>+Table1[[#This Row],[Jekyll &amp; Hyde Park Duathlon]]/$T$3</f>
        <v>0.54189944134078216</v>
      </c>
      <c r="AC242" s="65">
        <f t="shared" si="76"/>
        <v>2.9255628076774158</v>
      </c>
      <c r="AD242" s="55"/>
      <c r="AE242" s="55"/>
      <c r="AF242" s="55"/>
      <c r="AG242" s="55">
        <f t="shared" si="88"/>
        <v>2.9255628076774158</v>
      </c>
      <c r="AH242" s="55"/>
      <c r="AI242" s="55"/>
      <c r="AJ242" s="73">
        <f>COUNT(Table1[[#This Row],[F open]:[M SuperVet]])</f>
        <v>1</v>
      </c>
    </row>
    <row r="243" spans="1:36" s="52" customFormat="1" x14ac:dyDescent="0.2">
      <c r="A243" s="16" t="str">
        <f t="shared" si="89"/>
        <v xml:space="preserve"> </v>
      </c>
      <c r="B243" s="16" t="s">
        <v>392</v>
      </c>
      <c r="C243" s="15" t="s">
        <v>192</v>
      </c>
      <c r="D243" s="29" t="s">
        <v>217</v>
      </c>
      <c r="E243" s="29" t="s">
        <v>194</v>
      </c>
      <c r="F243" s="82">
        <f t="shared" si="71"/>
        <v>54</v>
      </c>
      <c r="G243" s="82">
        <f>IF(Table1[[#This Row],[F open]]=""," ",RANK(AD243,$AD$5:$AD$1454,1))</f>
        <v>5</v>
      </c>
      <c r="H243" s="82" t="str">
        <f>IF(Table1[[#This Row],[F Vet]]=""," ",RANK(AE243,$AE$5:$AE$1454,1))</f>
        <v xml:space="preserve"> </v>
      </c>
      <c r="I243" s="82" t="str">
        <f>IF(Table1[[#This Row],[F SuperVet]]=""," ",RANK(AF243,$AF$5:$AF$1454,1))</f>
        <v xml:space="preserve"> </v>
      </c>
      <c r="J243" s="82" t="str">
        <f>IF(Table1[[#This Row],[M Open]]=""," ",RANK(AG243,$AG$5:$AG$1454,1))</f>
        <v xml:space="preserve"> </v>
      </c>
      <c r="K243" s="82" t="str">
        <f>IF(Table1[[#This Row],[M Vet]]=""," ",RANK(AH243,$AH$5:$AH$1454,1))</f>
        <v xml:space="preserve"> </v>
      </c>
      <c r="L243" s="82" t="str">
        <f>IF(Table1[[#This Row],[M SuperVet]]=""," ",RANK(AI243,$AI$5:$AI$1454,1))</f>
        <v xml:space="preserve"> </v>
      </c>
      <c r="M243" s="74">
        <v>84</v>
      </c>
      <c r="N243" s="74">
        <v>176</v>
      </c>
      <c r="O243" s="74">
        <v>47</v>
      </c>
      <c r="P243" s="74">
        <v>128</v>
      </c>
      <c r="Q243" s="17">
        <v>45</v>
      </c>
      <c r="R243" s="17">
        <v>139</v>
      </c>
      <c r="S243" s="17">
        <v>104</v>
      </c>
      <c r="T243" s="17">
        <v>179</v>
      </c>
      <c r="U243" s="55">
        <f>+Table1[[#This Row],[Thames Turbo Sprint Triathlon]]/$M$3</f>
        <v>0.20792079207920791</v>
      </c>
      <c r="V243" s="55">
        <f t="shared" si="72"/>
        <v>1</v>
      </c>
      <c r="W243" s="55">
        <f t="shared" si="73"/>
        <v>1</v>
      </c>
      <c r="X243" s="55">
        <f t="shared" si="74"/>
        <v>1</v>
      </c>
      <c r="Y243" s="55">
        <f t="shared" si="75"/>
        <v>8.7378640776699032E-2</v>
      </c>
      <c r="Z243" s="55">
        <f>+Table1[[#This Row],[Hillingdon Sprint Triathlon]]/$R$3</f>
        <v>1</v>
      </c>
      <c r="AA243" s="55">
        <f>+Table1[[#This Row],[London Fields]]/$S$3</f>
        <v>1</v>
      </c>
      <c r="AB243" s="55">
        <f>+Table1[[#This Row],[Jekyll &amp; Hyde Park Duathlon]]/$T$3</f>
        <v>1</v>
      </c>
      <c r="AC243" s="65">
        <f t="shared" si="76"/>
        <v>2.2952994328559067</v>
      </c>
      <c r="AD243" s="55">
        <f t="shared" ref="AD243:AD244" si="90">+AC243</f>
        <v>2.2952994328559067</v>
      </c>
      <c r="AE243" s="55"/>
      <c r="AF243" s="55"/>
      <c r="AG243" s="55"/>
      <c r="AH243" s="55"/>
      <c r="AI243" s="55"/>
      <c r="AJ243" s="73">
        <f>COUNT(Table1[[#This Row],[F open]:[M SuperVet]])</f>
        <v>1</v>
      </c>
    </row>
    <row r="244" spans="1:36" s="52" customFormat="1" x14ac:dyDescent="0.2">
      <c r="A244" s="16" t="str">
        <f t="shared" si="89"/>
        <v xml:space="preserve"> </v>
      </c>
      <c r="B244" s="16" t="s">
        <v>971</v>
      </c>
      <c r="C244" s="15"/>
      <c r="D244" s="29" t="s">
        <v>217</v>
      </c>
      <c r="E244" s="29" t="s">
        <v>194</v>
      </c>
      <c r="F244" s="82">
        <f t="shared" si="71"/>
        <v>1120</v>
      </c>
      <c r="G244" s="82">
        <f>IF(Table1[[#This Row],[F open]]=""," ",RANK(AD244,$AD$5:$AD$1454,1))</f>
        <v>186</v>
      </c>
      <c r="H244" s="82" t="str">
        <f>IF(Table1[[#This Row],[F Vet]]=""," ",RANK(AE244,$AE$5:$AE$1454,1))</f>
        <v xml:space="preserve"> </v>
      </c>
      <c r="I244" s="82" t="str">
        <f>IF(Table1[[#This Row],[F SuperVet]]=""," ",RANK(AF244,$AF$5:$AF$1454,1))</f>
        <v xml:space="preserve"> </v>
      </c>
      <c r="J244" s="82" t="str">
        <f>IF(Table1[[#This Row],[M Open]]=""," ",RANK(AG244,$AG$5:$AG$1454,1))</f>
        <v xml:space="preserve"> </v>
      </c>
      <c r="K244" s="82" t="str">
        <f>IF(Table1[[#This Row],[M Vet]]=""," ",RANK(AH244,$AH$5:$AH$1454,1))</f>
        <v xml:space="preserve"> </v>
      </c>
      <c r="L244" s="82" t="str">
        <f>IF(Table1[[#This Row],[M SuperVet]]=""," ",RANK(AI244,$AI$5:$AI$1454,1))</f>
        <v xml:space="preserve"> </v>
      </c>
      <c r="M244" s="74">
        <v>318</v>
      </c>
      <c r="N244" s="74">
        <v>176</v>
      </c>
      <c r="O244" s="74">
        <v>47</v>
      </c>
      <c r="P244" s="74">
        <v>128</v>
      </c>
      <c r="Q244" s="17">
        <v>515</v>
      </c>
      <c r="R244" s="17">
        <v>139</v>
      </c>
      <c r="S244" s="17">
        <v>104</v>
      </c>
      <c r="T244" s="17">
        <v>179</v>
      </c>
      <c r="U244" s="55">
        <f>+Table1[[#This Row],[Thames Turbo Sprint Triathlon]]/$M$3</f>
        <v>0.78712871287128716</v>
      </c>
      <c r="V244" s="55">
        <f t="shared" si="72"/>
        <v>1</v>
      </c>
      <c r="W244" s="55">
        <f t="shared" si="73"/>
        <v>1</v>
      </c>
      <c r="X244" s="55">
        <f t="shared" si="74"/>
        <v>1</v>
      </c>
      <c r="Y244" s="55">
        <f t="shared" si="75"/>
        <v>1</v>
      </c>
      <c r="Z244" s="55">
        <f>+Table1[[#This Row],[Hillingdon Sprint Triathlon]]/$R$3</f>
        <v>1</v>
      </c>
      <c r="AA244" s="55">
        <f>+Table1[[#This Row],[London Fields]]/$S$3</f>
        <v>1</v>
      </c>
      <c r="AB244" s="55">
        <f>+Table1[[#This Row],[Jekyll &amp; Hyde Park Duathlon]]/$T$3</f>
        <v>1</v>
      </c>
      <c r="AC244" s="65">
        <f t="shared" si="76"/>
        <v>3.7871287128712874</v>
      </c>
      <c r="AD244" s="55">
        <f t="shared" si="90"/>
        <v>3.7871287128712874</v>
      </c>
      <c r="AE244" s="55"/>
      <c r="AF244" s="55"/>
      <c r="AG244" s="55"/>
      <c r="AH244" s="55"/>
      <c r="AI244" s="55"/>
      <c r="AJ244" s="73">
        <f>COUNT(Table1[[#This Row],[F open]:[M SuperVet]])</f>
        <v>1</v>
      </c>
    </row>
    <row r="245" spans="1:36" s="52" customFormat="1" x14ac:dyDescent="0.2">
      <c r="A245" s="16" t="str">
        <f t="shared" si="89"/>
        <v xml:space="preserve"> </v>
      </c>
      <c r="B245" s="16" t="s">
        <v>2090</v>
      </c>
      <c r="C245" s="15" t="s">
        <v>139</v>
      </c>
      <c r="D245" s="29" t="s">
        <v>1059</v>
      </c>
      <c r="E245" s="29" t="s">
        <v>194</v>
      </c>
      <c r="F245" s="82">
        <f t="shared" si="71"/>
        <v>95</v>
      </c>
      <c r="G245" s="82" t="str">
        <f>IF(Table1[[#This Row],[F open]]=""," ",RANK(AD245,$AD$5:$AD$1454,1))</f>
        <v xml:space="preserve"> </v>
      </c>
      <c r="H245" s="82" t="str">
        <f>IF(Table1[[#This Row],[F Vet]]=""," ",RANK(AE245,$AE$5:$AE$1454,1))</f>
        <v xml:space="preserve"> </v>
      </c>
      <c r="I245" s="82">
        <f>IF(Table1[[#This Row],[F SuperVet]]=""," ",RANK(AF245,$AF$5:$AF$1454,1))</f>
        <v>1</v>
      </c>
      <c r="J245" s="82" t="str">
        <f>IF(Table1[[#This Row],[M Open]]=""," ",RANK(AG245,$AG$5:$AG$1454,1))</f>
        <v xml:space="preserve"> </v>
      </c>
      <c r="K245" s="82" t="str">
        <f>IF(Table1[[#This Row],[M Vet]]=""," ",RANK(AH245,$AH$5:$AH$1454,1))</f>
        <v xml:space="preserve"> </v>
      </c>
      <c r="L245" s="82" t="str">
        <f>IF(Table1[[#This Row],[M SuperVet]]=""," ",RANK(AI245,$AI$5:$AI$1454,1))</f>
        <v xml:space="preserve"> </v>
      </c>
      <c r="M245" s="74">
        <v>404</v>
      </c>
      <c r="N245" s="74">
        <v>176</v>
      </c>
      <c r="O245" s="74">
        <v>47</v>
      </c>
      <c r="P245" s="74">
        <v>128</v>
      </c>
      <c r="Q245" s="17">
        <v>515</v>
      </c>
      <c r="R245" s="17">
        <v>139</v>
      </c>
      <c r="S245" s="17">
        <v>36</v>
      </c>
      <c r="T245" s="17">
        <v>60</v>
      </c>
      <c r="U245" s="55">
        <f>+Table1[[#This Row],[Thames Turbo Sprint Triathlon]]/$M$3</f>
        <v>1</v>
      </c>
      <c r="V245" s="55">
        <f t="shared" si="72"/>
        <v>1</v>
      </c>
      <c r="W245" s="55">
        <f t="shared" si="73"/>
        <v>1</v>
      </c>
      <c r="X245" s="55">
        <f t="shared" si="74"/>
        <v>1</v>
      </c>
      <c r="Y245" s="55">
        <f t="shared" si="75"/>
        <v>1</v>
      </c>
      <c r="Z245" s="55">
        <f>+Table1[[#This Row],[Hillingdon Sprint Triathlon]]/$R$3</f>
        <v>1</v>
      </c>
      <c r="AA245" s="55">
        <f>+Table1[[#This Row],[London Fields]]/$S$3</f>
        <v>0.34615384615384615</v>
      </c>
      <c r="AB245" s="55">
        <f>+Table1[[#This Row],[Jekyll &amp; Hyde Park Duathlon]]/$T$3</f>
        <v>0.33519553072625696</v>
      </c>
      <c r="AC245" s="65">
        <f t="shared" si="76"/>
        <v>2.6813493768801031</v>
      </c>
      <c r="AD245" s="55"/>
      <c r="AE245" s="55"/>
      <c r="AF245" s="55">
        <f t="shared" ref="AF245:AF246" si="91">+AC245</f>
        <v>2.6813493768801031</v>
      </c>
      <c r="AG245" s="55"/>
      <c r="AH245" s="55"/>
      <c r="AI245" s="55"/>
      <c r="AJ245" s="73">
        <f>COUNT(Table1[[#This Row],[F open]:[M SuperVet]])</f>
        <v>1</v>
      </c>
    </row>
    <row r="246" spans="1:36" s="52" customFormat="1" x14ac:dyDescent="0.2">
      <c r="A246" s="16" t="str">
        <f t="shared" si="89"/>
        <v xml:space="preserve"> </v>
      </c>
      <c r="B246" s="16" t="s">
        <v>437</v>
      </c>
      <c r="C246" s="15" t="s">
        <v>51</v>
      </c>
      <c r="D246" s="29" t="s">
        <v>1059</v>
      </c>
      <c r="E246" s="29" t="s">
        <v>194</v>
      </c>
      <c r="F246" s="82">
        <f t="shared" si="71"/>
        <v>847</v>
      </c>
      <c r="G246" s="82" t="str">
        <f>IF(Table1[[#This Row],[F open]]=""," ",RANK(AD246,$AD$5:$AD$1454,1))</f>
        <v xml:space="preserve"> </v>
      </c>
      <c r="H246" s="82" t="str">
        <f>IF(Table1[[#This Row],[F Vet]]=""," ",RANK(AE246,$AE$5:$AE$1454,1))</f>
        <v xml:space="preserve"> </v>
      </c>
      <c r="I246" s="82">
        <f>IF(Table1[[#This Row],[F SuperVet]]=""," ",RANK(AF246,$AF$5:$AF$1454,1))</f>
        <v>11</v>
      </c>
      <c r="J246" s="82" t="str">
        <f>IF(Table1[[#This Row],[M Open]]=""," ",RANK(AG246,$AG$5:$AG$1454,1))</f>
        <v xml:space="preserve"> </v>
      </c>
      <c r="K246" s="82" t="str">
        <f>IF(Table1[[#This Row],[M Vet]]=""," ",RANK(AH246,$AH$5:$AH$1454,1))</f>
        <v xml:space="preserve"> </v>
      </c>
      <c r="L246" s="82" t="str">
        <f>IF(Table1[[#This Row],[M SuperVet]]=""," ",RANK(AI246,$AI$5:$AI$1454,1))</f>
        <v xml:space="preserve"> </v>
      </c>
      <c r="M246" s="74">
        <v>308</v>
      </c>
      <c r="N246" s="74">
        <v>176</v>
      </c>
      <c r="O246" s="74">
        <v>47</v>
      </c>
      <c r="P246" s="74">
        <v>128</v>
      </c>
      <c r="Q246" s="17">
        <v>515</v>
      </c>
      <c r="R246" s="17">
        <v>116</v>
      </c>
      <c r="S246" s="17">
        <v>104</v>
      </c>
      <c r="T246" s="17">
        <v>179</v>
      </c>
      <c r="U246" s="55">
        <f>+Table1[[#This Row],[Thames Turbo Sprint Triathlon]]/$M$3</f>
        <v>0.76237623762376239</v>
      </c>
      <c r="V246" s="55">
        <f t="shared" si="72"/>
        <v>1</v>
      </c>
      <c r="W246" s="55">
        <f t="shared" si="73"/>
        <v>1</v>
      </c>
      <c r="X246" s="55">
        <f t="shared" si="74"/>
        <v>1</v>
      </c>
      <c r="Y246" s="55">
        <f t="shared" si="75"/>
        <v>1</v>
      </c>
      <c r="Z246" s="55">
        <f>+Table1[[#This Row],[Hillingdon Sprint Triathlon]]/$R$3</f>
        <v>0.83453237410071945</v>
      </c>
      <c r="AA246" s="55">
        <f>+Table1[[#This Row],[London Fields]]/$S$3</f>
        <v>1</v>
      </c>
      <c r="AB246" s="55">
        <f>+Table1[[#This Row],[Jekyll &amp; Hyde Park Duathlon]]/$T$3</f>
        <v>1</v>
      </c>
      <c r="AC246" s="65">
        <f t="shared" si="76"/>
        <v>3.5969086117244817</v>
      </c>
      <c r="AD246" s="55"/>
      <c r="AE246" s="55"/>
      <c r="AF246" s="55">
        <f t="shared" si="91"/>
        <v>3.5969086117244817</v>
      </c>
      <c r="AG246" s="55"/>
      <c r="AH246" s="55"/>
      <c r="AI246" s="55"/>
      <c r="AJ246" s="73">
        <f>COUNT(Table1[[#This Row],[F open]:[M SuperVet]])</f>
        <v>1</v>
      </c>
    </row>
    <row r="247" spans="1:36" s="52" customFormat="1" x14ac:dyDescent="0.2">
      <c r="A247" s="16" t="str">
        <f t="shared" si="89"/>
        <v xml:space="preserve"> </v>
      </c>
      <c r="B247" s="16" t="s">
        <v>988</v>
      </c>
      <c r="C247" s="15"/>
      <c r="D247" s="29" t="s">
        <v>217</v>
      </c>
      <c r="E247" s="29" t="s">
        <v>194</v>
      </c>
      <c r="F247" s="82">
        <f t="shared" si="71"/>
        <v>1192</v>
      </c>
      <c r="G247" s="82">
        <f>IF(Table1[[#This Row],[F open]]=""," ",RANK(AD247,$AD$5:$AD$1454,1))</f>
        <v>213</v>
      </c>
      <c r="H247" s="82" t="str">
        <f>IF(Table1[[#This Row],[F Vet]]=""," ",RANK(AE247,$AE$5:$AE$1454,1))</f>
        <v xml:space="preserve"> </v>
      </c>
      <c r="I247" s="82" t="str">
        <f>IF(Table1[[#This Row],[F SuperVet]]=""," ",RANK(AF247,$AF$5:$AF$1454,1))</f>
        <v xml:space="preserve"> </v>
      </c>
      <c r="J247" s="82" t="str">
        <f>IF(Table1[[#This Row],[M Open]]=""," ",RANK(AG247,$AG$5:$AG$1454,1))</f>
        <v xml:space="preserve"> </v>
      </c>
      <c r="K247" s="82" t="str">
        <f>IF(Table1[[#This Row],[M Vet]]=""," ",RANK(AH247,$AH$5:$AH$1454,1))</f>
        <v xml:space="preserve"> </v>
      </c>
      <c r="L247" s="82" t="str">
        <f>IF(Table1[[#This Row],[M SuperVet]]=""," ",RANK(AI247,$AI$5:$AI$1454,1))</f>
        <v xml:space="preserve"> </v>
      </c>
      <c r="M247" s="74">
        <v>337</v>
      </c>
      <c r="N247" s="74">
        <v>176</v>
      </c>
      <c r="O247" s="74">
        <v>47</v>
      </c>
      <c r="P247" s="74">
        <v>128</v>
      </c>
      <c r="Q247" s="17">
        <v>515</v>
      </c>
      <c r="R247" s="17">
        <v>139</v>
      </c>
      <c r="S247" s="17">
        <v>104</v>
      </c>
      <c r="T247" s="17">
        <v>179</v>
      </c>
      <c r="U247" s="55">
        <f>+Table1[[#This Row],[Thames Turbo Sprint Triathlon]]/$M$3</f>
        <v>0.83415841584158412</v>
      </c>
      <c r="V247" s="55">
        <f t="shared" si="72"/>
        <v>1</v>
      </c>
      <c r="W247" s="55">
        <f t="shared" si="73"/>
        <v>1</v>
      </c>
      <c r="X247" s="55">
        <f t="shared" si="74"/>
        <v>1</v>
      </c>
      <c r="Y247" s="55">
        <f t="shared" si="75"/>
        <v>1</v>
      </c>
      <c r="Z247" s="55">
        <f>+Table1[[#This Row],[Hillingdon Sprint Triathlon]]/$R$3</f>
        <v>1</v>
      </c>
      <c r="AA247" s="55">
        <f>+Table1[[#This Row],[London Fields]]/$S$3</f>
        <v>1</v>
      </c>
      <c r="AB247" s="55">
        <f>+Table1[[#This Row],[Jekyll &amp; Hyde Park Duathlon]]/$T$3</f>
        <v>1</v>
      </c>
      <c r="AC247" s="65">
        <f t="shared" si="76"/>
        <v>3.8341584158415842</v>
      </c>
      <c r="AD247" s="55">
        <f t="shared" ref="AD247:AD248" si="92">+AC247</f>
        <v>3.8341584158415842</v>
      </c>
      <c r="AE247" s="55"/>
      <c r="AF247" s="55"/>
      <c r="AG247" s="55"/>
      <c r="AH247" s="55"/>
      <c r="AI247" s="55"/>
      <c r="AJ247" s="73">
        <f>COUNT(Table1[[#This Row],[F open]:[M SuperVet]])</f>
        <v>1</v>
      </c>
    </row>
    <row r="248" spans="1:36" s="52" customFormat="1" x14ac:dyDescent="0.2">
      <c r="A248" s="16" t="str">
        <f t="shared" si="89"/>
        <v xml:space="preserve"> </v>
      </c>
      <c r="B248" s="16" t="s">
        <v>241</v>
      </c>
      <c r="C248" s="15" t="s">
        <v>138</v>
      </c>
      <c r="D248" s="29" t="s">
        <v>217</v>
      </c>
      <c r="E248" s="29" t="s">
        <v>194</v>
      </c>
      <c r="F248" s="82">
        <f t="shared" si="71"/>
        <v>399</v>
      </c>
      <c r="G248" s="82">
        <f>IF(Table1[[#This Row],[F open]]=""," ",RANK(AD248,$AD$5:$AD$1454,1))</f>
        <v>36</v>
      </c>
      <c r="H248" s="82" t="str">
        <f>IF(Table1[[#This Row],[F Vet]]=""," ",RANK(AE248,$AE$5:$AE$1454,1))</f>
        <v xml:space="preserve"> </v>
      </c>
      <c r="I248" s="82" t="str">
        <f>IF(Table1[[#This Row],[F SuperVet]]=""," ",RANK(AF248,$AF$5:$AF$1454,1))</f>
        <v xml:space="preserve"> </v>
      </c>
      <c r="J248" s="82" t="str">
        <f>IF(Table1[[#This Row],[M Open]]=""," ",RANK(AG248,$AG$5:$AG$1454,1))</f>
        <v xml:space="preserve"> </v>
      </c>
      <c r="K248" s="82" t="str">
        <f>IF(Table1[[#This Row],[M Vet]]=""," ",RANK(AH248,$AH$5:$AH$1454,1))</f>
        <v xml:space="preserve"> </v>
      </c>
      <c r="L248" s="82" t="str">
        <f>IF(Table1[[#This Row],[M SuperVet]]=""," ",RANK(AI248,$AI$5:$AI$1454,1))</f>
        <v xml:space="preserve"> </v>
      </c>
      <c r="M248" s="74">
        <v>404</v>
      </c>
      <c r="N248" s="74">
        <v>44</v>
      </c>
      <c r="O248" s="74">
        <v>47</v>
      </c>
      <c r="P248" s="74">
        <v>128</v>
      </c>
      <c r="Q248" s="17">
        <v>515</v>
      </c>
      <c r="R248" s="17">
        <v>139</v>
      </c>
      <c r="S248" s="17">
        <v>104</v>
      </c>
      <c r="T248" s="17">
        <v>179</v>
      </c>
      <c r="U248" s="55">
        <f>+Table1[[#This Row],[Thames Turbo Sprint Triathlon]]/$M$3</f>
        <v>1</v>
      </c>
      <c r="V248" s="55">
        <f t="shared" si="72"/>
        <v>0.25</v>
      </c>
      <c r="W248" s="55">
        <f t="shared" si="73"/>
        <v>1</v>
      </c>
      <c r="X248" s="55">
        <f t="shared" si="74"/>
        <v>1</v>
      </c>
      <c r="Y248" s="55">
        <f t="shared" si="75"/>
        <v>1</v>
      </c>
      <c r="Z248" s="55">
        <f>+Table1[[#This Row],[Hillingdon Sprint Triathlon]]/$R$3</f>
        <v>1</v>
      </c>
      <c r="AA248" s="55">
        <f>+Table1[[#This Row],[London Fields]]/$S$3</f>
        <v>1</v>
      </c>
      <c r="AB248" s="55">
        <f>+Table1[[#This Row],[Jekyll &amp; Hyde Park Duathlon]]/$T$3</f>
        <v>1</v>
      </c>
      <c r="AC248" s="65">
        <f t="shared" si="76"/>
        <v>3.25</v>
      </c>
      <c r="AD248" s="55">
        <f t="shared" si="92"/>
        <v>3.25</v>
      </c>
      <c r="AE248" s="55"/>
      <c r="AF248" s="55"/>
      <c r="AG248" s="55"/>
      <c r="AH248" s="55"/>
      <c r="AI248" s="55"/>
      <c r="AJ248" s="73">
        <f>COUNT(Table1[[#This Row],[F open]:[M SuperVet]])</f>
        <v>1</v>
      </c>
    </row>
    <row r="249" spans="1:36" s="52" customFormat="1" x14ac:dyDescent="0.2">
      <c r="A249" s="16" t="str">
        <f t="shared" ref="A249:A257" si="93">IF(B248=B249,"y"," ")</f>
        <v xml:space="preserve"> </v>
      </c>
      <c r="B249" s="16" t="s">
        <v>631</v>
      </c>
      <c r="C249" s="15" t="s">
        <v>200</v>
      </c>
      <c r="D249" s="29" t="s">
        <v>1059</v>
      </c>
      <c r="E249" s="29" t="s">
        <v>194</v>
      </c>
      <c r="F249" s="82">
        <f t="shared" si="71"/>
        <v>366</v>
      </c>
      <c r="G249" s="82" t="str">
        <f>IF(Table1[[#This Row],[F open]]=""," ",RANK(AD249,$AD$5:$AD$1454,1))</f>
        <v xml:space="preserve"> </v>
      </c>
      <c r="H249" s="82" t="str">
        <f>IF(Table1[[#This Row],[F Vet]]=""," ",RANK(AE249,$AE$5:$AE$1454,1))</f>
        <v xml:space="preserve"> </v>
      </c>
      <c r="I249" s="82">
        <f>IF(Table1[[#This Row],[F SuperVet]]=""," ",RANK(AF249,$AF$5:$AF$1454,1))</f>
        <v>3</v>
      </c>
      <c r="J249" s="82" t="str">
        <f>IF(Table1[[#This Row],[M Open]]=""," ",RANK(AG249,$AG$5:$AG$1454,1))</f>
        <v xml:space="preserve"> </v>
      </c>
      <c r="K249" s="82" t="str">
        <f>IF(Table1[[#This Row],[M Vet]]=""," ",RANK(AH249,$AH$5:$AH$1454,1))</f>
        <v xml:space="preserve"> </v>
      </c>
      <c r="L249" s="82" t="str">
        <f>IF(Table1[[#This Row],[M SuperVet]]=""," ",RANK(AI249,$AI$5:$AI$1454,1))</f>
        <v xml:space="preserve"> </v>
      </c>
      <c r="M249" s="74">
        <v>238</v>
      </c>
      <c r="N249" s="74">
        <v>176</v>
      </c>
      <c r="O249" s="74">
        <v>47</v>
      </c>
      <c r="P249" s="74">
        <v>128</v>
      </c>
      <c r="Q249" s="17">
        <v>515</v>
      </c>
      <c r="R249" s="17">
        <v>88</v>
      </c>
      <c r="S249" s="17">
        <v>104</v>
      </c>
      <c r="T249" s="17">
        <v>179</v>
      </c>
      <c r="U249" s="55">
        <f>+Table1[[#This Row],[Thames Turbo Sprint Triathlon]]/$M$3</f>
        <v>0.58910891089108908</v>
      </c>
      <c r="V249" s="55">
        <f t="shared" si="72"/>
        <v>1</v>
      </c>
      <c r="W249" s="55">
        <f t="shared" si="73"/>
        <v>1</v>
      </c>
      <c r="X249" s="55">
        <f t="shared" si="74"/>
        <v>1</v>
      </c>
      <c r="Y249" s="55">
        <f t="shared" si="75"/>
        <v>1</v>
      </c>
      <c r="Z249" s="55">
        <f>+Table1[[#This Row],[Hillingdon Sprint Triathlon]]/$R$3</f>
        <v>0.63309352517985606</v>
      </c>
      <c r="AA249" s="55">
        <f>+Table1[[#This Row],[London Fields]]/$S$3</f>
        <v>1</v>
      </c>
      <c r="AB249" s="55">
        <f>+Table1[[#This Row],[Jekyll &amp; Hyde Park Duathlon]]/$T$3</f>
        <v>1</v>
      </c>
      <c r="AC249" s="65">
        <f t="shared" si="76"/>
        <v>3.2222024360709449</v>
      </c>
      <c r="AD249" s="55"/>
      <c r="AE249" s="55"/>
      <c r="AF249" s="55">
        <f>+AC249</f>
        <v>3.2222024360709449</v>
      </c>
      <c r="AG249" s="55"/>
      <c r="AH249" s="55"/>
      <c r="AI249" s="55"/>
      <c r="AJ249" s="73">
        <f>COUNT(Table1[[#This Row],[F open]:[M SuperVet]])</f>
        <v>1</v>
      </c>
    </row>
    <row r="250" spans="1:36" s="52" customFormat="1" hidden="1" x14ac:dyDescent="0.2">
      <c r="A250" s="16" t="str">
        <f t="shared" si="93"/>
        <v xml:space="preserve"> </v>
      </c>
      <c r="B250" s="16" t="s">
        <v>575</v>
      </c>
      <c r="C250" s="15"/>
      <c r="D250" s="29" t="s">
        <v>1059</v>
      </c>
      <c r="E250" s="29" t="s">
        <v>188</v>
      </c>
      <c r="F250" s="82">
        <f t="shared" si="71"/>
        <v>1184</v>
      </c>
      <c r="G250" s="82" t="str">
        <f>IF(Table1[[#This Row],[F open]]=""," ",RANK(AD250,$AD$5:$AD$1454,1))</f>
        <v xml:space="preserve"> </v>
      </c>
      <c r="H250" s="82" t="str">
        <f>IF(Table1[[#This Row],[F Vet]]=""," ",RANK(AE250,$AE$5:$AE$1454,1))</f>
        <v xml:space="preserve"> </v>
      </c>
      <c r="I250" s="82" t="str">
        <f>IF(Table1[[#This Row],[F SuperVet]]=""," ",RANK(AF250,$AF$5:$AF$1454,1))</f>
        <v xml:space="preserve"> </v>
      </c>
      <c r="J250" s="82" t="str">
        <f>IF(Table1[[#This Row],[M Open]]=""," ",RANK(AG250,$AG$5:$AG$1454,1))</f>
        <v xml:space="preserve"> </v>
      </c>
      <c r="K250" s="82" t="str">
        <f>IF(Table1[[#This Row],[M Vet]]=""," ",RANK(AH250,$AH$5:$AH$1454,1))</f>
        <v xml:space="preserve"> </v>
      </c>
      <c r="L250" s="82">
        <f>IF(Table1[[#This Row],[M SuperVet]]=""," ",RANK(AI250,$AI$5:$AI$1454,1))</f>
        <v>72</v>
      </c>
      <c r="M250" s="74">
        <v>404</v>
      </c>
      <c r="N250" s="74">
        <v>176</v>
      </c>
      <c r="O250" s="74">
        <v>47</v>
      </c>
      <c r="P250" s="74">
        <v>128</v>
      </c>
      <c r="Q250" s="17">
        <v>427</v>
      </c>
      <c r="R250" s="17">
        <v>139</v>
      </c>
      <c r="S250" s="17">
        <v>104</v>
      </c>
      <c r="T250" s="17">
        <v>179</v>
      </c>
      <c r="U250" s="55">
        <f>+Table1[[#This Row],[Thames Turbo Sprint Triathlon]]/$M$3</f>
        <v>1</v>
      </c>
      <c r="V250" s="55">
        <f t="shared" si="72"/>
        <v>1</v>
      </c>
      <c r="W250" s="55">
        <f t="shared" si="73"/>
        <v>1</v>
      </c>
      <c r="X250" s="55">
        <f t="shared" si="74"/>
        <v>1</v>
      </c>
      <c r="Y250" s="55">
        <f t="shared" si="75"/>
        <v>0.82912621359223304</v>
      </c>
      <c r="Z250" s="55">
        <f>+Table1[[#This Row],[Hillingdon Sprint Triathlon]]/$R$3</f>
        <v>1</v>
      </c>
      <c r="AA250" s="55">
        <f>+Table1[[#This Row],[London Fields]]/$S$3</f>
        <v>1</v>
      </c>
      <c r="AB250" s="55">
        <f>+Table1[[#This Row],[Jekyll &amp; Hyde Park Duathlon]]/$T$3</f>
        <v>1</v>
      </c>
      <c r="AC250" s="65">
        <f t="shared" si="76"/>
        <v>3.8291262135922333</v>
      </c>
      <c r="AD250" s="55"/>
      <c r="AE250" s="55"/>
      <c r="AF250" s="55"/>
      <c r="AG250" s="55"/>
      <c r="AH250" s="55"/>
      <c r="AI250" s="55">
        <f>+AC250</f>
        <v>3.8291262135922333</v>
      </c>
      <c r="AJ250" s="73">
        <f>COUNT(Table1[[#This Row],[F open]:[M SuperVet]])</f>
        <v>1</v>
      </c>
    </row>
    <row r="251" spans="1:36" s="52" customFormat="1" hidden="1" x14ac:dyDescent="0.2">
      <c r="A251" s="16" t="str">
        <f t="shared" si="93"/>
        <v xml:space="preserve"> </v>
      </c>
      <c r="B251" s="16" t="s">
        <v>1792</v>
      </c>
      <c r="C251" s="15"/>
      <c r="D251" s="29" t="s">
        <v>217</v>
      </c>
      <c r="E251" s="29" t="s">
        <v>188</v>
      </c>
      <c r="F251" s="82">
        <f t="shared" si="71"/>
        <v>764</v>
      </c>
      <c r="G251" s="82" t="str">
        <f>IF(Table1[[#This Row],[F open]]=""," ",RANK(AD251,$AD$5:$AD$1454,1))</f>
        <v xml:space="preserve"> </v>
      </c>
      <c r="H251" s="82" t="str">
        <f>IF(Table1[[#This Row],[F Vet]]=""," ",RANK(AE251,$AE$5:$AE$1454,1))</f>
        <v xml:space="preserve"> </v>
      </c>
      <c r="I251" s="82" t="str">
        <f>IF(Table1[[#This Row],[F SuperVet]]=""," ",RANK(AF251,$AF$5:$AF$1454,1))</f>
        <v xml:space="preserve"> </v>
      </c>
      <c r="J251" s="82">
        <f>IF(Table1[[#This Row],[M Open]]=""," ",RANK(AG251,$AG$5:$AG$1454,1))</f>
        <v>409</v>
      </c>
      <c r="K251" s="82" t="str">
        <f>IF(Table1[[#This Row],[M Vet]]=""," ",RANK(AH251,$AH$5:$AH$1454,1))</f>
        <v xml:space="preserve"> </v>
      </c>
      <c r="L251" s="82" t="str">
        <f>IF(Table1[[#This Row],[M SuperVet]]=""," ",RANK(AI251,$AI$5:$AI$1454,1))</f>
        <v xml:space="preserve"> </v>
      </c>
      <c r="M251" s="74">
        <v>404</v>
      </c>
      <c r="N251" s="74">
        <v>176</v>
      </c>
      <c r="O251" s="74">
        <v>47</v>
      </c>
      <c r="P251" s="74">
        <v>128</v>
      </c>
      <c r="Q251" s="17">
        <v>275</v>
      </c>
      <c r="R251" s="17">
        <v>139</v>
      </c>
      <c r="S251" s="17">
        <v>104</v>
      </c>
      <c r="T251" s="17">
        <v>179</v>
      </c>
      <c r="U251" s="55">
        <f>+Table1[[#This Row],[Thames Turbo Sprint Triathlon]]/$M$3</f>
        <v>1</v>
      </c>
      <c r="V251" s="55">
        <f t="shared" si="72"/>
        <v>1</v>
      </c>
      <c r="W251" s="55">
        <f t="shared" si="73"/>
        <v>1</v>
      </c>
      <c r="X251" s="55">
        <f t="shared" si="74"/>
        <v>1</v>
      </c>
      <c r="Y251" s="55">
        <f t="shared" si="75"/>
        <v>0.53398058252427183</v>
      </c>
      <c r="Z251" s="55">
        <f>+Table1[[#This Row],[Hillingdon Sprint Triathlon]]/$R$3</f>
        <v>1</v>
      </c>
      <c r="AA251" s="55">
        <f>+Table1[[#This Row],[London Fields]]/$S$3</f>
        <v>1</v>
      </c>
      <c r="AB251" s="55">
        <f>+Table1[[#This Row],[Jekyll &amp; Hyde Park Duathlon]]/$T$3</f>
        <v>1</v>
      </c>
      <c r="AC251" s="65">
        <f t="shared" si="76"/>
        <v>3.5339805825242721</v>
      </c>
      <c r="AD251" s="55"/>
      <c r="AE251" s="55"/>
      <c r="AF251" s="55"/>
      <c r="AG251" s="55">
        <f>+AC251</f>
        <v>3.5339805825242721</v>
      </c>
      <c r="AH251" s="55"/>
      <c r="AI251" s="55"/>
      <c r="AJ251" s="73">
        <f>COUNT(Table1[[#This Row],[F open]:[M SuperVet]])</f>
        <v>1</v>
      </c>
    </row>
    <row r="252" spans="1:36" s="52" customFormat="1" hidden="1" x14ac:dyDescent="0.2">
      <c r="A252" s="16" t="str">
        <f t="shared" si="93"/>
        <v xml:space="preserve"> </v>
      </c>
      <c r="B252" s="16" t="s">
        <v>1591</v>
      </c>
      <c r="C252" s="15"/>
      <c r="D252" s="29" t="s">
        <v>1059</v>
      </c>
      <c r="E252" s="29" t="s">
        <v>1530</v>
      </c>
      <c r="F252" s="82">
        <f t="shared" si="71"/>
        <v>1195</v>
      </c>
      <c r="G252" s="82" t="str">
        <f>IF(Table1[[#This Row],[F open]]=""," ",RANK(AD252,$AD$5:$AD$1454,1))</f>
        <v xml:space="preserve"> </v>
      </c>
      <c r="H252" s="82" t="str">
        <f>IF(Table1[[#This Row],[F Vet]]=""," ",RANK(AE252,$AE$5:$AE$1454,1))</f>
        <v xml:space="preserve"> </v>
      </c>
      <c r="I252" s="82" t="str">
        <f>IF(Table1[[#This Row],[F SuperVet]]=""," ",RANK(AF252,$AF$5:$AF$1454,1))</f>
        <v xml:space="preserve"> </v>
      </c>
      <c r="J252" s="82" t="str">
        <f>IF(Table1[[#This Row],[M Open]]=""," ",RANK(AG252,$AG$5:$AG$1454,1))</f>
        <v xml:space="preserve"> </v>
      </c>
      <c r="K252" s="82" t="str">
        <f>IF(Table1[[#This Row],[M Vet]]=""," ",RANK(AH252,$AH$5:$AH$1454,1))</f>
        <v xml:space="preserve"> </v>
      </c>
      <c r="L252" s="82">
        <f>IF(Table1[[#This Row],[M SuperVet]]=""," ",RANK(AI252,$AI$5:$AI$1454,1))</f>
        <v>73</v>
      </c>
      <c r="M252" s="74">
        <v>404</v>
      </c>
      <c r="N252" s="74">
        <v>176</v>
      </c>
      <c r="O252" s="74">
        <v>47</v>
      </c>
      <c r="P252" s="74">
        <v>107</v>
      </c>
      <c r="Q252" s="17">
        <v>515</v>
      </c>
      <c r="R252" s="17">
        <v>139</v>
      </c>
      <c r="S252" s="17">
        <v>104</v>
      </c>
      <c r="T252" s="17">
        <v>179</v>
      </c>
      <c r="U252" s="55">
        <f>+Table1[[#This Row],[Thames Turbo Sprint Triathlon]]/$M$3</f>
        <v>1</v>
      </c>
      <c r="V252" s="55">
        <f t="shared" si="72"/>
        <v>1</v>
      </c>
      <c r="W252" s="55">
        <f t="shared" si="73"/>
        <v>1</v>
      </c>
      <c r="X252" s="55">
        <f t="shared" si="74"/>
        <v>0.8359375</v>
      </c>
      <c r="Y252" s="55">
        <f t="shared" si="75"/>
        <v>1</v>
      </c>
      <c r="Z252" s="55">
        <f>+Table1[[#This Row],[Hillingdon Sprint Triathlon]]/$R$3</f>
        <v>1</v>
      </c>
      <c r="AA252" s="55">
        <f>+Table1[[#This Row],[London Fields]]/$S$3</f>
        <v>1</v>
      </c>
      <c r="AB252" s="55">
        <f>+Table1[[#This Row],[Jekyll &amp; Hyde Park Duathlon]]/$T$3</f>
        <v>1</v>
      </c>
      <c r="AC252" s="65">
        <f t="shared" si="76"/>
        <v>3.8359375</v>
      </c>
      <c r="AD252" s="55"/>
      <c r="AE252" s="55"/>
      <c r="AF252" s="55"/>
      <c r="AG252" s="55"/>
      <c r="AH252" s="55"/>
      <c r="AI252" s="55">
        <f>+AC252</f>
        <v>3.8359375</v>
      </c>
      <c r="AJ252" s="73">
        <f>COUNT(Table1[[#This Row],[F open]:[M SuperVet]])</f>
        <v>1</v>
      </c>
    </row>
    <row r="253" spans="1:36" s="52" customFormat="1" hidden="1" x14ac:dyDescent="0.2">
      <c r="A253" s="16" t="str">
        <f t="shared" si="93"/>
        <v xml:space="preserve"> </v>
      </c>
      <c r="B253" s="16" t="s">
        <v>1807</v>
      </c>
      <c r="C253" s="15"/>
      <c r="D253" s="29" t="s">
        <v>217</v>
      </c>
      <c r="E253" s="29" t="s">
        <v>188</v>
      </c>
      <c r="F253" s="82">
        <f t="shared" si="71"/>
        <v>813</v>
      </c>
      <c r="G253" s="82" t="str">
        <f>IF(Table1[[#This Row],[F open]]=""," ",RANK(AD253,$AD$5:$AD$1454,1))</f>
        <v xml:space="preserve"> </v>
      </c>
      <c r="H253" s="82" t="str">
        <f>IF(Table1[[#This Row],[F Vet]]=""," ",RANK(AE253,$AE$5:$AE$1454,1))</f>
        <v xml:space="preserve"> </v>
      </c>
      <c r="I253" s="82" t="str">
        <f>IF(Table1[[#This Row],[F SuperVet]]=""," ",RANK(AF253,$AF$5:$AF$1454,1))</f>
        <v xml:space="preserve"> </v>
      </c>
      <c r="J253" s="82">
        <f>IF(Table1[[#This Row],[M Open]]=""," ",RANK(AG253,$AG$5:$AG$1454,1))</f>
        <v>428</v>
      </c>
      <c r="K253" s="82" t="str">
        <f>IF(Table1[[#This Row],[M Vet]]=""," ",RANK(AH253,$AH$5:$AH$1454,1))</f>
        <v xml:space="preserve"> </v>
      </c>
      <c r="L253" s="82" t="str">
        <f>IF(Table1[[#This Row],[M SuperVet]]=""," ",RANK(AI253,$AI$5:$AI$1454,1))</f>
        <v xml:space="preserve"> </v>
      </c>
      <c r="M253" s="74">
        <v>404</v>
      </c>
      <c r="N253" s="74">
        <v>176</v>
      </c>
      <c r="O253" s="74">
        <v>47</v>
      </c>
      <c r="P253" s="74">
        <v>128</v>
      </c>
      <c r="Q253" s="17">
        <v>295</v>
      </c>
      <c r="R253" s="17">
        <v>139</v>
      </c>
      <c r="S253" s="17">
        <v>104</v>
      </c>
      <c r="T253" s="17">
        <v>179</v>
      </c>
      <c r="U253" s="55">
        <f>+Table1[[#This Row],[Thames Turbo Sprint Triathlon]]/$M$3</f>
        <v>1</v>
      </c>
      <c r="V253" s="55">
        <f t="shared" si="72"/>
        <v>1</v>
      </c>
      <c r="W253" s="55">
        <f t="shared" si="73"/>
        <v>1</v>
      </c>
      <c r="X253" s="55">
        <f t="shared" si="74"/>
        <v>1</v>
      </c>
      <c r="Y253" s="55">
        <f t="shared" si="75"/>
        <v>0.57281553398058249</v>
      </c>
      <c r="Z253" s="55">
        <f>+Table1[[#This Row],[Hillingdon Sprint Triathlon]]/$R$3</f>
        <v>1</v>
      </c>
      <c r="AA253" s="55">
        <f>+Table1[[#This Row],[London Fields]]/$S$3</f>
        <v>1</v>
      </c>
      <c r="AB253" s="55">
        <f>+Table1[[#This Row],[Jekyll &amp; Hyde Park Duathlon]]/$T$3</f>
        <v>1</v>
      </c>
      <c r="AC253" s="65">
        <f t="shared" si="76"/>
        <v>3.5728155339805827</v>
      </c>
      <c r="AD253" s="55"/>
      <c r="AE253" s="55"/>
      <c r="AF253" s="55"/>
      <c r="AG253" s="55">
        <f t="shared" ref="AG253:AG255" si="94">+AC253</f>
        <v>3.5728155339805827</v>
      </c>
      <c r="AH253" s="55"/>
      <c r="AI253" s="55"/>
      <c r="AJ253" s="73">
        <f>COUNT(Table1[[#This Row],[F open]:[M SuperVet]])</f>
        <v>1</v>
      </c>
    </row>
    <row r="254" spans="1:36" s="52" customFormat="1" hidden="1" x14ac:dyDescent="0.2">
      <c r="A254" s="16" t="str">
        <f t="shared" si="93"/>
        <v xml:space="preserve"> </v>
      </c>
      <c r="B254" s="16" t="s">
        <v>2160</v>
      </c>
      <c r="C254" s="15"/>
      <c r="D254" s="29" t="s">
        <v>217</v>
      </c>
      <c r="E254" s="29" t="s">
        <v>188</v>
      </c>
      <c r="F254" s="82">
        <f t="shared" si="71"/>
        <v>229</v>
      </c>
      <c r="G254" s="82" t="str">
        <f>IF(Table1[[#This Row],[F open]]=""," ",RANK(AD254,$AD$5:$AD$1454,1))</f>
        <v xml:space="preserve"> </v>
      </c>
      <c r="H254" s="82" t="str">
        <f>IF(Table1[[#This Row],[F Vet]]=""," ",RANK(AE254,$AE$5:$AE$1454,1))</f>
        <v xml:space="preserve"> </v>
      </c>
      <c r="I254" s="82" t="str">
        <f>IF(Table1[[#This Row],[F SuperVet]]=""," ",RANK(AF254,$AF$5:$AF$1454,1))</f>
        <v xml:space="preserve"> </v>
      </c>
      <c r="J254" s="82">
        <f>IF(Table1[[#This Row],[M Open]]=""," ",RANK(AG254,$AG$5:$AG$1454,1))</f>
        <v>135</v>
      </c>
      <c r="K254" s="82" t="str">
        <f>IF(Table1[[#This Row],[M Vet]]=""," ",RANK(AH254,$AH$5:$AH$1454,1))</f>
        <v xml:space="preserve"> </v>
      </c>
      <c r="L254" s="82" t="str">
        <f>IF(Table1[[#This Row],[M SuperVet]]=""," ",RANK(AI254,$AI$5:$AI$1454,1))</f>
        <v xml:space="preserve"> </v>
      </c>
      <c r="M254" s="74">
        <v>404</v>
      </c>
      <c r="N254" s="74">
        <v>176</v>
      </c>
      <c r="O254" s="74">
        <v>47</v>
      </c>
      <c r="P254" s="74">
        <v>128</v>
      </c>
      <c r="Q254" s="17">
        <v>515</v>
      </c>
      <c r="R254" s="17">
        <v>139</v>
      </c>
      <c r="S254" s="17">
        <v>104</v>
      </c>
      <c r="T254" s="17">
        <v>20</v>
      </c>
      <c r="U254" s="55">
        <f>+Table1[[#This Row],[Thames Turbo Sprint Triathlon]]/$M$3</f>
        <v>1</v>
      </c>
      <c r="V254" s="55">
        <f t="shared" si="72"/>
        <v>1</v>
      </c>
      <c r="W254" s="55">
        <f t="shared" si="73"/>
        <v>1</v>
      </c>
      <c r="X254" s="55">
        <f t="shared" si="74"/>
        <v>1</v>
      </c>
      <c r="Y254" s="55">
        <f t="shared" si="75"/>
        <v>1</v>
      </c>
      <c r="Z254" s="55">
        <f>+Table1[[#This Row],[Hillingdon Sprint Triathlon]]/$R$3</f>
        <v>1</v>
      </c>
      <c r="AA254" s="55">
        <f>+Table1[[#This Row],[London Fields]]/$S$3</f>
        <v>1</v>
      </c>
      <c r="AB254" s="55">
        <f>+Table1[[#This Row],[Jekyll &amp; Hyde Park Duathlon]]/$T$3</f>
        <v>0.11173184357541899</v>
      </c>
      <c r="AC254" s="65">
        <f t="shared" si="76"/>
        <v>3.1117318435754191</v>
      </c>
      <c r="AD254" s="55"/>
      <c r="AE254" s="55"/>
      <c r="AF254" s="55"/>
      <c r="AG254" s="55">
        <f t="shared" si="94"/>
        <v>3.1117318435754191</v>
      </c>
      <c r="AH254" s="55"/>
      <c r="AI254" s="55"/>
      <c r="AJ254" s="73">
        <f>COUNT(Table1[[#This Row],[F open]:[M SuperVet]])</f>
        <v>1</v>
      </c>
    </row>
    <row r="255" spans="1:36" s="52" customFormat="1" hidden="1" x14ac:dyDescent="0.2">
      <c r="A255" s="16" t="str">
        <f t="shared" si="93"/>
        <v xml:space="preserve"> </v>
      </c>
      <c r="B255" s="16" t="s">
        <v>1665</v>
      </c>
      <c r="C255" s="15" t="s">
        <v>70</v>
      </c>
      <c r="D255" s="29" t="s">
        <v>217</v>
      </c>
      <c r="E255" s="29" t="s">
        <v>188</v>
      </c>
      <c r="F255" s="82">
        <f t="shared" si="71"/>
        <v>322</v>
      </c>
      <c r="G255" s="82" t="str">
        <f>IF(Table1[[#This Row],[F open]]=""," ",RANK(AD255,$AD$5:$AD$1454,1))</f>
        <v xml:space="preserve"> </v>
      </c>
      <c r="H255" s="82" t="str">
        <f>IF(Table1[[#This Row],[F Vet]]=""," ",RANK(AE255,$AE$5:$AE$1454,1))</f>
        <v xml:space="preserve"> </v>
      </c>
      <c r="I255" s="82" t="str">
        <f>IF(Table1[[#This Row],[F SuperVet]]=""," ",RANK(AF255,$AF$5:$AF$1454,1))</f>
        <v xml:space="preserve"> </v>
      </c>
      <c r="J255" s="82">
        <f>IF(Table1[[#This Row],[M Open]]=""," ",RANK(AG255,$AG$5:$AG$1454,1))</f>
        <v>188</v>
      </c>
      <c r="K255" s="82" t="str">
        <f>IF(Table1[[#This Row],[M Vet]]=""," ",RANK(AH255,$AH$5:$AH$1454,1))</f>
        <v xml:space="preserve"> </v>
      </c>
      <c r="L255" s="82" t="str">
        <f>IF(Table1[[#This Row],[M SuperVet]]=""," ",RANK(AI255,$AI$5:$AI$1454,1))</f>
        <v xml:space="preserve"> </v>
      </c>
      <c r="M255" s="74">
        <v>404</v>
      </c>
      <c r="N255" s="74">
        <v>176</v>
      </c>
      <c r="O255" s="74">
        <v>47</v>
      </c>
      <c r="P255" s="74">
        <v>128</v>
      </c>
      <c r="Q255" s="17">
        <v>96</v>
      </c>
      <c r="R255" s="17">
        <v>139</v>
      </c>
      <c r="S255" s="17">
        <v>104</v>
      </c>
      <c r="T255" s="17">
        <v>179</v>
      </c>
      <c r="U255" s="55">
        <f>+Table1[[#This Row],[Thames Turbo Sprint Triathlon]]/$M$3</f>
        <v>1</v>
      </c>
      <c r="V255" s="55">
        <f t="shared" si="72"/>
        <v>1</v>
      </c>
      <c r="W255" s="55">
        <f t="shared" si="73"/>
        <v>1</v>
      </c>
      <c r="X255" s="55">
        <f t="shared" si="74"/>
        <v>1</v>
      </c>
      <c r="Y255" s="55">
        <f t="shared" si="75"/>
        <v>0.18640776699029127</v>
      </c>
      <c r="Z255" s="55">
        <f>+Table1[[#This Row],[Hillingdon Sprint Triathlon]]/$R$3</f>
        <v>1</v>
      </c>
      <c r="AA255" s="55">
        <f>+Table1[[#This Row],[London Fields]]/$S$3</f>
        <v>1</v>
      </c>
      <c r="AB255" s="55">
        <f>+Table1[[#This Row],[Jekyll &amp; Hyde Park Duathlon]]/$T$3</f>
        <v>1</v>
      </c>
      <c r="AC255" s="65">
        <f t="shared" si="76"/>
        <v>3.1864077669902913</v>
      </c>
      <c r="AD255" s="55"/>
      <c r="AE255" s="55"/>
      <c r="AF255" s="55"/>
      <c r="AG255" s="55">
        <f t="shared" si="94"/>
        <v>3.1864077669902913</v>
      </c>
      <c r="AH255" s="55"/>
      <c r="AI255" s="55"/>
      <c r="AJ255" s="73">
        <f>COUNT(Table1[[#This Row],[F open]:[M SuperVet]])</f>
        <v>1</v>
      </c>
    </row>
    <row r="256" spans="1:36" s="52" customFormat="1" hidden="1" x14ac:dyDescent="0.2">
      <c r="A256" s="16" t="str">
        <f t="shared" si="93"/>
        <v xml:space="preserve"> </v>
      </c>
      <c r="B256" s="16" t="s">
        <v>1930</v>
      </c>
      <c r="C256" s="15"/>
      <c r="D256" s="29" t="s">
        <v>397</v>
      </c>
      <c r="E256" s="29" t="s">
        <v>188</v>
      </c>
      <c r="F256" s="82">
        <f t="shared" si="71"/>
        <v>1267</v>
      </c>
      <c r="G256" s="82" t="str">
        <f>IF(Table1[[#This Row],[F open]]=""," ",RANK(AD256,$AD$5:$AD$1454,1))</f>
        <v xml:space="preserve"> </v>
      </c>
      <c r="H256" s="82" t="str">
        <f>IF(Table1[[#This Row],[F Vet]]=""," ",RANK(AE256,$AE$5:$AE$1454,1))</f>
        <v xml:space="preserve"> </v>
      </c>
      <c r="I256" s="82" t="str">
        <f>IF(Table1[[#This Row],[F SuperVet]]=""," ",RANK(AF256,$AF$5:$AF$1454,1))</f>
        <v xml:space="preserve"> </v>
      </c>
      <c r="J256" s="82" t="str">
        <f>IF(Table1[[#This Row],[M Open]]=""," ",RANK(AG256,$AG$5:$AG$1454,1))</f>
        <v xml:space="preserve"> </v>
      </c>
      <c r="K256" s="82">
        <f>IF(Table1[[#This Row],[M Vet]]=""," ",RANK(AH256,$AH$5:$AH$1454,1))</f>
        <v>302</v>
      </c>
      <c r="L256" s="82" t="str">
        <f>IF(Table1[[#This Row],[M SuperVet]]=""," ",RANK(AI256,$AI$5:$AI$1454,1))</f>
        <v xml:space="preserve"> </v>
      </c>
      <c r="M256" s="74">
        <v>404</v>
      </c>
      <c r="N256" s="74">
        <v>176</v>
      </c>
      <c r="O256" s="74">
        <v>47</v>
      </c>
      <c r="P256" s="74">
        <v>128</v>
      </c>
      <c r="Q256" s="17">
        <v>454</v>
      </c>
      <c r="R256" s="17">
        <v>139</v>
      </c>
      <c r="S256" s="17">
        <v>104</v>
      </c>
      <c r="T256" s="17">
        <v>179</v>
      </c>
      <c r="U256" s="55">
        <f>+Table1[[#This Row],[Thames Turbo Sprint Triathlon]]/$M$3</f>
        <v>1</v>
      </c>
      <c r="V256" s="55">
        <f t="shared" si="72"/>
        <v>1</v>
      </c>
      <c r="W256" s="55">
        <f t="shared" si="73"/>
        <v>1</v>
      </c>
      <c r="X256" s="55">
        <f t="shared" si="74"/>
        <v>1</v>
      </c>
      <c r="Y256" s="55">
        <f t="shared" si="75"/>
        <v>0.88155339805825239</v>
      </c>
      <c r="Z256" s="55">
        <f>+Table1[[#This Row],[Hillingdon Sprint Triathlon]]/$R$3</f>
        <v>1</v>
      </c>
      <c r="AA256" s="55">
        <f>+Table1[[#This Row],[London Fields]]/$S$3</f>
        <v>1</v>
      </c>
      <c r="AB256" s="55">
        <f>+Table1[[#This Row],[Jekyll &amp; Hyde Park Duathlon]]/$T$3</f>
        <v>1</v>
      </c>
      <c r="AC256" s="65">
        <f t="shared" si="76"/>
        <v>3.8815533980582524</v>
      </c>
      <c r="AD256" s="55"/>
      <c r="AE256" s="55"/>
      <c r="AF256" s="55"/>
      <c r="AG256" s="55"/>
      <c r="AH256" s="55">
        <f>+AC256</f>
        <v>3.8815533980582524</v>
      </c>
      <c r="AI256" s="55"/>
      <c r="AJ256" s="73">
        <f>COUNT(Table1[[#This Row],[F open]:[M SuperVet]])</f>
        <v>1</v>
      </c>
    </row>
    <row r="257" spans="1:36" s="52" customFormat="1" x14ac:dyDescent="0.2">
      <c r="A257" s="16" t="str">
        <f t="shared" si="93"/>
        <v xml:space="preserve"> </v>
      </c>
      <c r="B257" s="16" t="s">
        <v>1841</v>
      </c>
      <c r="C257" s="15" t="s">
        <v>151</v>
      </c>
      <c r="D257" s="29" t="s">
        <v>217</v>
      </c>
      <c r="E257" s="29" t="s">
        <v>194</v>
      </c>
      <c r="F257" s="82">
        <f t="shared" si="71"/>
        <v>948</v>
      </c>
      <c r="G257" s="82">
        <f>IF(Table1[[#This Row],[F open]]=""," ",RANK(AD257,$AD$5:$AD$1454,1))</f>
        <v>139</v>
      </c>
      <c r="H257" s="82" t="str">
        <f>IF(Table1[[#This Row],[F Vet]]=""," ",RANK(AE257,$AE$5:$AE$1454,1))</f>
        <v xml:space="preserve"> </v>
      </c>
      <c r="I257" s="82" t="str">
        <f>IF(Table1[[#This Row],[F SuperVet]]=""," ",RANK(AF257,$AF$5:$AF$1454,1))</f>
        <v xml:space="preserve"> </v>
      </c>
      <c r="J257" s="82" t="str">
        <f>IF(Table1[[#This Row],[M Open]]=""," ",RANK(AG257,$AG$5:$AG$1454,1))</f>
        <v xml:space="preserve"> </v>
      </c>
      <c r="K257" s="82" t="str">
        <f>IF(Table1[[#This Row],[M Vet]]=""," ",RANK(AH257,$AH$5:$AH$1454,1))</f>
        <v xml:space="preserve"> </v>
      </c>
      <c r="L257" s="82" t="str">
        <f>IF(Table1[[#This Row],[M SuperVet]]=""," ",RANK(AI257,$AI$5:$AI$1454,1))</f>
        <v xml:space="preserve"> </v>
      </c>
      <c r="M257" s="74">
        <v>404</v>
      </c>
      <c r="N257" s="74">
        <v>176</v>
      </c>
      <c r="O257" s="74">
        <v>47</v>
      </c>
      <c r="P257" s="74">
        <v>128</v>
      </c>
      <c r="Q257" s="17">
        <v>343</v>
      </c>
      <c r="R257" s="17">
        <v>139</v>
      </c>
      <c r="S257" s="17">
        <v>104</v>
      </c>
      <c r="T257" s="17">
        <v>179</v>
      </c>
      <c r="U257" s="55">
        <f>+Table1[[#This Row],[Thames Turbo Sprint Triathlon]]/$M$3</f>
        <v>1</v>
      </c>
      <c r="V257" s="55">
        <f t="shared" si="72"/>
        <v>1</v>
      </c>
      <c r="W257" s="55">
        <f t="shared" si="73"/>
        <v>1</v>
      </c>
      <c r="X257" s="55">
        <f t="shared" si="74"/>
        <v>1</v>
      </c>
      <c r="Y257" s="55">
        <f t="shared" si="75"/>
        <v>0.66601941747572813</v>
      </c>
      <c r="Z257" s="55">
        <f>+Table1[[#This Row],[Hillingdon Sprint Triathlon]]/$R$3</f>
        <v>1</v>
      </c>
      <c r="AA257" s="55">
        <f>+Table1[[#This Row],[London Fields]]/$S$3</f>
        <v>1</v>
      </c>
      <c r="AB257" s="55">
        <f>+Table1[[#This Row],[Jekyll &amp; Hyde Park Duathlon]]/$T$3</f>
        <v>1</v>
      </c>
      <c r="AC257" s="65">
        <f t="shared" si="76"/>
        <v>3.6660194174757281</v>
      </c>
      <c r="AD257" s="55">
        <f>+AC257</f>
        <v>3.6660194174757281</v>
      </c>
      <c r="AE257" s="55"/>
      <c r="AF257" s="55"/>
      <c r="AG257" s="55"/>
      <c r="AH257" s="55"/>
      <c r="AI257" s="55"/>
      <c r="AJ257" s="73">
        <f>COUNT(Table1[[#This Row],[F open]:[M SuperVet]])</f>
        <v>1</v>
      </c>
    </row>
    <row r="258" spans="1:36" s="52" customFormat="1" x14ac:dyDescent="0.2">
      <c r="A258" s="16" t="str">
        <f t="shared" ref="A258:A262" si="95">IF(B257=B258,"y"," ")</f>
        <v xml:space="preserve"> </v>
      </c>
      <c r="B258" s="16" t="s">
        <v>837</v>
      </c>
      <c r="C258" s="15" t="s">
        <v>52</v>
      </c>
      <c r="D258" s="29" t="s">
        <v>397</v>
      </c>
      <c r="E258" s="29" t="s">
        <v>194</v>
      </c>
      <c r="F258" s="82">
        <f t="shared" si="71"/>
        <v>565</v>
      </c>
      <c r="G258" s="82" t="str">
        <f>IF(Table1[[#This Row],[F open]]=""," ",RANK(AD258,$AD$5:$AD$1454,1))</f>
        <v xml:space="preserve"> </v>
      </c>
      <c r="H258" s="82">
        <f>IF(Table1[[#This Row],[F Vet]]=""," ",RANK(AE258,$AE$5:$AE$1454,1))</f>
        <v>14</v>
      </c>
      <c r="I258" s="82" t="str">
        <f>IF(Table1[[#This Row],[F SuperVet]]=""," ",RANK(AF258,$AF$5:$AF$1454,1))</f>
        <v xml:space="preserve"> </v>
      </c>
      <c r="J258" s="82" t="str">
        <f>IF(Table1[[#This Row],[M Open]]=""," ",RANK(AG258,$AG$5:$AG$1454,1))</f>
        <v xml:space="preserve"> </v>
      </c>
      <c r="K258" s="82" t="str">
        <f>IF(Table1[[#This Row],[M Vet]]=""," ",RANK(AH258,$AH$5:$AH$1454,1))</f>
        <v xml:space="preserve"> </v>
      </c>
      <c r="L258" s="82" t="str">
        <f>IF(Table1[[#This Row],[M SuperVet]]=""," ",RANK(AI258,$AI$5:$AI$1454,1))</f>
        <v xml:space="preserve"> </v>
      </c>
      <c r="M258" s="74">
        <v>153</v>
      </c>
      <c r="N258" s="74">
        <v>176</v>
      </c>
      <c r="O258" s="74">
        <v>47</v>
      </c>
      <c r="P258" s="74">
        <v>128</v>
      </c>
      <c r="Q258" s="17">
        <v>515</v>
      </c>
      <c r="R258" s="17">
        <v>139</v>
      </c>
      <c r="S258" s="17">
        <v>104</v>
      </c>
      <c r="T258" s="17">
        <v>179</v>
      </c>
      <c r="U258" s="55">
        <f>+Table1[[#This Row],[Thames Turbo Sprint Triathlon]]/$M$3</f>
        <v>0.37871287128712872</v>
      </c>
      <c r="V258" s="55">
        <f t="shared" si="72"/>
        <v>1</v>
      </c>
      <c r="W258" s="55">
        <f t="shared" si="73"/>
        <v>1</v>
      </c>
      <c r="X258" s="55">
        <f t="shared" si="74"/>
        <v>1</v>
      </c>
      <c r="Y258" s="55">
        <f t="shared" si="75"/>
        <v>1</v>
      </c>
      <c r="Z258" s="55">
        <f>+Table1[[#This Row],[Hillingdon Sprint Triathlon]]/$R$3</f>
        <v>1</v>
      </c>
      <c r="AA258" s="55">
        <f>+Table1[[#This Row],[London Fields]]/$S$3</f>
        <v>1</v>
      </c>
      <c r="AB258" s="55">
        <f>+Table1[[#This Row],[Jekyll &amp; Hyde Park Duathlon]]/$T$3</f>
        <v>1</v>
      </c>
      <c r="AC258" s="65">
        <f t="shared" si="76"/>
        <v>3.3787128712871288</v>
      </c>
      <c r="AD258" s="55"/>
      <c r="AE258" s="55">
        <f>+AC258</f>
        <v>3.3787128712871288</v>
      </c>
      <c r="AF258" s="55"/>
      <c r="AG258" s="55"/>
      <c r="AH258" s="55"/>
      <c r="AI258" s="55"/>
      <c r="AJ258" s="73">
        <f>COUNT(Table1[[#This Row],[F open]:[M SuperVet]])</f>
        <v>1</v>
      </c>
    </row>
    <row r="259" spans="1:36" s="52" customFormat="1" x14ac:dyDescent="0.2">
      <c r="A259" s="16" t="str">
        <f t="shared" si="95"/>
        <v xml:space="preserve"> </v>
      </c>
      <c r="B259" s="16" t="s">
        <v>718</v>
      </c>
      <c r="C259" s="15" t="s">
        <v>66</v>
      </c>
      <c r="D259" s="29" t="s">
        <v>1059</v>
      </c>
      <c r="E259" s="29" t="s">
        <v>194</v>
      </c>
      <c r="F259" s="82">
        <f t="shared" si="71"/>
        <v>1259</v>
      </c>
      <c r="G259" s="82" t="str">
        <f>IF(Table1[[#This Row],[F open]]=""," ",RANK(AD259,$AD$5:$AD$1454,1))</f>
        <v xml:space="preserve"> </v>
      </c>
      <c r="H259" s="82" t="str">
        <f>IF(Table1[[#This Row],[F Vet]]=""," ",RANK(AE259,$AE$5:$AE$1454,1))</f>
        <v xml:space="preserve"> </v>
      </c>
      <c r="I259" s="82">
        <f>IF(Table1[[#This Row],[F SuperVet]]=""," ",RANK(AF259,$AF$5:$AF$1454,1))</f>
        <v>19</v>
      </c>
      <c r="J259" s="82" t="str">
        <f>IF(Table1[[#This Row],[M Open]]=""," ",RANK(AG259,$AG$5:$AG$1454,1))</f>
        <v xml:space="preserve"> </v>
      </c>
      <c r="K259" s="82" t="str">
        <f>IF(Table1[[#This Row],[M Vet]]=""," ",RANK(AH259,$AH$5:$AH$1454,1))</f>
        <v xml:space="preserve"> </v>
      </c>
      <c r="L259" s="82" t="str">
        <f>IF(Table1[[#This Row],[M SuperVet]]=""," ",RANK(AI259,$AI$5:$AI$1454,1))</f>
        <v xml:space="preserve"> </v>
      </c>
      <c r="M259" s="74">
        <v>404</v>
      </c>
      <c r="N259" s="74">
        <v>167</v>
      </c>
      <c r="O259" s="74">
        <v>47</v>
      </c>
      <c r="P259" s="74">
        <v>128</v>
      </c>
      <c r="Q259" s="17">
        <v>515</v>
      </c>
      <c r="R259" s="17">
        <v>139</v>
      </c>
      <c r="S259" s="17">
        <v>104</v>
      </c>
      <c r="T259" s="17">
        <v>166</v>
      </c>
      <c r="U259" s="55">
        <f>+Table1[[#This Row],[Thames Turbo Sprint Triathlon]]/$M$3</f>
        <v>1</v>
      </c>
      <c r="V259" s="55">
        <f t="shared" si="72"/>
        <v>0.94886363636363635</v>
      </c>
      <c r="W259" s="55">
        <f t="shared" si="73"/>
        <v>1</v>
      </c>
      <c r="X259" s="55">
        <f t="shared" si="74"/>
        <v>1</v>
      </c>
      <c r="Y259" s="55">
        <f t="shared" si="75"/>
        <v>1</v>
      </c>
      <c r="Z259" s="55">
        <f>+Table1[[#This Row],[Hillingdon Sprint Triathlon]]/$R$3</f>
        <v>1</v>
      </c>
      <c r="AA259" s="55">
        <f>+Table1[[#This Row],[London Fields]]/$S$3</f>
        <v>1</v>
      </c>
      <c r="AB259" s="55">
        <f>+Table1[[#This Row],[Jekyll &amp; Hyde Park Duathlon]]/$T$3</f>
        <v>0.92737430167597767</v>
      </c>
      <c r="AC259" s="65">
        <f t="shared" si="76"/>
        <v>3.8762379380396141</v>
      </c>
      <c r="AD259" s="55"/>
      <c r="AE259" s="55"/>
      <c r="AF259" s="55">
        <f>+AC259</f>
        <v>3.8762379380396141</v>
      </c>
      <c r="AG259" s="55"/>
      <c r="AH259" s="55"/>
      <c r="AI259" s="55"/>
      <c r="AJ259" s="73">
        <f>COUNT(Table1[[#This Row],[F open]:[M SuperVet]])</f>
        <v>1</v>
      </c>
    </row>
    <row r="260" spans="1:36" s="52" customFormat="1" x14ac:dyDescent="0.2">
      <c r="A260" s="16" t="str">
        <f t="shared" si="95"/>
        <v xml:space="preserve"> </v>
      </c>
      <c r="B260" s="16" t="s">
        <v>985</v>
      </c>
      <c r="C260" s="15"/>
      <c r="D260" s="29" t="s">
        <v>397</v>
      </c>
      <c r="E260" s="29" t="s">
        <v>194</v>
      </c>
      <c r="F260" s="82">
        <f t="shared" si="71"/>
        <v>1177</v>
      </c>
      <c r="G260" s="82" t="str">
        <f>IF(Table1[[#This Row],[F open]]=""," ",RANK(AD260,$AD$5:$AD$1454,1))</f>
        <v xml:space="preserve"> </v>
      </c>
      <c r="H260" s="82">
        <f>IF(Table1[[#This Row],[F Vet]]=""," ",RANK(AE260,$AE$5:$AE$1454,1))</f>
        <v>57</v>
      </c>
      <c r="I260" s="82" t="str">
        <f>IF(Table1[[#This Row],[F SuperVet]]=""," ",RANK(AF260,$AF$5:$AF$1454,1))</f>
        <v xml:space="preserve"> </v>
      </c>
      <c r="J260" s="82" t="str">
        <f>IF(Table1[[#This Row],[M Open]]=""," ",RANK(AG260,$AG$5:$AG$1454,1))</f>
        <v xml:space="preserve"> </v>
      </c>
      <c r="K260" s="82" t="str">
        <f>IF(Table1[[#This Row],[M Vet]]=""," ",RANK(AH260,$AH$5:$AH$1454,1))</f>
        <v xml:space="preserve"> </v>
      </c>
      <c r="L260" s="82" t="str">
        <f>IF(Table1[[#This Row],[M SuperVet]]=""," ",RANK(AI260,$AI$5:$AI$1454,1))</f>
        <v xml:space="preserve"> </v>
      </c>
      <c r="M260" s="74">
        <v>333</v>
      </c>
      <c r="N260" s="74">
        <v>176</v>
      </c>
      <c r="O260" s="74">
        <v>47</v>
      </c>
      <c r="P260" s="74">
        <v>128</v>
      </c>
      <c r="Q260" s="17">
        <v>515</v>
      </c>
      <c r="R260" s="17">
        <v>139</v>
      </c>
      <c r="S260" s="17">
        <v>104</v>
      </c>
      <c r="T260" s="17">
        <v>179</v>
      </c>
      <c r="U260" s="55">
        <f>+Table1[[#This Row],[Thames Turbo Sprint Triathlon]]/$M$3</f>
        <v>0.82425742574257421</v>
      </c>
      <c r="V260" s="55">
        <f t="shared" si="72"/>
        <v>1</v>
      </c>
      <c r="W260" s="55">
        <f t="shared" si="73"/>
        <v>1</v>
      </c>
      <c r="X260" s="55">
        <f t="shared" si="74"/>
        <v>1</v>
      </c>
      <c r="Y260" s="55">
        <f t="shared" si="75"/>
        <v>1</v>
      </c>
      <c r="Z260" s="55">
        <f>+Table1[[#This Row],[Hillingdon Sprint Triathlon]]/$R$3</f>
        <v>1</v>
      </c>
      <c r="AA260" s="55">
        <f>+Table1[[#This Row],[London Fields]]/$S$3</f>
        <v>1</v>
      </c>
      <c r="AB260" s="55">
        <f>+Table1[[#This Row],[Jekyll &amp; Hyde Park Duathlon]]/$T$3</f>
        <v>1</v>
      </c>
      <c r="AC260" s="65">
        <f t="shared" si="76"/>
        <v>3.8242574257425743</v>
      </c>
      <c r="AD260" s="55"/>
      <c r="AE260" s="55">
        <f>+AC260</f>
        <v>3.8242574257425743</v>
      </c>
      <c r="AF260" s="55"/>
      <c r="AG260" s="55"/>
      <c r="AH260" s="55"/>
      <c r="AI260" s="55"/>
      <c r="AJ260" s="73">
        <f>COUNT(Table1[[#This Row],[F open]:[M SuperVet]])</f>
        <v>1</v>
      </c>
    </row>
    <row r="261" spans="1:36" s="52" customFormat="1" x14ac:dyDescent="0.2">
      <c r="A261" s="16" t="str">
        <f t="shared" si="95"/>
        <v xml:space="preserve"> </v>
      </c>
      <c r="B261" s="16" t="s">
        <v>590</v>
      </c>
      <c r="C261" s="15"/>
      <c r="D261" s="29" t="s">
        <v>217</v>
      </c>
      <c r="E261" s="29" t="s">
        <v>194</v>
      </c>
      <c r="F261" s="82">
        <f t="shared" ref="F261:F324" si="96">+RANK(AC261,$AC$5:$AC$1454,1)</f>
        <v>1358</v>
      </c>
      <c r="G261" s="82">
        <f>IF(Table1[[#This Row],[F open]]=""," ",RANK(AD261,$AD$5:$AD$1454,1))</f>
        <v>276</v>
      </c>
      <c r="H261" s="82" t="str">
        <f>IF(Table1[[#This Row],[F Vet]]=""," ",RANK(AE261,$AE$5:$AE$1454,1))</f>
        <v xml:space="preserve"> </v>
      </c>
      <c r="I261" s="82" t="str">
        <f>IF(Table1[[#This Row],[F SuperVet]]=""," ",RANK(AF261,$AF$5:$AF$1454,1))</f>
        <v xml:space="preserve"> </v>
      </c>
      <c r="J261" s="82" t="str">
        <f>IF(Table1[[#This Row],[M Open]]=""," ",RANK(AG261,$AG$5:$AG$1454,1))</f>
        <v xml:space="preserve"> </v>
      </c>
      <c r="K261" s="82" t="str">
        <f>IF(Table1[[#This Row],[M Vet]]=""," ",RANK(AH261,$AH$5:$AH$1454,1))</f>
        <v xml:space="preserve"> </v>
      </c>
      <c r="L261" s="82" t="str">
        <f>IF(Table1[[#This Row],[M SuperVet]]=""," ",RANK(AI261,$AI$5:$AI$1454,1))</f>
        <v xml:space="preserve"> </v>
      </c>
      <c r="M261" s="74">
        <v>404</v>
      </c>
      <c r="N261" s="74">
        <v>176</v>
      </c>
      <c r="O261" s="74">
        <v>47</v>
      </c>
      <c r="P261" s="74">
        <v>128</v>
      </c>
      <c r="Q261" s="17">
        <v>483</v>
      </c>
      <c r="R261" s="17">
        <v>139</v>
      </c>
      <c r="S261" s="17">
        <v>104</v>
      </c>
      <c r="T261" s="17">
        <v>179</v>
      </c>
      <c r="U261" s="55">
        <f>+Table1[[#This Row],[Thames Turbo Sprint Triathlon]]/$M$3</f>
        <v>1</v>
      </c>
      <c r="V261" s="55">
        <f t="shared" ref="V261:V324" si="97">+N261/$N$3</f>
        <v>1</v>
      </c>
      <c r="W261" s="55">
        <f t="shared" ref="W261:W324" si="98">+O261/$O$3</f>
        <v>1</v>
      </c>
      <c r="X261" s="55">
        <f t="shared" ref="X261:X324" si="99">+P261/$P$3</f>
        <v>1</v>
      </c>
      <c r="Y261" s="55">
        <f t="shared" ref="Y261:Y324" si="100">+Q261/$Q$3</f>
        <v>0.93786407766990287</v>
      </c>
      <c r="Z261" s="55">
        <f>+Table1[[#This Row],[Hillingdon Sprint Triathlon]]/$R$3</f>
        <v>1</v>
      </c>
      <c r="AA261" s="55">
        <f>+Table1[[#This Row],[London Fields]]/$S$3</f>
        <v>1</v>
      </c>
      <c r="AB261" s="55">
        <f>+Table1[[#This Row],[Jekyll &amp; Hyde Park Duathlon]]/$T$3</f>
        <v>1</v>
      </c>
      <c r="AC261" s="65">
        <f t="shared" ref="AC261:AC324" si="101">SMALL(U261:AB261,1)+SMALL(U261:AB261,2)+SMALL(U261:AB261,3)+SMALL(U261:AB261,4)</f>
        <v>3.9378640776699028</v>
      </c>
      <c r="AD261" s="55">
        <f t="shared" ref="AD261:AD267" si="102">+AC261</f>
        <v>3.9378640776699028</v>
      </c>
      <c r="AE261" s="55"/>
      <c r="AF261" s="55"/>
      <c r="AG261" s="55"/>
      <c r="AH261" s="55"/>
      <c r="AI261" s="55"/>
      <c r="AJ261" s="73">
        <f>COUNT(Table1[[#This Row],[F open]:[M SuperVet]])</f>
        <v>1</v>
      </c>
    </row>
    <row r="262" spans="1:36" s="52" customFormat="1" x14ac:dyDescent="0.2">
      <c r="A262" s="16" t="str">
        <f t="shared" si="95"/>
        <v xml:space="preserve"> </v>
      </c>
      <c r="B262" s="16" t="s">
        <v>1824</v>
      </c>
      <c r="C262" s="15" t="s">
        <v>151</v>
      </c>
      <c r="D262" s="29" t="s">
        <v>217</v>
      </c>
      <c r="E262" s="29" t="s">
        <v>194</v>
      </c>
      <c r="F262" s="82">
        <f t="shared" si="96"/>
        <v>879</v>
      </c>
      <c r="G262" s="82">
        <f>IF(Table1[[#This Row],[F open]]=""," ",RANK(AD262,$AD$5:$AD$1454,1))</f>
        <v>126</v>
      </c>
      <c r="H262" s="82" t="str">
        <f>IF(Table1[[#This Row],[F Vet]]=""," ",RANK(AE262,$AE$5:$AE$1454,1))</f>
        <v xml:space="preserve"> </v>
      </c>
      <c r="I262" s="82" t="str">
        <f>IF(Table1[[#This Row],[F SuperVet]]=""," ",RANK(AF262,$AF$5:$AF$1454,1))</f>
        <v xml:space="preserve"> </v>
      </c>
      <c r="J262" s="82" t="str">
        <f>IF(Table1[[#This Row],[M Open]]=""," ",RANK(AG262,$AG$5:$AG$1454,1))</f>
        <v xml:space="preserve"> </v>
      </c>
      <c r="K262" s="82" t="str">
        <f>IF(Table1[[#This Row],[M Vet]]=""," ",RANK(AH262,$AH$5:$AH$1454,1))</f>
        <v xml:space="preserve"> </v>
      </c>
      <c r="L262" s="82" t="str">
        <f>IF(Table1[[#This Row],[M SuperVet]]=""," ",RANK(AI262,$AI$5:$AI$1454,1))</f>
        <v xml:space="preserve"> </v>
      </c>
      <c r="M262" s="74">
        <v>404</v>
      </c>
      <c r="N262" s="74">
        <v>176</v>
      </c>
      <c r="O262" s="74">
        <v>47</v>
      </c>
      <c r="P262" s="74">
        <v>128</v>
      </c>
      <c r="Q262" s="17">
        <v>318</v>
      </c>
      <c r="R262" s="17">
        <v>139</v>
      </c>
      <c r="S262" s="17">
        <v>104</v>
      </c>
      <c r="T262" s="17">
        <v>179</v>
      </c>
      <c r="U262" s="55">
        <f>+Table1[[#This Row],[Thames Turbo Sprint Triathlon]]/$M$3</f>
        <v>1</v>
      </c>
      <c r="V262" s="55">
        <f t="shared" si="97"/>
        <v>1</v>
      </c>
      <c r="W262" s="55">
        <f t="shared" si="98"/>
        <v>1</v>
      </c>
      <c r="X262" s="55">
        <f t="shared" si="99"/>
        <v>1</v>
      </c>
      <c r="Y262" s="55">
        <f t="shared" si="100"/>
        <v>0.6174757281553398</v>
      </c>
      <c r="Z262" s="55">
        <f>+Table1[[#This Row],[Hillingdon Sprint Triathlon]]/$R$3</f>
        <v>1</v>
      </c>
      <c r="AA262" s="55">
        <f>+Table1[[#This Row],[London Fields]]/$S$3</f>
        <v>1</v>
      </c>
      <c r="AB262" s="55">
        <f>+Table1[[#This Row],[Jekyll &amp; Hyde Park Duathlon]]/$T$3</f>
        <v>1</v>
      </c>
      <c r="AC262" s="65">
        <f t="shared" si="101"/>
        <v>3.6174757281553398</v>
      </c>
      <c r="AD262" s="55">
        <f t="shared" si="102"/>
        <v>3.6174757281553398</v>
      </c>
      <c r="AE262" s="55"/>
      <c r="AF262" s="55"/>
      <c r="AG262" s="55"/>
      <c r="AH262" s="55"/>
      <c r="AI262" s="55"/>
      <c r="AJ262" s="73">
        <f>COUNT(Table1[[#This Row],[F open]:[M SuperVet]])</f>
        <v>1</v>
      </c>
    </row>
    <row r="263" spans="1:36" s="52" customFormat="1" x14ac:dyDescent="0.2">
      <c r="A263" s="16" t="str">
        <f t="shared" ref="A263:A283" si="103">IF(B262=B263,"y"," ")</f>
        <v xml:space="preserve"> </v>
      </c>
      <c r="B263" s="16" t="s">
        <v>1809</v>
      </c>
      <c r="C263" s="15" t="s">
        <v>151</v>
      </c>
      <c r="D263" s="29" t="s">
        <v>217</v>
      </c>
      <c r="E263" s="29" t="s">
        <v>194</v>
      </c>
      <c r="F263" s="82">
        <f t="shared" si="96"/>
        <v>817</v>
      </c>
      <c r="G263" s="82">
        <f>IF(Table1[[#This Row],[F open]]=""," ",RANK(AD263,$AD$5:$AD$1454,1))</f>
        <v>116</v>
      </c>
      <c r="H263" s="82" t="str">
        <f>IF(Table1[[#This Row],[F Vet]]=""," ",RANK(AE263,$AE$5:$AE$1454,1))</f>
        <v xml:space="preserve"> </v>
      </c>
      <c r="I263" s="82" t="str">
        <f>IF(Table1[[#This Row],[F SuperVet]]=""," ",RANK(AF263,$AF$5:$AF$1454,1))</f>
        <v xml:space="preserve"> </v>
      </c>
      <c r="J263" s="82" t="str">
        <f>IF(Table1[[#This Row],[M Open]]=""," ",RANK(AG263,$AG$5:$AG$1454,1))</f>
        <v xml:space="preserve"> </v>
      </c>
      <c r="K263" s="82" t="str">
        <f>IF(Table1[[#This Row],[M Vet]]=""," ",RANK(AH263,$AH$5:$AH$1454,1))</f>
        <v xml:space="preserve"> </v>
      </c>
      <c r="L263" s="82" t="str">
        <f>IF(Table1[[#This Row],[M SuperVet]]=""," ",RANK(AI263,$AI$5:$AI$1454,1))</f>
        <v xml:space="preserve"> </v>
      </c>
      <c r="M263" s="74">
        <v>404</v>
      </c>
      <c r="N263" s="74">
        <v>176</v>
      </c>
      <c r="O263" s="74">
        <v>47</v>
      </c>
      <c r="P263" s="74">
        <v>128</v>
      </c>
      <c r="Q263" s="17">
        <v>297</v>
      </c>
      <c r="R263" s="17">
        <v>139</v>
      </c>
      <c r="S263" s="17">
        <v>104</v>
      </c>
      <c r="T263" s="17">
        <v>179</v>
      </c>
      <c r="U263" s="55">
        <f>+Table1[[#This Row],[Thames Turbo Sprint Triathlon]]/$M$3</f>
        <v>1</v>
      </c>
      <c r="V263" s="55">
        <f t="shared" si="97"/>
        <v>1</v>
      </c>
      <c r="W263" s="55">
        <f t="shared" si="98"/>
        <v>1</v>
      </c>
      <c r="X263" s="55">
        <f t="shared" si="99"/>
        <v>1</v>
      </c>
      <c r="Y263" s="55">
        <f t="shared" si="100"/>
        <v>0.57669902912621362</v>
      </c>
      <c r="Z263" s="55">
        <f>+Table1[[#This Row],[Hillingdon Sprint Triathlon]]/$R$3</f>
        <v>1</v>
      </c>
      <c r="AA263" s="55">
        <f>+Table1[[#This Row],[London Fields]]/$S$3</f>
        <v>1</v>
      </c>
      <c r="AB263" s="55">
        <f>+Table1[[#This Row],[Jekyll &amp; Hyde Park Duathlon]]/$T$3</f>
        <v>1</v>
      </c>
      <c r="AC263" s="65">
        <f t="shared" si="101"/>
        <v>3.5766990291262135</v>
      </c>
      <c r="AD263" s="55">
        <f t="shared" si="102"/>
        <v>3.5766990291262135</v>
      </c>
      <c r="AE263" s="55"/>
      <c r="AF263" s="55"/>
      <c r="AG263" s="55"/>
      <c r="AH263" s="55"/>
      <c r="AI263" s="55"/>
      <c r="AJ263" s="73">
        <f>COUNT(Table1[[#This Row],[F open]:[M SuperVet]])</f>
        <v>1</v>
      </c>
    </row>
    <row r="264" spans="1:36" s="52" customFormat="1" x14ac:dyDescent="0.2">
      <c r="A264" s="16" t="str">
        <f t="shared" si="103"/>
        <v xml:space="preserve"> </v>
      </c>
      <c r="B264" s="16" t="s">
        <v>664</v>
      </c>
      <c r="C264" s="15" t="s">
        <v>1664</v>
      </c>
      <c r="D264" s="29" t="s">
        <v>217</v>
      </c>
      <c r="E264" s="29" t="s">
        <v>194</v>
      </c>
      <c r="F264" s="82">
        <f t="shared" si="96"/>
        <v>975</v>
      </c>
      <c r="G264" s="82">
        <f>IF(Table1[[#This Row],[F open]]=""," ",RANK(AD264,$AD$5:$AD$1454,1))</f>
        <v>147</v>
      </c>
      <c r="H264" s="82" t="str">
        <f>IF(Table1[[#This Row],[F Vet]]=""," ",RANK(AE264,$AE$5:$AE$1454,1))</f>
        <v xml:space="preserve"> </v>
      </c>
      <c r="I264" s="82" t="str">
        <f>IF(Table1[[#This Row],[F SuperVet]]=""," ",RANK(AF264,$AF$5:$AF$1454,1))</f>
        <v xml:space="preserve"> </v>
      </c>
      <c r="J264" s="82" t="str">
        <f>IF(Table1[[#This Row],[M Open]]=""," ",RANK(AG264,$AG$5:$AG$1454,1))</f>
        <v xml:space="preserve"> </v>
      </c>
      <c r="K264" s="82" t="str">
        <f>IF(Table1[[#This Row],[M Vet]]=""," ",RANK(AH264,$AH$5:$AH$1454,1))</f>
        <v xml:space="preserve"> </v>
      </c>
      <c r="L264" s="82" t="str">
        <f>IF(Table1[[#This Row],[M SuperVet]]=""," ",RANK(AI264,$AI$5:$AI$1454,1))</f>
        <v xml:space="preserve"> </v>
      </c>
      <c r="M264" s="74">
        <v>404</v>
      </c>
      <c r="N264" s="74">
        <v>176</v>
      </c>
      <c r="O264" s="74">
        <v>47</v>
      </c>
      <c r="P264" s="74">
        <v>128</v>
      </c>
      <c r="Q264" s="17">
        <v>352</v>
      </c>
      <c r="R264" s="17">
        <v>139</v>
      </c>
      <c r="S264" s="17">
        <v>104</v>
      </c>
      <c r="T264" s="17">
        <v>179</v>
      </c>
      <c r="U264" s="55">
        <f>+Table1[[#This Row],[Thames Turbo Sprint Triathlon]]/$M$3</f>
        <v>1</v>
      </c>
      <c r="V264" s="55">
        <f t="shared" si="97"/>
        <v>1</v>
      </c>
      <c r="W264" s="55">
        <f t="shared" si="98"/>
        <v>1</v>
      </c>
      <c r="X264" s="55">
        <f t="shared" si="99"/>
        <v>1</v>
      </c>
      <c r="Y264" s="55">
        <f t="shared" si="100"/>
        <v>0.68349514563106795</v>
      </c>
      <c r="Z264" s="55">
        <f>+Table1[[#This Row],[Hillingdon Sprint Triathlon]]/$R$3</f>
        <v>1</v>
      </c>
      <c r="AA264" s="55">
        <f>+Table1[[#This Row],[London Fields]]/$S$3</f>
        <v>1</v>
      </c>
      <c r="AB264" s="55">
        <f>+Table1[[#This Row],[Jekyll &amp; Hyde Park Duathlon]]/$T$3</f>
        <v>1</v>
      </c>
      <c r="AC264" s="65">
        <f t="shared" si="101"/>
        <v>3.6834951456310678</v>
      </c>
      <c r="AD264" s="55">
        <f t="shared" si="102"/>
        <v>3.6834951456310678</v>
      </c>
      <c r="AE264" s="55"/>
      <c r="AF264" s="55"/>
      <c r="AG264" s="55"/>
      <c r="AH264" s="55"/>
      <c r="AI264" s="55"/>
      <c r="AJ264" s="73">
        <f>COUNT(Table1[[#This Row],[F open]:[M SuperVet]])</f>
        <v>1</v>
      </c>
    </row>
    <row r="265" spans="1:36" s="52" customFormat="1" x14ac:dyDescent="0.2">
      <c r="A265" s="16" t="str">
        <f t="shared" si="103"/>
        <v xml:space="preserve"> </v>
      </c>
      <c r="B265" s="16" t="s">
        <v>330</v>
      </c>
      <c r="C265" s="15" t="s">
        <v>70</v>
      </c>
      <c r="D265" s="29" t="s">
        <v>217</v>
      </c>
      <c r="E265" s="29" t="s">
        <v>194</v>
      </c>
      <c r="F265" s="82">
        <f t="shared" si="96"/>
        <v>942</v>
      </c>
      <c r="G265" s="82">
        <f>IF(Table1[[#This Row],[F open]]=""," ",RANK(AD265,$AD$5:$AD$1454,1))</f>
        <v>137</v>
      </c>
      <c r="H265" s="82" t="str">
        <f>IF(Table1[[#This Row],[F Vet]]=""," ",RANK(AE265,$AE$5:$AE$1454,1))</f>
        <v xml:space="preserve"> </v>
      </c>
      <c r="I265" s="82" t="str">
        <f>IF(Table1[[#This Row],[F SuperVet]]=""," ",RANK(AF265,$AF$5:$AF$1454,1))</f>
        <v xml:space="preserve"> </v>
      </c>
      <c r="J265" s="82" t="str">
        <f>IF(Table1[[#This Row],[M Open]]=""," ",RANK(AG265,$AG$5:$AG$1454,1))</f>
        <v xml:space="preserve"> </v>
      </c>
      <c r="K265" s="82" t="str">
        <f>IF(Table1[[#This Row],[M Vet]]=""," ",RANK(AH265,$AH$5:$AH$1454,1))</f>
        <v xml:space="preserve"> </v>
      </c>
      <c r="L265" s="82" t="str">
        <f>IF(Table1[[#This Row],[M SuperVet]]=""," ",RANK(AI265,$AI$5:$AI$1454,1))</f>
        <v xml:space="preserve"> </v>
      </c>
      <c r="M265" s="74">
        <v>267</v>
      </c>
      <c r="N265" s="74">
        <v>176</v>
      </c>
      <c r="O265" s="74">
        <v>47</v>
      </c>
      <c r="P265" s="74">
        <v>128</v>
      </c>
      <c r="Q265" s="17">
        <v>515</v>
      </c>
      <c r="R265" s="17">
        <v>139</v>
      </c>
      <c r="S265" s="17">
        <v>104</v>
      </c>
      <c r="T265" s="17">
        <v>179</v>
      </c>
      <c r="U265" s="55">
        <f>+Table1[[#This Row],[Thames Turbo Sprint Triathlon]]/$M$3</f>
        <v>0.66089108910891092</v>
      </c>
      <c r="V265" s="55">
        <f t="shared" si="97"/>
        <v>1</v>
      </c>
      <c r="W265" s="55">
        <f t="shared" si="98"/>
        <v>1</v>
      </c>
      <c r="X265" s="55">
        <f t="shared" si="99"/>
        <v>1</v>
      </c>
      <c r="Y265" s="55">
        <f t="shared" si="100"/>
        <v>1</v>
      </c>
      <c r="Z265" s="55">
        <f>+Table1[[#This Row],[Hillingdon Sprint Triathlon]]/$R$3</f>
        <v>1</v>
      </c>
      <c r="AA265" s="55">
        <f>+Table1[[#This Row],[London Fields]]/$S$3</f>
        <v>1</v>
      </c>
      <c r="AB265" s="55">
        <f>+Table1[[#This Row],[Jekyll &amp; Hyde Park Duathlon]]/$T$3</f>
        <v>1</v>
      </c>
      <c r="AC265" s="65">
        <f t="shared" si="101"/>
        <v>3.6608910891089108</v>
      </c>
      <c r="AD265" s="55">
        <f t="shared" si="102"/>
        <v>3.6608910891089108</v>
      </c>
      <c r="AE265" s="55"/>
      <c r="AF265" s="55"/>
      <c r="AG265" s="55"/>
      <c r="AH265" s="55"/>
      <c r="AI265" s="55"/>
      <c r="AJ265" s="73">
        <f>COUNT(Table1[[#This Row],[F open]:[M SuperVet]])</f>
        <v>1</v>
      </c>
    </row>
    <row r="266" spans="1:36" s="52" customFormat="1" x14ac:dyDescent="0.2">
      <c r="A266" s="16" t="str">
        <f t="shared" si="103"/>
        <v xml:space="preserve"> </v>
      </c>
      <c r="B266" s="16" t="s">
        <v>2220</v>
      </c>
      <c r="C266" s="15"/>
      <c r="D266" s="29" t="s">
        <v>217</v>
      </c>
      <c r="E266" s="29" t="s">
        <v>194</v>
      </c>
      <c r="F266" s="82">
        <f t="shared" si="96"/>
        <v>883</v>
      </c>
      <c r="G266" s="82">
        <f>IF(Table1[[#This Row],[F open]]=""," ",RANK(AD266,$AD$5:$AD$1454,1))</f>
        <v>127</v>
      </c>
      <c r="H266" s="82" t="str">
        <f>IF(Table1[[#This Row],[F Vet]]=""," ",RANK(AE266,$AE$5:$AE$1454,1))</f>
        <v xml:space="preserve"> </v>
      </c>
      <c r="I266" s="82" t="str">
        <f>IF(Table1[[#This Row],[F SuperVet]]=""," ",RANK(AF266,$AF$5:$AF$1454,1))</f>
        <v xml:space="preserve"> </v>
      </c>
      <c r="J266" s="82" t="str">
        <f>IF(Table1[[#This Row],[M Open]]=""," ",RANK(AG266,$AG$5:$AG$1454,1))</f>
        <v xml:space="preserve"> </v>
      </c>
      <c r="K266" s="82" t="str">
        <f>IF(Table1[[#This Row],[M Vet]]=""," ",RANK(AH266,$AH$5:$AH$1454,1))</f>
        <v xml:space="preserve"> </v>
      </c>
      <c r="L266" s="82" t="str">
        <f>IF(Table1[[#This Row],[M SuperVet]]=""," ",RANK(AI266,$AI$5:$AI$1454,1))</f>
        <v xml:space="preserve"> </v>
      </c>
      <c r="M266" s="74">
        <v>404</v>
      </c>
      <c r="N266" s="74">
        <v>176</v>
      </c>
      <c r="O266" s="74">
        <v>47</v>
      </c>
      <c r="P266" s="74">
        <v>128</v>
      </c>
      <c r="Q266" s="17">
        <v>515</v>
      </c>
      <c r="R266" s="17">
        <v>139</v>
      </c>
      <c r="S266" s="17">
        <v>104</v>
      </c>
      <c r="T266" s="17">
        <v>111</v>
      </c>
      <c r="U266" s="55">
        <f>+Table1[[#This Row],[Thames Turbo Sprint Triathlon]]/$M$3</f>
        <v>1</v>
      </c>
      <c r="V266" s="55">
        <f t="shared" si="97"/>
        <v>1</v>
      </c>
      <c r="W266" s="55">
        <f t="shared" si="98"/>
        <v>1</v>
      </c>
      <c r="X266" s="55">
        <f t="shared" si="99"/>
        <v>1</v>
      </c>
      <c r="Y266" s="55">
        <f t="shared" si="100"/>
        <v>1</v>
      </c>
      <c r="Z266" s="55">
        <f>+Table1[[#This Row],[Hillingdon Sprint Triathlon]]/$R$3</f>
        <v>1</v>
      </c>
      <c r="AA266" s="55">
        <f>+Table1[[#This Row],[London Fields]]/$S$3</f>
        <v>1</v>
      </c>
      <c r="AB266" s="55">
        <f>+Table1[[#This Row],[Jekyll &amp; Hyde Park Duathlon]]/$T$3</f>
        <v>0.62011173184357538</v>
      </c>
      <c r="AC266" s="65">
        <f t="shared" si="101"/>
        <v>3.6201117318435756</v>
      </c>
      <c r="AD266" s="55">
        <f t="shared" si="102"/>
        <v>3.6201117318435756</v>
      </c>
      <c r="AE266" s="55"/>
      <c r="AF266" s="55"/>
      <c r="AG266" s="55"/>
      <c r="AH266" s="55"/>
      <c r="AI266" s="55"/>
      <c r="AJ266" s="73">
        <f>COUNT(Table1[[#This Row],[F open]:[M SuperVet]])</f>
        <v>1</v>
      </c>
    </row>
    <row r="267" spans="1:36" s="52" customFormat="1" x14ac:dyDescent="0.2">
      <c r="A267" s="16" t="str">
        <f t="shared" si="103"/>
        <v xml:space="preserve"> </v>
      </c>
      <c r="B267" s="16" t="s">
        <v>810</v>
      </c>
      <c r="C267" s="15" t="s">
        <v>811</v>
      </c>
      <c r="D267" s="29" t="s">
        <v>217</v>
      </c>
      <c r="E267" s="29" t="s">
        <v>194</v>
      </c>
      <c r="F267" s="82">
        <f t="shared" si="96"/>
        <v>447</v>
      </c>
      <c r="G267" s="82">
        <f>IF(Table1[[#This Row],[F open]]=""," ",RANK(AD267,$AD$5:$AD$1454,1))</f>
        <v>43</v>
      </c>
      <c r="H267" s="82" t="str">
        <f>IF(Table1[[#This Row],[F Vet]]=""," ",RANK(AE267,$AE$5:$AE$1454,1))</f>
        <v xml:space="preserve"> </v>
      </c>
      <c r="I267" s="82" t="str">
        <f>IF(Table1[[#This Row],[F SuperVet]]=""," ",RANK(AF267,$AF$5:$AF$1454,1))</f>
        <v xml:space="preserve"> </v>
      </c>
      <c r="J267" s="82" t="str">
        <f>IF(Table1[[#This Row],[M Open]]=""," ",RANK(AG267,$AG$5:$AG$1454,1))</f>
        <v xml:space="preserve"> </v>
      </c>
      <c r="K267" s="82" t="str">
        <f>IF(Table1[[#This Row],[M Vet]]=""," ",RANK(AH267,$AH$5:$AH$1454,1))</f>
        <v xml:space="preserve"> </v>
      </c>
      <c r="L267" s="82" t="str">
        <f>IF(Table1[[#This Row],[M SuperVet]]=""," ",RANK(AI267,$AI$5:$AI$1454,1))</f>
        <v xml:space="preserve"> </v>
      </c>
      <c r="M267" s="74">
        <v>116</v>
      </c>
      <c r="N267" s="74">
        <v>176</v>
      </c>
      <c r="O267" s="74">
        <v>47</v>
      </c>
      <c r="P267" s="74">
        <v>128</v>
      </c>
      <c r="Q267" s="17">
        <v>515</v>
      </c>
      <c r="R267" s="17">
        <v>139</v>
      </c>
      <c r="S267" s="17">
        <v>104</v>
      </c>
      <c r="T267" s="17">
        <v>179</v>
      </c>
      <c r="U267" s="55">
        <f>+Table1[[#This Row],[Thames Turbo Sprint Triathlon]]/$M$3</f>
        <v>0.28712871287128711</v>
      </c>
      <c r="V267" s="55">
        <f t="shared" si="97"/>
        <v>1</v>
      </c>
      <c r="W267" s="55">
        <f t="shared" si="98"/>
        <v>1</v>
      </c>
      <c r="X267" s="55">
        <f t="shared" si="99"/>
        <v>1</v>
      </c>
      <c r="Y267" s="55">
        <f t="shared" si="100"/>
        <v>1</v>
      </c>
      <c r="Z267" s="55">
        <f>+Table1[[#This Row],[Hillingdon Sprint Triathlon]]/$R$3</f>
        <v>1</v>
      </c>
      <c r="AA267" s="55">
        <f>+Table1[[#This Row],[London Fields]]/$S$3</f>
        <v>1</v>
      </c>
      <c r="AB267" s="55">
        <f>+Table1[[#This Row],[Jekyll &amp; Hyde Park Duathlon]]/$T$3</f>
        <v>1</v>
      </c>
      <c r="AC267" s="65">
        <f t="shared" si="101"/>
        <v>3.2871287128712874</v>
      </c>
      <c r="AD267" s="55">
        <f t="shared" si="102"/>
        <v>3.2871287128712874</v>
      </c>
      <c r="AE267" s="55"/>
      <c r="AF267" s="55"/>
      <c r="AG267" s="55"/>
      <c r="AH267" s="55"/>
      <c r="AI267" s="55"/>
      <c r="AJ267" s="73">
        <f>COUNT(Table1[[#This Row],[F open]:[M SuperVet]])</f>
        <v>1</v>
      </c>
    </row>
    <row r="268" spans="1:36" s="52" customFormat="1" x14ac:dyDescent="0.2">
      <c r="A268" s="16" t="str">
        <f t="shared" si="103"/>
        <v xml:space="preserve"> </v>
      </c>
      <c r="B268" s="16" t="s">
        <v>2141</v>
      </c>
      <c r="C268" s="15"/>
      <c r="D268" s="29" t="s">
        <v>397</v>
      </c>
      <c r="E268" s="29" t="s">
        <v>194</v>
      </c>
      <c r="F268" s="82">
        <f t="shared" si="96"/>
        <v>1336</v>
      </c>
      <c r="G268" s="82" t="str">
        <f>IF(Table1[[#This Row],[F open]]=""," ",RANK(AD268,$AD$5:$AD$1454,1))</f>
        <v xml:space="preserve"> </v>
      </c>
      <c r="H268" s="82">
        <f>IF(Table1[[#This Row],[F Vet]]=""," ",RANK(AE268,$AE$5:$AE$1454,1))</f>
        <v>76</v>
      </c>
      <c r="I268" s="82" t="str">
        <f>IF(Table1[[#This Row],[F SuperVet]]=""," ",RANK(AF268,$AF$5:$AF$1454,1))</f>
        <v xml:space="preserve"> </v>
      </c>
      <c r="J268" s="82" t="str">
        <f>IF(Table1[[#This Row],[M Open]]=""," ",RANK(AG268,$AG$5:$AG$1454,1))</f>
        <v xml:space="preserve"> </v>
      </c>
      <c r="K268" s="82" t="str">
        <f>IF(Table1[[#This Row],[M Vet]]=""," ",RANK(AH268,$AH$5:$AH$1454,1))</f>
        <v xml:space="preserve"> </v>
      </c>
      <c r="L268" s="82" t="str">
        <f>IF(Table1[[#This Row],[M SuperVet]]=""," ",RANK(AI268,$AI$5:$AI$1454,1))</f>
        <v xml:space="preserve"> </v>
      </c>
      <c r="M268" s="74">
        <v>404</v>
      </c>
      <c r="N268" s="74">
        <v>176</v>
      </c>
      <c r="O268" s="74">
        <v>47</v>
      </c>
      <c r="P268" s="74">
        <v>128</v>
      </c>
      <c r="Q268" s="17">
        <v>515</v>
      </c>
      <c r="R268" s="17">
        <v>139</v>
      </c>
      <c r="S268" s="17">
        <v>96</v>
      </c>
      <c r="T268" s="17">
        <v>179</v>
      </c>
      <c r="U268" s="55">
        <f>+Table1[[#This Row],[Thames Turbo Sprint Triathlon]]/$M$3</f>
        <v>1</v>
      </c>
      <c r="V268" s="55">
        <f t="shared" si="97"/>
        <v>1</v>
      </c>
      <c r="W268" s="55">
        <f t="shared" si="98"/>
        <v>1</v>
      </c>
      <c r="X268" s="55">
        <f t="shared" si="99"/>
        <v>1</v>
      </c>
      <c r="Y268" s="55">
        <f t="shared" si="100"/>
        <v>1</v>
      </c>
      <c r="Z268" s="55">
        <f>+Table1[[#This Row],[Hillingdon Sprint Triathlon]]/$R$3</f>
        <v>1</v>
      </c>
      <c r="AA268" s="55">
        <f>+Table1[[#This Row],[London Fields]]/$S$3</f>
        <v>0.92307692307692313</v>
      </c>
      <c r="AB268" s="55">
        <f>+Table1[[#This Row],[Jekyll &amp; Hyde Park Duathlon]]/$T$3</f>
        <v>1</v>
      </c>
      <c r="AC268" s="65">
        <f t="shared" si="101"/>
        <v>3.9230769230769234</v>
      </c>
      <c r="AD268" s="55"/>
      <c r="AE268" s="55">
        <f t="shared" ref="AE268:AE269" si="104">+AC268</f>
        <v>3.9230769230769234</v>
      </c>
      <c r="AF268" s="55"/>
      <c r="AG268" s="55"/>
      <c r="AH268" s="55"/>
      <c r="AI268" s="55"/>
      <c r="AJ268" s="73">
        <f>COUNT(Table1[[#This Row],[F open]:[M SuperVet]])</f>
        <v>1</v>
      </c>
    </row>
    <row r="269" spans="1:36" s="52" customFormat="1" x14ac:dyDescent="0.2">
      <c r="A269" s="16" t="str">
        <f t="shared" si="103"/>
        <v xml:space="preserve"> </v>
      </c>
      <c r="B269" s="16" t="s">
        <v>1582</v>
      </c>
      <c r="C269" s="15" t="s">
        <v>219</v>
      </c>
      <c r="D269" s="29" t="s">
        <v>397</v>
      </c>
      <c r="E269" s="29" t="s">
        <v>1538</v>
      </c>
      <c r="F269" s="82">
        <f t="shared" si="96"/>
        <v>360</v>
      </c>
      <c r="G269" s="82" t="str">
        <f>IF(Table1[[#This Row],[F open]]=""," ",RANK(AD269,$AD$5:$AD$1454,1))</f>
        <v xml:space="preserve"> </v>
      </c>
      <c r="H269" s="82">
        <f>IF(Table1[[#This Row],[F Vet]]=""," ",RANK(AE269,$AE$5:$AE$1454,1))</f>
        <v>7</v>
      </c>
      <c r="I269" s="82" t="str">
        <f>IF(Table1[[#This Row],[F SuperVet]]=""," ",RANK(AF269,$AF$5:$AF$1454,1))</f>
        <v xml:space="preserve"> </v>
      </c>
      <c r="J269" s="82" t="str">
        <f>IF(Table1[[#This Row],[M Open]]=""," ",RANK(AG269,$AG$5:$AG$1454,1))</f>
        <v xml:space="preserve"> </v>
      </c>
      <c r="K269" s="82" t="str">
        <f>IF(Table1[[#This Row],[M Vet]]=""," ",RANK(AH269,$AH$5:$AH$1454,1))</f>
        <v xml:space="preserve"> </v>
      </c>
      <c r="L269" s="82" t="str">
        <f>IF(Table1[[#This Row],[M SuperVet]]=""," ",RANK(AI269,$AI$5:$AI$1454,1))</f>
        <v xml:space="preserve"> </v>
      </c>
      <c r="M269" s="74">
        <v>404</v>
      </c>
      <c r="N269" s="74">
        <v>176</v>
      </c>
      <c r="O269" s="74">
        <v>47</v>
      </c>
      <c r="P269" s="74">
        <v>98</v>
      </c>
      <c r="Q269" s="17">
        <v>233</v>
      </c>
      <c r="R269" s="17">
        <v>139</v>
      </c>
      <c r="S269" s="17">
        <v>104</v>
      </c>
      <c r="T269" s="17">
        <v>179</v>
      </c>
      <c r="U269" s="55">
        <f>+Table1[[#This Row],[Thames Turbo Sprint Triathlon]]/$M$3</f>
        <v>1</v>
      </c>
      <c r="V269" s="55">
        <f t="shared" si="97"/>
        <v>1</v>
      </c>
      <c r="W269" s="55">
        <f t="shared" si="98"/>
        <v>1</v>
      </c>
      <c r="X269" s="55">
        <f t="shared" si="99"/>
        <v>0.765625</v>
      </c>
      <c r="Y269" s="55">
        <f t="shared" si="100"/>
        <v>0.45242718446601943</v>
      </c>
      <c r="Z269" s="55">
        <f>+Table1[[#This Row],[Hillingdon Sprint Triathlon]]/$R$3</f>
        <v>1</v>
      </c>
      <c r="AA269" s="55">
        <f>+Table1[[#This Row],[London Fields]]/$S$3</f>
        <v>1</v>
      </c>
      <c r="AB269" s="55">
        <f>+Table1[[#This Row],[Jekyll &amp; Hyde Park Duathlon]]/$T$3</f>
        <v>1</v>
      </c>
      <c r="AC269" s="65">
        <f t="shared" si="101"/>
        <v>3.2180521844660195</v>
      </c>
      <c r="AD269" s="55"/>
      <c r="AE269" s="55">
        <f t="shared" si="104"/>
        <v>3.2180521844660195</v>
      </c>
      <c r="AF269" s="55"/>
      <c r="AG269" s="55"/>
      <c r="AH269" s="55"/>
      <c r="AI269" s="55"/>
      <c r="AJ269" s="73">
        <f>COUNT(Table1[[#This Row],[F open]:[M SuperVet]])</f>
        <v>1</v>
      </c>
    </row>
    <row r="270" spans="1:36" s="52" customFormat="1" x14ac:dyDescent="0.2">
      <c r="A270" s="16" t="str">
        <f t="shared" si="103"/>
        <v xml:space="preserve"> </v>
      </c>
      <c r="B270" s="16" t="s">
        <v>528</v>
      </c>
      <c r="C270" s="15"/>
      <c r="D270" s="29" t="s">
        <v>1059</v>
      </c>
      <c r="E270" s="29" t="s">
        <v>194</v>
      </c>
      <c r="F270" s="82">
        <f t="shared" si="96"/>
        <v>504</v>
      </c>
      <c r="G270" s="82" t="str">
        <f>IF(Table1[[#This Row],[F open]]=""," ",RANK(AD270,$AD$5:$AD$1454,1))</f>
        <v xml:space="preserve"> </v>
      </c>
      <c r="H270" s="82" t="str">
        <f>IF(Table1[[#This Row],[F Vet]]=""," ",RANK(AE270,$AE$5:$AE$1454,1))</f>
        <v xml:space="preserve"> </v>
      </c>
      <c r="I270" s="82">
        <f>IF(Table1[[#This Row],[F SuperVet]]=""," ",RANK(AF270,$AF$5:$AF$1454,1))</f>
        <v>5</v>
      </c>
      <c r="J270" s="82" t="str">
        <f>IF(Table1[[#This Row],[M Open]]=""," ",RANK(AG270,$AG$5:$AG$1454,1))</f>
        <v xml:space="preserve"> </v>
      </c>
      <c r="K270" s="82" t="str">
        <f>IF(Table1[[#This Row],[M Vet]]=""," ",RANK(AH270,$AH$5:$AH$1454,1))</f>
        <v xml:space="preserve"> </v>
      </c>
      <c r="L270" s="82" t="str">
        <f>IF(Table1[[#This Row],[M SuperVet]]=""," ",RANK(AI270,$AI$5:$AI$1454,1))</f>
        <v xml:space="preserve"> </v>
      </c>
      <c r="M270" s="74">
        <v>404</v>
      </c>
      <c r="N270" s="74">
        <v>176</v>
      </c>
      <c r="O270" s="74">
        <v>47</v>
      </c>
      <c r="P270" s="74">
        <v>128</v>
      </c>
      <c r="Q270" s="17">
        <v>170</v>
      </c>
      <c r="R270" s="17">
        <v>139</v>
      </c>
      <c r="S270" s="17">
        <v>104</v>
      </c>
      <c r="T270" s="17">
        <v>179</v>
      </c>
      <c r="U270" s="55">
        <f>+Table1[[#This Row],[Thames Turbo Sprint Triathlon]]/$M$3</f>
        <v>1</v>
      </c>
      <c r="V270" s="55">
        <f t="shared" si="97"/>
        <v>1</v>
      </c>
      <c r="W270" s="55">
        <f t="shared" si="98"/>
        <v>1</v>
      </c>
      <c r="X270" s="55">
        <f t="shared" si="99"/>
        <v>1</v>
      </c>
      <c r="Y270" s="55">
        <f t="shared" si="100"/>
        <v>0.3300970873786408</v>
      </c>
      <c r="Z270" s="55">
        <f>+Table1[[#This Row],[Hillingdon Sprint Triathlon]]/$R$3</f>
        <v>1</v>
      </c>
      <c r="AA270" s="55">
        <f>+Table1[[#This Row],[London Fields]]/$S$3</f>
        <v>1</v>
      </c>
      <c r="AB270" s="55">
        <f>+Table1[[#This Row],[Jekyll &amp; Hyde Park Duathlon]]/$T$3</f>
        <v>1</v>
      </c>
      <c r="AC270" s="65">
        <f t="shared" si="101"/>
        <v>3.3300970873786406</v>
      </c>
      <c r="AD270" s="55"/>
      <c r="AE270" s="55"/>
      <c r="AF270" s="55">
        <f>+AC270</f>
        <v>3.3300970873786406</v>
      </c>
      <c r="AG270" s="55"/>
      <c r="AH270" s="55"/>
      <c r="AI270" s="55"/>
      <c r="AJ270" s="73">
        <f>COUNT(Table1[[#This Row],[F open]:[M SuperVet]])</f>
        <v>1</v>
      </c>
    </row>
    <row r="271" spans="1:36" s="52" customFormat="1" hidden="1" x14ac:dyDescent="0.2">
      <c r="A271" s="16" t="str">
        <f t="shared" si="103"/>
        <v xml:space="preserve"> </v>
      </c>
      <c r="B271" s="16" t="s">
        <v>598</v>
      </c>
      <c r="C271" s="15" t="s">
        <v>53</v>
      </c>
      <c r="D271" s="29" t="s">
        <v>217</v>
      </c>
      <c r="E271" s="29" t="s">
        <v>1530</v>
      </c>
      <c r="F271" s="82">
        <f t="shared" si="96"/>
        <v>151</v>
      </c>
      <c r="G271" s="82" t="str">
        <f>IF(Table1[[#This Row],[F open]]=""," ",RANK(AD271,$AD$5:$AD$1454,1))</f>
        <v xml:space="preserve"> </v>
      </c>
      <c r="H271" s="82" t="str">
        <f>IF(Table1[[#This Row],[F Vet]]=""," ",RANK(AE271,$AE$5:$AE$1454,1))</f>
        <v xml:space="preserve"> </v>
      </c>
      <c r="I271" s="82" t="str">
        <f>IF(Table1[[#This Row],[F SuperVet]]=""," ",RANK(AF271,$AF$5:$AF$1454,1))</f>
        <v xml:space="preserve"> </v>
      </c>
      <c r="J271" s="82">
        <f>IF(Table1[[#This Row],[M Open]]=""," ",RANK(AG271,$AG$5:$AG$1454,1))</f>
        <v>81</v>
      </c>
      <c r="K271" s="82" t="str">
        <f>IF(Table1[[#This Row],[M Vet]]=""," ",RANK(AH271,$AH$5:$AH$1454,1))</f>
        <v xml:space="preserve"> </v>
      </c>
      <c r="L271" s="82" t="str">
        <f>IF(Table1[[#This Row],[M SuperVet]]=""," ",RANK(AI271,$AI$5:$AI$1454,1))</f>
        <v xml:space="preserve"> </v>
      </c>
      <c r="M271" s="74">
        <v>404</v>
      </c>
      <c r="N271" s="74">
        <v>176</v>
      </c>
      <c r="O271" s="74">
        <v>47</v>
      </c>
      <c r="P271" s="74">
        <v>128</v>
      </c>
      <c r="Q271" s="17">
        <v>515</v>
      </c>
      <c r="R271" s="17">
        <v>5</v>
      </c>
      <c r="S271" s="17">
        <v>104</v>
      </c>
      <c r="T271" s="17">
        <v>179</v>
      </c>
      <c r="U271" s="55">
        <f>+Table1[[#This Row],[Thames Turbo Sprint Triathlon]]/$M$3</f>
        <v>1</v>
      </c>
      <c r="V271" s="55">
        <f t="shared" si="97"/>
        <v>1</v>
      </c>
      <c r="W271" s="55">
        <f t="shared" si="98"/>
        <v>1</v>
      </c>
      <c r="X271" s="55">
        <f t="shared" si="99"/>
        <v>1</v>
      </c>
      <c r="Y271" s="55">
        <f t="shared" si="100"/>
        <v>1</v>
      </c>
      <c r="Z271" s="55">
        <f>+Table1[[#This Row],[Hillingdon Sprint Triathlon]]/$R$3</f>
        <v>3.5971223021582732E-2</v>
      </c>
      <c r="AA271" s="55">
        <f>+Table1[[#This Row],[London Fields]]/$S$3</f>
        <v>1</v>
      </c>
      <c r="AB271" s="55">
        <f>+Table1[[#This Row],[Jekyll &amp; Hyde Park Duathlon]]/$T$3</f>
        <v>1</v>
      </c>
      <c r="AC271" s="65">
        <f t="shared" si="101"/>
        <v>3.0359712230215825</v>
      </c>
      <c r="AD271" s="55"/>
      <c r="AE271" s="55"/>
      <c r="AF271" s="55"/>
      <c r="AG271" s="55">
        <f>+AC271</f>
        <v>3.0359712230215825</v>
      </c>
      <c r="AH271" s="55"/>
      <c r="AI271" s="55"/>
      <c r="AJ271" s="73">
        <f>COUNT(Table1[[#This Row],[F open]:[M SuperVet]])</f>
        <v>1</v>
      </c>
    </row>
    <row r="272" spans="1:36" s="52" customFormat="1" x14ac:dyDescent="0.2">
      <c r="A272" s="16" t="str">
        <f t="shared" si="103"/>
        <v xml:space="preserve"> </v>
      </c>
      <c r="B272" s="16" t="s">
        <v>1565</v>
      </c>
      <c r="C272" s="15"/>
      <c r="D272" s="29" t="s">
        <v>397</v>
      </c>
      <c r="E272" s="29" t="s">
        <v>1538</v>
      </c>
      <c r="F272" s="82">
        <f t="shared" si="96"/>
        <v>839</v>
      </c>
      <c r="G272" s="82" t="str">
        <f>IF(Table1[[#This Row],[F open]]=""," ",RANK(AD272,$AD$5:$AD$1454,1))</f>
        <v xml:space="preserve"> </v>
      </c>
      <c r="H272" s="82">
        <f>IF(Table1[[#This Row],[F Vet]]=""," ",RANK(AE272,$AE$5:$AE$1454,1))</f>
        <v>26</v>
      </c>
      <c r="I272" s="82" t="str">
        <f>IF(Table1[[#This Row],[F SuperVet]]=""," ",RANK(AF272,$AF$5:$AF$1454,1))</f>
        <v xml:space="preserve"> </v>
      </c>
      <c r="J272" s="82" t="str">
        <f>IF(Table1[[#This Row],[M Open]]=""," ",RANK(AG272,$AG$5:$AG$1454,1))</f>
        <v xml:space="preserve"> </v>
      </c>
      <c r="K272" s="82" t="str">
        <f>IF(Table1[[#This Row],[M Vet]]=""," ",RANK(AH272,$AH$5:$AH$1454,1))</f>
        <v xml:space="preserve"> </v>
      </c>
      <c r="L272" s="82" t="str">
        <f>IF(Table1[[#This Row],[M SuperVet]]=""," ",RANK(AI272,$AI$5:$AI$1454,1))</f>
        <v xml:space="preserve"> </v>
      </c>
      <c r="M272" s="74">
        <v>404</v>
      </c>
      <c r="N272" s="74">
        <v>176</v>
      </c>
      <c r="O272" s="74">
        <v>47</v>
      </c>
      <c r="P272" s="74">
        <v>76</v>
      </c>
      <c r="Q272" s="17">
        <v>515</v>
      </c>
      <c r="R272" s="17">
        <v>139</v>
      </c>
      <c r="S272" s="17">
        <v>104</v>
      </c>
      <c r="T272" s="17">
        <v>179</v>
      </c>
      <c r="U272" s="55">
        <f>+Table1[[#This Row],[Thames Turbo Sprint Triathlon]]/$M$3</f>
        <v>1</v>
      </c>
      <c r="V272" s="55">
        <f t="shared" si="97"/>
        <v>1</v>
      </c>
      <c r="W272" s="55">
        <f t="shared" si="98"/>
        <v>1</v>
      </c>
      <c r="X272" s="55">
        <f t="shared" si="99"/>
        <v>0.59375</v>
      </c>
      <c r="Y272" s="55">
        <f t="shared" si="100"/>
        <v>1</v>
      </c>
      <c r="Z272" s="55">
        <f>+Table1[[#This Row],[Hillingdon Sprint Triathlon]]/$R$3</f>
        <v>1</v>
      </c>
      <c r="AA272" s="55">
        <f>+Table1[[#This Row],[London Fields]]/$S$3</f>
        <v>1</v>
      </c>
      <c r="AB272" s="55">
        <f>+Table1[[#This Row],[Jekyll &amp; Hyde Park Duathlon]]/$T$3</f>
        <v>1</v>
      </c>
      <c r="AC272" s="65">
        <f t="shared" si="101"/>
        <v>3.59375</v>
      </c>
      <c r="AD272" s="55"/>
      <c r="AE272" s="55">
        <f>+AC272</f>
        <v>3.59375</v>
      </c>
      <c r="AF272" s="55"/>
      <c r="AG272" s="55"/>
      <c r="AH272" s="55"/>
      <c r="AI272" s="55"/>
      <c r="AJ272" s="73">
        <f>COUNT(Table1[[#This Row],[F open]:[M SuperVet]])</f>
        <v>1</v>
      </c>
    </row>
    <row r="273" spans="1:36" s="52" customFormat="1" hidden="1" x14ac:dyDescent="0.2">
      <c r="A273" s="16" t="str">
        <f t="shared" si="103"/>
        <v xml:space="preserve"> </v>
      </c>
      <c r="B273" s="16" t="s">
        <v>717</v>
      </c>
      <c r="C273" s="15" t="s">
        <v>135</v>
      </c>
      <c r="D273" s="29" t="s">
        <v>397</v>
      </c>
      <c r="E273" s="29" t="s">
        <v>188</v>
      </c>
      <c r="F273" s="82">
        <f t="shared" si="96"/>
        <v>1285</v>
      </c>
      <c r="G273" s="82" t="str">
        <f>IF(Table1[[#This Row],[F open]]=""," ",RANK(AD273,$AD$5:$AD$1454,1))</f>
        <v xml:space="preserve"> </v>
      </c>
      <c r="H273" s="82" t="str">
        <f>IF(Table1[[#This Row],[F Vet]]=""," ",RANK(AE273,$AE$5:$AE$1454,1))</f>
        <v xml:space="preserve"> </v>
      </c>
      <c r="I273" s="82" t="str">
        <f>IF(Table1[[#This Row],[F SuperVet]]=""," ",RANK(AF273,$AF$5:$AF$1454,1))</f>
        <v xml:space="preserve"> </v>
      </c>
      <c r="J273" s="82" t="str">
        <f>IF(Table1[[#This Row],[M Open]]=""," ",RANK(AG273,$AG$5:$AG$1454,1))</f>
        <v xml:space="preserve"> </v>
      </c>
      <c r="K273" s="82">
        <f>IF(Table1[[#This Row],[M Vet]]=""," ",RANK(AH273,$AH$5:$AH$1454,1))</f>
        <v>308</v>
      </c>
      <c r="L273" s="82" t="str">
        <f>IF(Table1[[#This Row],[M SuperVet]]=""," ",RANK(AI273,$AI$5:$AI$1454,1))</f>
        <v xml:space="preserve"> </v>
      </c>
      <c r="M273" s="74">
        <v>404</v>
      </c>
      <c r="N273" s="74">
        <v>157</v>
      </c>
      <c r="O273" s="74">
        <v>47</v>
      </c>
      <c r="P273" s="74">
        <v>128</v>
      </c>
      <c r="Q273" s="17">
        <v>515</v>
      </c>
      <c r="R273" s="17">
        <v>139</v>
      </c>
      <c r="S273" s="17">
        <v>104</v>
      </c>
      <c r="T273" s="17">
        <v>179</v>
      </c>
      <c r="U273" s="55">
        <f>+Table1[[#This Row],[Thames Turbo Sprint Triathlon]]/$M$3</f>
        <v>1</v>
      </c>
      <c r="V273" s="55">
        <f t="shared" si="97"/>
        <v>0.89204545454545459</v>
      </c>
      <c r="W273" s="55">
        <f t="shared" si="98"/>
        <v>1</v>
      </c>
      <c r="X273" s="55">
        <f t="shared" si="99"/>
        <v>1</v>
      </c>
      <c r="Y273" s="55">
        <f t="shared" si="100"/>
        <v>1</v>
      </c>
      <c r="Z273" s="55">
        <f>+Table1[[#This Row],[Hillingdon Sprint Triathlon]]/$R$3</f>
        <v>1</v>
      </c>
      <c r="AA273" s="55">
        <f>+Table1[[#This Row],[London Fields]]/$S$3</f>
        <v>1</v>
      </c>
      <c r="AB273" s="55">
        <f>+Table1[[#This Row],[Jekyll &amp; Hyde Park Duathlon]]/$T$3</f>
        <v>1</v>
      </c>
      <c r="AC273" s="65">
        <f t="shared" si="101"/>
        <v>3.8920454545454546</v>
      </c>
      <c r="AD273" s="55"/>
      <c r="AE273" s="55"/>
      <c r="AF273" s="55"/>
      <c r="AG273" s="55"/>
      <c r="AH273" s="55">
        <f>+AC273</f>
        <v>3.8920454545454546</v>
      </c>
      <c r="AI273" s="55"/>
      <c r="AJ273" s="73">
        <f>COUNT(Table1[[#This Row],[F open]:[M SuperVet]])</f>
        <v>1</v>
      </c>
    </row>
    <row r="274" spans="1:36" s="52" customFormat="1" hidden="1" x14ac:dyDescent="0.2">
      <c r="A274" s="16" t="str">
        <f t="shared" si="103"/>
        <v xml:space="preserve"> </v>
      </c>
      <c r="B274" s="16" t="s">
        <v>1594</v>
      </c>
      <c r="C274" s="15"/>
      <c r="D274" s="29" t="s">
        <v>217</v>
      </c>
      <c r="E274" s="29" t="s">
        <v>1530</v>
      </c>
      <c r="F274" s="82">
        <f t="shared" si="96"/>
        <v>1245</v>
      </c>
      <c r="G274" s="82" t="str">
        <f>IF(Table1[[#This Row],[F open]]=""," ",RANK(AD274,$AD$5:$AD$1454,1))</f>
        <v xml:space="preserve"> </v>
      </c>
      <c r="H274" s="82" t="str">
        <f>IF(Table1[[#This Row],[F Vet]]=""," ",RANK(AE274,$AE$5:$AE$1454,1))</f>
        <v xml:space="preserve"> </v>
      </c>
      <c r="I274" s="82" t="str">
        <f>IF(Table1[[#This Row],[F SuperVet]]=""," ",RANK(AF274,$AF$5:$AF$1454,1))</f>
        <v xml:space="preserve"> </v>
      </c>
      <c r="J274" s="82">
        <f>IF(Table1[[#This Row],[M Open]]=""," ",RANK(AG274,$AG$5:$AG$1454,1))</f>
        <v>561</v>
      </c>
      <c r="K274" s="82" t="str">
        <f>IF(Table1[[#This Row],[M Vet]]=""," ",RANK(AH274,$AH$5:$AH$1454,1))</f>
        <v xml:space="preserve"> </v>
      </c>
      <c r="L274" s="82" t="str">
        <f>IF(Table1[[#This Row],[M SuperVet]]=""," ",RANK(AI274,$AI$5:$AI$1454,1))</f>
        <v xml:space="preserve"> </v>
      </c>
      <c r="M274" s="74">
        <v>404</v>
      </c>
      <c r="N274" s="74">
        <v>176</v>
      </c>
      <c r="O274" s="74">
        <v>47</v>
      </c>
      <c r="P274" s="74">
        <v>111</v>
      </c>
      <c r="Q274" s="17">
        <v>515</v>
      </c>
      <c r="R274" s="17">
        <v>139</v>
      </c>
      <c r="S274" s="17">
        <v>104</v>
      </c>
      <c r="T274" s="17">
        <v>179</v>
      </c>
      <c r="U274" s="55">
        <f>+Table1[[#This Row],[Thames Turbo Sprint Triathlon]]/$M$3</f>
        <v>1</v>
      </c>
      <c r="V274" s="55">
        <f t="shared" si="97"/>
        <v>1</v>
      </c>
      <c r="W274" s="55">
        <f t="shared" si="98"/>
        <v>1</v>
      </c>
      <c r="X274" s="55">
        <f t="shared" si="99"/>
        <v>0.8671875</v>
      </c>
      <c r="Y274" s="55">
        <f t="shared" si="100"/>
        <v>1</v>
      </c>
      <c r="Z274" s="55">
        <f>+Table1[[#This Row],[Hillingdon Sprint Triathlon]]/$R$3</f>
        <v>1</v>
      </c>
      <c r="AA274" s="55">
        <f>+Table1[[#This Row],[London Fields]]/$S$3</f>
        <v>1</v>
      </c>
      <c r="AB274" s="55">
        <f>+Table1[[#This Row],[Jekyll &amp; Hyde Park Duathlon]]/$T$3</f>
        <v>1</v>
      </c>
      <c r="AC274" s="65">
        <f t="shared" si="101"/>
        <v>3.8671875</v>
      </c>
      <c r="AD274" s="55"/>
      <c r="AE274" s="55"/>
      <c r="AF274" s="55"/>
      <c r="AG274" s="55">
        <f t="shared" ref="AG274:AG275" si="105">+AC274</f>
        <v>3.8671875</v>
      </c>
      <c r="AH274" s="55"/>
      <c r="AI274" s="55"/>
      <c r="AJ274" s="73">
        <f>COUNT(Table1[[#This Row],[F open]:[M SuperVet]])</f>
        <v>1</v>
      </c>
    </row>
    <row r="275" spans="1:36" s="52" customFormat="1" hidden="1" x14ac:dyDescent="0.2">
      <c r="A275" s="16" t="str">
        <f t="shared" si="103"/>
        <v xml:space="preserve"> </v>
      </c>
      <c r="B275" s="16" t="s">
        <v>311</v>
      </c>
      <c r="C275" s="15"/>
      <c r="D275" s="29" t="s">
        <v>217</v>
      </c>
      <c r="E275" s="29" t="s">
        <v>188</v>
      </c>
      <c r="F275" s="82">
        <f t="shared" si="96"/>
        <v>466</v>
      </c>
      <c r="G275" s="82" t="str">
        <f>IF(Table1[[#This Row],[F open]]=""," ",RANK(AD275,$AD$5:$AD$1454,1))</f>
        <v xml:space="preserve"> </v>
      </c>
      <c r="H275" s="82" t="str">
        <f>IF(Table1[[#This Row],[F Vet]]=""," ",RANK(AE275,$AE$5:$AE$1454,1))</f>
        <v xml:space="preserve"> </v>
      </c>
      <c r="I275" s="82" t="str">
        <f>IF(Table1[[#This Row],[F SuperVet]]=""," ",RANK(AF275,$AF$5:$AF$1454,1))</f>
        <v xml:space="preserve"> </v>
      </c>
      <c r="J275" s="82">
        <f>IF(Table1[[#This Row],[M Open]]=""," ",RANK(AG275,$AG$5:$AG$1454,1))</f>
        <v>269</v>
      </c>
      <c r="K275" s="82" t="str">
        <f>IF(Table1[[#This Row],[M Vet]]=""," ",RANK(AH275,$AH$5:$AH$1454,1))</f>
        <v xml:space="preserve"> </v>
      </c>
      <c r="L275" s="82" t="str">
        <f>IF(Table1[[#This Row],[M SuperVet]]=""," ",RANK(AI275,$AI$5:$AI$1454,1))</f>
        <v xml:space="preserve"> </v>
      </c>
      <c r="M275" s="74">
        <v>121</v>
      </c>
      <c r="N275" s="74">
        <v>176</v>
      </c>
      <c r="O275" s="74">
        <v>47</v>
      </c>
      <c r="P275" s="74">
        <v>128</v>
      </c>
      <c r="Q275" s="17">
        <v>515</v>
      </c>
      <c r="R275" s="17">
        <v>139</v>
      </c>
      <c r="S275" s="17">
        <v>104</v>
      </c>
      <c r="T275" s="17">
        <v>179</v>
      </c>
      <c r="U275" s="55">
        <f>+Table1[[#This Row],[Thames Turbo Sprint Triathlon]]/$M$3</f>
        <v>0.29950495049504949</v>
      </c>
      <c r="V275" s="55">
        <f t="shared" si="97"/>
        <v>1</v>
      </c>
      <c r="W275" s="55">
        <f t="shared" si="98"/>
        <v>1</v>
      </c>
      <c r="X275" s="55">
        <f t="shared" si="99"/>
        <v>1</v>
      </c>
      <c r="Y275" s="55">
        <f t="shared" si="100"/>
        <v>1</v>
      </c>
      <c r="Z275" s="55">
        <f>+Table1[[#This Row],[Hillingdon Sprint Triathlon]]/$R$3</f>
        <v>1</v>
      </c>
      <c r="AA275" s="55">
        <f>+Table1[[#This Row],[London Fields]]/$S$3</f>
        <v>1</v>
      </c>
      <c r="AB275" s="55">
        <f>+Table1[[#This Row],[Jekyll &amp; Hyde Park Duathlon]]/$T$3</f>
        <v>1</v>
      </c>
      <c r="AC275" s="65">
        <f t="shared" si="101"/>
        <v>3.2995049504950495</v>
      </c>
      <c r="AD275" s="55"/>
      <c r="AE275" s="55"/>
      <c r="AF275" s="55"/>
      <c r="AG275" s="55">
        <f t="shared" si="105"/>
        <v>3.2995049504950495</v>
      </c>
      <c r="AH275" s="55"/>
      <c r="AI275" s="55"/>
      <c r="AJ275" s="73">
        <f>COUNT(Table1[[#This Row],[F open]:[M SuperVet]])</f>
        <v>1</v>
      </c>
    </row>
    <row r="276" spans="1:36" s="52" customFormat="1" hidden="1" x14ac:dyDescent="0.2">
      <c r="A276" s="16" t="str">
        <f t="shared" si="103"/>
        <v xml:space="preserve"> </v>
      </c>
      <c r="B276" s="16" t="s">
        <v>557</v>
      </c>
      <c r="C276" s="15" t="s">
        <v>151</v>
      </c>
      <c r="D276" s="29" t="s">
        <v>397</v>
      </c>
      <c r="E276" s="29" t="s">
        <v>188</v>
      </c>
      <c r="F276" s="82">
        <f t="shared" si="96"/>
        <v>969</v>
      </c>
      <c r="G276" s="82" t="str">
        <f>IF(Table1[[#This Row],[F open]]=""," ",RANK(AD276,$AD$5:$AD$1454,1))</f>
        <v xml:space="preserve"> </v>
      </c>
      <c r="H276" s="82" t="str">
        <f>IF(Table1[[#This Row],[F Vet]]=""," ",RANK(AE276,$AE$5:$AE$1454,1))</f>
        <v xml:space="preserve"> </v>
      </c>
      <c r="I276" s="82" t="str">
        <f>IF(Table1[[#This Row],[F SuperVet]]=""," ",RANK(AF276,$AF$5:$AF$1454,1))</f>
        <v xml:space="preserve"> </v>
      </c>
      <c r="J276" s="82" t="str">
        <f>IF(Table1[[#This Row],[M Open]]=""," ",RANK(AG276,$AG$5:$AG$1454,1))</f>
        <v xml:space="preserve"> </v>
      </c>
      <c r="K276" s="82">
        <f>IF(Table1[[#This Row],[M Vet]]=""," ",RANK(AH276,$AH$5:$AH$1454,1))</f>
        <v>244</v>
      </c>
      <c r="L276" s="82" t="str">
        <f>IF(Table1[[#This Row],[M SuperVet]]=""," ",RANK(AI276,$AI$5:$AI$1454,1))</f>
        <v xml:space="preserve"> </v>
      </c>
      <c r="M276" s="74">
        <v>404</v>
      </c>
      <c r="N276" s="74">
        <v>176</v>
      </c>
      <c r="O276" s="74">
        <v>47</v>
      </c>
      <c r="P276" s="74">
        <v>128</v>
      </c>
      <c r="Q276" s="17">
        <v>351</v>
      </c>
      <c r="R276" s="17">
        <v>139</v>
      </c>
      <c r="S276" s="17">
        <v>104</v>
      </c>
      <c r="T276" s="17">
        <v>179</v>
      </c>
      <c r="U276" s="55">
        <f>+Table1[[#This Row],[Thames Turbo Sprint Triathlon]]/$M$3</f>
        <v>1</v>
      </c>
      <c r="V276" s="55">
        <f t="shared" si="97"/>
        <v>1</v>
      </c>
      <c r="W276" s="55">
        <f t="shared" si="98"/>
        <v>1</v>
      </c>
      <c r="X276" s="55">
        <f t="shared" si="99"/>
        <v>1</v>
      </c>
      <c r="Y276" s="55">
        <f t="shared" si="100"/>
        <v>0.68155339805825244</v>
      </c>
      <c r="Z276" s="55">
        <f>+Table1[[#This Row],[Hillingdon Sprint Triathlon]]/$R$3</f>
        <v>1</v>
      </c>
      <c r="AA276" s="55">
        <f>+Table1[[#This Row],[London Fields]]/$S$3</f>
        <v>1</v>
      </c>
      <c r="AB276" s="55">
        <f>+Table1[[#This Row],[Jekyll &amp; Hyde Park Duathlon]]/$T$3</f>
        <v>1</v>
      </c>
      <c r="AC276" s="65">
        <f t="shared" si="101"/>
        <v>3.6815533980582522</v>
      </c>
      <c r="AD276" s="55"/>
      <c r="AE276" s="55"/>
      <c r="AF276" s="55"/>
      <c r="AG276" s="55"/>
      <c r="AH276" s="55">
        <f t="shared" ref="AH276:AH277" si="106">+AC276</f>
        <v>3.6815533980582522</v>
      </c>
      <c r="AI276" s="55"/>
      <c r="AJ276" s="73">
        <f>COUNT(Table1[[#This Row],[F open]:[M SuperVet]])</f>
        <v>1</v>
      </c>
    </row>
    <row r="277" spans="1:36" s="52" customFormat="1" hidden="1" x14ac:dyDescent="0.2">
      <c r="A277" s="16" t="str">
        <f t="shared" si="103"/>
        <v xml:space="preserve"> </v>
      </c>
      <c r="B277" s="16" t="s">
        <v>754</v>
      </c>
      <c r="C277" s="15" t="s">
        <v>259</v>
      </c>
      <c r="D277" s="29" t="s">
        <v>397</v>
      </c>
      <c r="E277" s="29" t="s">
        <v>188</v>
      </c>
      <c r="F277" s="82">
        <f t="shared" si="96"/>
        <v>222</v>
      </c>
      <c r="G277" s="82" t="str">
        <f>IF(Table1[[#This Row],[F open]]=""," ",RANK(AD277,$AD$5:$AD$1454,1))</f>
        <v xml:space="preserve"> </v>
      </c>
      <c r="H277" s="82" t="str">
        <f>IF(Table1[[#This Row],[F Vet]]=""," ",RANK(AE277,$AE$5:$AE$1454,1))</f>
        <v xml:space="preserve"> </v>
      </c>
      <c r="I277" s="82" t="str">
        <f>IF(Table1[[#This Row],[F SuperVet]]=""," ",RANK(AF277,$AF$5:$AF$1454,1))</f>
        <v xml:space="preserve"> </v>
      </c>
      <c r="J277" s="82" t="str">
        <f>IF(Table1[[#This Row],[M Open]]=""," ",RANK(AG277,$AG$5:$AG$1454,1))</f>
        <v xml:space="preserve"> </v>
      </c>
      <c r="K277" s="82">
        <f>IF(Table1[[#This Row],[M Vet]]=""," ",RANK(AH277,$AH$5:$AH$1454,1))</f>
        <v>53</v>
      </c>
      <c r="L277" s="82" t="str">
        <f>IF(Table1[[#This Row],[M SuperVet]]=""," ",RANK(AI277,$AI$5:$AI$1454,1))</f>
        <v xml:space="preserve"> </v>
      </c>
      <c r="M277" s="74">
        <v>43</v>
      </c>
      <c r="N277" s="74">
        <v>176</v>
      </c>
      <c r="O277" s="74">
        <v>47</v>
      </c>
      <c r="P277" s="74">
        <v>128</v>
      </c>
      <c r="Q277" s="17">
        <v>515</v>
      </c>
      <c r="R277" s="17">
        <v>139</v>
      </c>
      <c r="S277" s="17">
        <v>104</v>
      </c>
      <c r="T277" s="17">
        <v>179</v>
      </c>
      <c r="U277" s="55">
        <f>+Table1[[#This Row],[Thames Turbo Sprint Triathlon]]/$M$3</f>
        <v>0.10643564356435643</v>
      </c>
      <c r="V277" s="55">
        <f t="shared" si="97"/>
        <v>1</v>
      </c>
      <c r="W277" s="55">
        <f t="shared" si="98"/>
        <v>1</v>
      </c>
      <c r="X277" s="55">
        <f t="shared" si="99"/>
        <v>1</v>
      </c>
      <c r="Y277" s="55">
        <f t="shared" si="100"/>
        <v>1</v>
      </c>
      <c r="Z277" s="55">
        <f>+Table1[[#This Row],[Hillingdon Sprint Triathlon]]/$R$3</f>
        <v>1</v>
      </c>
      <c r="AA277" s="55">
        <f>+Table1[[#This Row],[London Fields]]/$S$3</f>
        <v>1</v>
      </c>
      <c r="AB277" s="55">
        <f>+Table1[[#This Row],[Jekyll &amp; Hyde Park Duathlon]]/$T$3</f>
        <v>1</v>
      </c>
      <c r="AC277" s="65">
        <f t="shared" si="101"/>
        <v>3.1064356435643568</v>
      </c>
      <c r="AD277" s="55"/>
      <c r="AE277" s="55"/>
      <c r="AF277" s="55"/>
      <c r="AG277" s="55"/>
      <c r="AH277" s="55">
        <f t="shared" si="106"/>
        <v>3.1064356435643568</v>
      </c>
      <c r="AI277" s="55"/>
      <c r="AJ277" s="73">
        <f>COUNT(Table1[[#This Row],[F open]:[M SuperVet]])</f>
        <v>1</v>
      </c>
    </row>
    <row r="278" spans="1:36" s="52" customFormat="1" hidden="1" x14ac:dyDescent="0.2">
      <c r="A278" s="16" t="str">
        <f t="shared" si="103"/>
        <v xml:space="preserve"> </v>
      </c>
      <c r="B278" s="16" t="s">
        <v>512</v>
      </c>
      <c r="C278" s="15" t="s">
        <v>513</v>
      </c>
      <c r="D278" s="29" t="s">
        <v>217</v>
      </c>
      <c r="E278" s="29" t="s">
        <v>188</v>
      </c>
      <c r="F278" s="82">
        <f t="shared" si="96"/>
        <v>264</v>
      </c>
      <c r="G278" s="82" t="str">
        <f>IF(Table1[[#This Row],[F open]]=""," ",RANK(AD278,$AD$5:$AD$1454,1))</f>
        <v xml:space="preserve"> </v>
      </c>
      <c r="H278" s="82" t="str">
        <f>IF(Table1[[#This Row],[F Vet]]=""," ",RANK(AE278,$AE$5:$AE$1454,1))</f>
        <v xml:space="preserve"> </v>
      </c>
      <c r="I278" s="82" t="str">
        <f>IF(Table1[[#This Row],[F SuperVet]]=""," ",RANK(AF278,$AF$5:$AF$1454,1))</f>
        <v xml:space="preserve"> </v>
      </c>
      <c r="J278" s="82">
        <f>IF(Table1[[#This Row],[M Open]]=""," ",RANK(AG278,$AG$5:$AG$1454,1))</f>
        <v>161</v>
      </c>
      <c r="K278" s="82" t="str">
        <f>IF(Table1[[#This Row],[M Vet]]=""," ",RANK(AH278,$AH$5:$AH$1454,1))</f>
        <v xml:space="preserve"> </v>
      </c>
      <c r="L278" s="82" t="str">
        <f>IF(Table1[[#This Row],[M SuperVet]]=""," ",RANK(AI278,$AI$5:$AI$1454,1))</f>
        <v xml:space="preserve"> </v>
      </c>
      <c r="M278" s="74">
        <v>404</v>
      </c>
      <c r="N278" s="74">
        <v>176</v>
      </c>
      <c r="O278" s="74">
        <v>47</v>
      </c>
      <c r="P278" s="74">
        <v>128</v>
      </c>
      <c r="Q278" s="17">
        <v>74</v>
      </c>
      <c r="R278" s="17">
        <v>139</v>
      </c>
      <c r="S278" s="17">
        <v>104</v>
      </c>
      <c r="T278" s="17">
        <v>179</v>
      </c>
      <c r="U278" s="55">
        <f>+Table1[[#This Row],[Thames Turbo Sprint Triathlon]]/$M$3</f>
        <v>1</v>
      </c>
      <c r="V278" s="55">
        <f t="shared" si="97"/>
        <v>1</v>
      </c>
      <c r="W278" s="55">
        <f t="shared" si="98"/>
        <v>1</v>
      </c>
      <c r="X278" s="55">
        <f t="shared" si="99"/>
        <v>1</v>
      </c>
      <c r="Y278" s="55">
        <f t="shared" si="100"/>
        <v>0.1436893203883495</v>
      </c>
      <c r="Z278" s="55">
        <f>+Table1[[#This Row],[Hillingdon Sprint Triathlon]]/$R$3</f>
        <v>1</v>
      </c>
      <c r="AA278" s="55">
        <f>+Table1[[#This Row],[London Fields]]/$S$3</f>
        <v>1</v>
      </c>
      <c r="AB278" s="55">
        <f>+Table1[[#This Row],[Jekyll &amp; Hyde Park Duathlon]]/$T$3</f>
        <v>1</v>
      </c>
      <c r="AC278" s="65">
        <f t="shared" si="101"/>
        <v>3.1436893203883498</v>
      </c>
      <c r="AD278" s="55"/>
      <c r="AE278" s="55"/>
      <c r="AF278" s="55"/>
      <c r="AG278" s="55">
        <f>+AC278</f>
        <v>3.1436893203883498</v>
      </c>
      <c r="AH278" s="55"/>
      <c r="AI278" s="55"/>
      <c r="AJ278" s="73">
        <f>COUNT(Table1[[#This Row],[F open]:[M SuperVet]])</f>
        <v>1</v>
      </c>
    </row>
    <row r="279" spans="1:36" s="52" customFormat="1" hidden="1" x14ac:dyDescent="0.2">
      <c r="A279" s="16" t="str">
        <f t="shared" si="103"/>
        <v xml:space="preserve"> </v>
      </c>
      <c r="B279" s="16" t="s">
        <v>2019</v>
      </c>
      <c r="C279" s="15"/>
      <c r="D279" s="29" t="s">
        <v>397</v>
      </c>
      <c r="E279" s="29" t="s">
        <v>1530</v>
      </c>
      <c r="F279" s="82">
        <f t="shared" si="96"/>
        <v>848</v>
      </c>
      <c r="G279" s="82" t="str">
        <f>IF(Table1[[#This Row],[F open]]=""," ",RANK(AD279,$AD$5:$AD$1454,1))</f>
        <v xml:space="preserve"> </v>
      </c>
      <c r="H279" s="82" t="str">
        <f>IF(Table1[[#This Row],[F Vet]]=""," ",RANK(AE279,$AE$5:$AE$1454,1))</f>
        <v xml:space="preserve"> </v>
      </c>
      <c r="I279" s="82" t="str">
        <f>IF(Table1[[#This Row],[F SuperVet]]=""," ",RANK(AF279,$AF$5:$AF$1454,1))</f>
        <v xml:space="preserve"> </v>
      </c>
      <c r="J279" s="82" t="str">
        <f>IF(Table1[[#This Row],[M Open]]=""," ",RANK(AG279,$AG$5:$AG$1454,1))</f>
        <v xml:space="preserve"> </v>
      </c>
      <c r="K279" s="82">
        <f>IF(Table1[[#This Row],[M Vet]]=""," ",RANK(AH279,$AH$5:$AH$1454,1))</f>
        <v>212</v>
      </c>
      <c r="L279" s="82" t="str">
        <f>IF(Table1[[#This Row],[M SuperVet]]=""," ",RANK(AI279,$AI$5:$AI$1454,1))</f>
        <v xml:space="preserve"> </v>
      </c>
      <c r="M279" s="74">
        <v>404</v>
      </c>
      <c r="N279" s="74">
        <v>176</v>
      </c>
      <c r="O279" s="74">
        <v>47</v>
      </c>
      <c r="P279" s="74">
        <v>128</v>
      </c>
      <c r="Q279" s="17">
        <v>515</v>
      </c>
      <c r="R279" s="17">
        <v>83</v>
      </c>
      <c r="S279" s="17">
        <v>104</v>
      </c>
      <c r="T279" s="17">
        <v>179</v>
      </c>
      <c r="U279" s="55">
        <f>+Table1[[#This Row],[Thames Turbo Sprint Triathlon]]/$M$3</f>
        <v>1</v>
      </c>
      <c r="V279" s="55">
        <f t="shared" si="97"/>
        <v>1</v>
      </c>
      <c r="W279" s="55">
        <f t="shared" si="98"/>
        <v>1</v>
      </c>
      <c r="X279" s="55">
        <f t="shared" si="99"/>
        <v>1</v>
      </c>
      <c r="Y279" s="55">
        <f t="shared" si="100"/>
        <v>1</v>
      </c>
      <c r="Z279" s="55">
        <f>+Table1[[#This Row],[Hillingdon Sprint Triathlon]]/$R$3</f>
        <v>0.59712230215827333</v>
      </c>
      <c r="AA279" s="55">
        <f>+Table1[[#This Row],[London Fields]]/$S$3</f>
        <v>1</v>
      </c>
      <c r="AB279" s="55">
        <f>+Table1[[#This Row],[Jekyll &amp; Hyde Park Duathlon]]/$T$3</f>
        <v>1</v>
      </c>
      <c r="AC279" s="65">
        <f t="shared" si="101"/>
        <v>3.5971223021582732</v>
      </c>
      <c r="AD279" s="55"/>
      <c r="AE279" s="55"/>
      <c r="AF279" s="55"/>
      <c r="AG279" s="55"/>
      <c r="AH279" s="55">
        <f>+AC279</f>
        <v>3.5971223021582732</v>
      </c>
      <c r="AI279" s="55"/>
      <c r="AJ279" s="73">
        <f>COUNT(Table1[[#This Row],[F open]:[M SuperVet]])</f>
        <v>1</v>
      </c>
    </row>
    <row r="280" spans="1:36" s="52" customFormat="1" hidden="1" x14ac:dyDescent="0.2">
      <c r="A280" s="16" t="str">
        <f t="shared" si="103"/>
        <v xml:space="preserve"> </v>
      </c>
      <c r="B280" s="16" t="s">
        <v>697</v>
      </c>
      <c r="C280" s="15" t="s">
        <v>132</v>
      </c>
      <c r="D280" s="29" t="s">
        <v>217</v>
      </c>
      <c r="E280" s="29" t="s">
        <v>1530</v>
      </c>
      <c r="F280" s="82">
        <f t="shared" si="96"/>
        <v>89</v>
      </c>
      <c r="G280" s="82" t="str">
        <f>IF(Table1[[#This Row],[F open]]=""," ",RANK(AD280,$AD$5:$AD$1454,1))</f>
        <v xml:space="preserve"> </v>
      </c>
      <c r="H280" s="82" t="str">
        <f>IF(Table1[[#This Row],[F Vet]]=""," ",RANK(AE280,$AE$5:$AE$1454,1))</f>
        <v xml:space="preserve"> </v>
      </c>
      <c r="I280" s="82" t="str">
        <f>IF(Table1[[#This Row],[F SuperVet]]=""," ",RANK(AF280,$AF$5:$AF$1454,1))</f>
        <v xml:space="preserve"> </v>
      </c>
      <c r="J280" s="82">
        <f>IF(Table1[[#This Row],[M Open]]=""," ",RANK(AG280,$AG$5:$AG$1454,1))</f>
        <v>46</v>
      </c>
      <c r="K280" s="82" t="str">
        <f>IF(Table1[[#This Row],[M Vet]]=""," ",RANK(AH280,$AH$5:$AH$1454,1))</f>
        <v xml:space="preserve"> </v>
      </c>
      <c r="L280" s="82" t="str">
        <f>IF(Table1[[#This Row],[M SuperVet]]=""," ",RANK(AI280,$AI$5:$AI$1454,1))</f>
        <v xml:space="preserve"> </v>
      </c>
      <c r="M280" s="74">
        <v>404</v>
      </c>
      <c r="N280" s="74">
        <v>176</v>
      </c>
      <c r="O280" s="74">
        <v>47</v>
      </c>
      <c r="P280" s="74">
        <v>52</v>
      </c>
      <c r="Q280" s="17">
        <v>95</v>
      </c>
      <c r="R280" s="17">
        <v>139</v>
      </c>
      <c r="S280" s="17">
        <v>104</v>
      </c>
      <c r="T280" s="17">
        <v>179</v>
      </c>
      <c r="U280" s="55">
        <f>+Table1[[#This Row],[Thames Turbo Sprint Triathlon]]/$M$3</f>
        <v>1</v>
      </c>
      <c r="V280" s="55">
        <f t="shared" si="97"/>
        <v>1</v>
      </c>
      <c r="W280" s="55">
        <f t="shared" si="98"/>
        <v>1</v>
      </c>
      <c r="X280" s="55">
        <f t="shared" si="99"/>
        <v>0.40625</v>
      </c>
      <c r="Y280" s="55">
        <f t="shared" si="100"/>
        <v>0.18446601941747573</v>
      </c>
      <c r="Z280" s="55">
        <f>+Table1[[#This Row],[Hillingdon Sprint Triathlon]]/$R$3</f>
        <v>1</v>
      </c>
      <c r="AA280" s="55">
        <f>+Table1[[#This Row],[London Fields]]/$S$3</f>
        <v>1</v>
      </c>
      <c r="AB280" s="55">
        <f>+Table1[[#This Row],[Jekyll &amp; Hyde Park Duathlon]]/$T$3</f>
        <v>1</v>
      </c>
      <c r="AC280" s="65">
        <f t="shared" si="101"/>
        <v>2.5907160194174756</v>
      </c>
      <c r="AD280" s="55"/>
      <c r="AE280" s="55"/>
      <c r="AF280" s="55"/>
      <c r="AG280" s="55">
        <f>+AC280</f>
        <v>2.5907160194174756</v>
      </c>
      <c r="AH280" s="55"/>
      <c r="AI280" s="55"/>
      <c r="AJ280" s="73">
        <f>COUNT(Table1[[#This Row],[F open]:[M SuperVet]])</f>
        <v>1</v>
      </c>
    </row>
    <row r="281" spans="1:36" s="52" customFormat="1" hidden="1" x14ac:dyDescent="0.2">
      <c r="A281" s="16" t="str">
        <f t="shared" si="103"/>
        <v xml:space="preserve"> </v>
      </c>
      <c r="B281" s="16" t="s">
        <v>1724</v>
      </c>
      <c r="C281" s="15" t="s">
        <v>249</v>
      </c>
      <c r="D281" s="29" t="s">
        <v>397</v>
      </c>
      <c r="E281" s="29" t="s">
        <v>188</v>
      </c>
      <c r="F281" s="82">
        <f t="shared" si="96"/>
        <v>511</v>
      </c>
      <c r="G281" s="82" t="str">
        <f>IF(Table1[[#This Row],[F open]]=""," ",RANK(AD281,$AD$5:$AD$1454,1))</f>
        <v xml:space="preserve"> </v>
      </c>
      <c r="H281" s="82" t="str">
        <f>IF(Table1[[#This Row],[F Vet]]=""," ",RANK(AE281,$AE$5:$AE$1454,1))</f>
        <v xml:space="preserve"> </v>
      </c>
      <c r="I281" s="82" t="str">
        <f>IF(Table1[[#This Row],[F SuperVet]]=""," ",RANK(AF281,$AF$5:$AF$1454,1))</f>
        <v xml:space="preserve"> </v>
      </c>
      <c r="J281" s="82" t="str">
        <f>IF(Table1[[#This Row],[M Open]]=""," ",RANK(AG281,$AG$5:$AG$1454,1))</f>
        <v xml:space="preserve"> </v>
      </c>
      <c r="K281" s="82">
        <f>IF(Table1[[#This Row],[M Vet]]=""," ",RANK(AH281,$AH$5:$AH$1454,1))</f>
        <v>124</v>
      </c>
      <c r="L281" s="82" t="str">
        <f>IF(Table1[[#This Row],[M SuperVet]]=""," ",RANK(AI281,$AI$5:$AI$1454,1))</f>
        <v xml:space="preserve"> </v>
      </c>
      <c r="M281" s="74">
        <v>404</v>
      </c>
      <c r="N281" s="74">
        <v>176</v>
      </c>
      <c r="O281" s="74">
        <v>47</v>
      </c>
      <c r="P281" s="74">
        <v>128</v>
      </c>
      <c r="Q281" s="17">
        <v>173</v>
      </c>
      <c r="R281" s="17">
        <v>139</v>
      </c>
      <c r="S281" s="17">
        <v>104</v>
      </c>
      <c r="T281" s="17">
        <v>179</v>
      </c>
      <c r="U281" s="55">
        <f>+Table1[[#This Row],[Thames Turbo Sprint Triathlon]]/$M$3</f>
        <v>1</v>
      </c>
      <c r="V281" s="55">
        <f t="shared" si="97"/>
        <v>1</v>
      </c>
      <c r="W281" s="55">
        <f t="shared" si="98"/>
        <v>1</v>
      </c>
      <c r="X281" s="55">
        <f t="shared" si="99"/>
        <v>1</v>
      </c>
      <c r="Y281" s="55">
        <f t="shared" si="100"/>
        <v>0.33592233009708738</v>
      </c>
      <c r="Z281" s="55">
        <f>+Table1[[#This Row],[Hillingdon Sprint Triathlon]]/$R$3</f>
        <v>1</v>
      </c>
      <c r="AA281" s="55">
        <f>+Table1[[#This Row],[London Fields]]/$S$3</f>
        <v>1</v>
      </c>
      <c r="AB281" s="55">
        <f>+Table1[[#This Row],[Jekyll &amp; Hyde Park Duathlon]]/$T$3</f>
        <v>1</v>
      </c>
      <c r="AC281" s="65">
        <f t="shared" si="101"/>
        <v>3.3359223300970875</v>
      </c>
      <c r="AD281" s="55"/>
      <c r="AE281" s="55"/>
      <c r="AF281" s="55"/>
      <c r="AG281" s="55"/>
      <c r="AH281" s="55">
        <f>+AC281</f>
        <v>3.3359223300970875</v>
      </c>
      <c r="AI281" s="55"/>
      <c r="AJ281" s="73">
        <f>COUNT(Table1[[#This Row],[F open]:[M SuperVet]])</f>
        <v>1</v>
      </c>
    </row>
    <row r="282" spans="1:36" s="52" customFormat="1" hidden="1" x14ac:dyDescent="0.2">
      <c r="A282" s="16" t="str">
        <f t="shared" si="103"/>
        <v xml:space="preserve"> </v>
      </c>
      <c r="B282" s="16" t="s">
        <v>1374</v>
      </c>
      <c r="C282" s="15" t="s">
        <v>192</v>
      </c>
      <c r="D282" s="29" t="s">
        <v>217</v>
      </c>
      <c r="E282" s="29" t="s">
        <v>188</v>
      </c>
      <c r="F282" s="82">
        <f t="shared" si="96"/>
        <v>358</v>
      </c>
      <c r="G282" s="82" t="str">
        <f>IF(Table1[[#This Row],[F open]]=""," ",RANK(AD282,$AD$5:$AD$1454,1))</f>
        <v xml:space="preserve"> </v>
      </c>
      <c r="H282" s="82" t="str">
        <f>IF(Table1[[#This Row],[F Vet]]=""," ",RANK(AE282,$AE$5:$AE$1454,1))</f>
        <v xml:space="preserve"> </v>
      </c>
      <c r="I282" s="82" t="str">
        <f>IF(Table1[[#This Row],[F SuperVet]]=""," ",RANK(AF282,$AF$5:$AF$1454,1))</f>
        <v xml:space="preserve"> </v>
      </c>
      <c r="J282" s="82">
        <f>IF(Table1[[#This Row],[M Open]]=""," ",RANK(AG282,$AG$5:$AG$1454,1))</f>
        <v>209</v>
      </c>
      <c r="K282" s="82" t="str">
        <f>IF(Table1[[#This Row],[M Vet]]=""," ",RANK(AH282,$AH$5:$AH$1454,1))</f>
        <v xml:space="preserve"> </v>
      </c>
      <c r="L282" s="82" t="str">
        <f>IF(Table1[[#This Row],[M SuperVet]]=""," ",RANK(AI282,$AI$5:$AI$1454,1))</f>
        <v xml:space="preserve"> </v>
      </c>
      <c r="M282" s="74">
        <v>404</v>
      </c>
      <c r="N282" s="74">
        <v>38</v>
      </c>
      <c r="O282" s="74">
        <v>47</v>
      </c>
      <c r="P282" s="74">
        <v>128</v>
      </c>
      <c r="Q282" s="17">
        <v>515</v>
      </c>
      <c r="R282" s="17">
        <v>139</v>
      </c>
      <c r="S282" s="17">
        <v>104</v>
      </c>
      <c r="T282" s="17">
        <v>179</v>
      </c>
      <c r="U282" s="55">
        <f>+Table1[[#This Row],[Thames Turbo Sprint Triathlon]]/$M$3</f>
        <v>1</v>
      </c>
      <c r="V282" s="55">
        <f t="shared" si="97"/>
        <v>0.21590909090909091</v>
      </c>
      <c r="W282" s="55">
        <f t="shared" si="98"/>
        <v>1</v>
      </c>
      <c r="X282" s="55">
        <f t="shared" si="99"/>
        <v>1</v>
      </c>
      <c r="Y282" s="55">
        <f t="shared" si="100"/>
        <v>1</v>
      </c>
      <c r="Z282" s="55">
        <f>+Table1[[#This Row],[Hillingdon Sprint Triathlon]]/$R$3</f>
        <v>1</v>
      </c>
      <c r="AA282" s="55">
        <f>+Table1[[#This Row],[London Fields]]/$S$3</f>
        <v>1</v>
      </c>
      <c r="AB282" s="55">
        <f>+Table1[[#This Row],[Jekyll &amp; Hyde Park Duathlon]]/$T$3</f>
        <v>1</v>
      </c>
      <c r="AC282" s="65">
        <f t="shared" si="101"/>
        <v>3.2159090909090908</v>
      </c>
      <c r="AD282" s="55"/>
      <c r="AE282" s="55"/>
      <c r="AF282" s="55"/>
      <c r="AG282" s="55">
        <f t="shared" ref="AG282:AG284" si="107">+AC282</f>
        <v>3.2159090909090908</v>
      </c>
      <c r="AH282" s="55"/>
      <c r="AI282" s="55"/>
      <c r="AJ282" s="73">
        <f>COUNT(Table1[[#This Row],[F open]:[M SuperVet]])</f>
        <v>1</v>
      </c>
    </row>
    <row r="283" spans="1:36" s="52" customFormat="1" hidden="1" x14ac:dyDescent="0.2">
      <c r="A283" s="16" t="str">
        <f t="shared" si="103"/>
        <v xml:space="preserve"> </v>
      </c>
      <c r="B283" s="16" t="s">
        <v>911</v>
      </c>
      <c r="C283" s="15" t="s">
        <v>70</v>
      </c>
      <c r="D283" s="29" t="s">
        <v>217</v>
      </c>
      <c r="E283" s="29" t="s">
        <v>188</v>
      </c>
      <c r="F283" s="82">
        <f t="shared" si="96"/>
        <v>463</v>
      </c>
      <c r="G283" s="82" t="str">
        <f>IF(Table1[[#This Row],[F open]]=""," ",RANK(AD283,$AD$5:$AD$1454,1))</f>
        <v xml:space="preserve"> </v>
      </c>
      <c r="H283" s="82" t="str">
        <f>IF(Table1[[#This Row],[F Vet]]=""," ",RANK(AE283,$AE$5:$AE$1454,1))</f>
        <v xml:space="preserve"> </v>
      </c>
      <c r="I283" s="82" t="str">
        <f>IF(Table1[[#This Row],[F SuperVet]]=""," ",RANK(AF283,$AF$5:$AF$1454,1))</f>
        <v xml:space="preserve"> </v>
      </c>
      <c r="J283" s="82">
        <f>IF(Table1[[#This Row],[M Open]]=""," ",RANK(AG283,$AG$5:$AG$1454,1))</f>
        <v>266</v>
      </c>
      <c r="K283" s="82" t="str">
        <f>IF(Table1[[#This Row],[M Vet]]=""," ",RANK(AH283,$AH$5:$AH$1454,1))</f>
        <v xml:space="preserve"> </v>
      </c>
      <c r="L283" s="82" t="str">
        <f>IF(Table1[[#This Row],[M SuperVet]]=""," ",RANK(AI283,$AI$5:$AI$1454,1))</f>
        <v xml:space="preserve"> </v>
      </c>
      <c r="M283" s="74">
        <v>251</v>
      </c>
      <c r="N283" s="74">
        <v>176</v>
      </c>
      <c r="O283" s="74">
        <v>47</v>
      </c>
      <c r="P283" s="74">
        <v>128</v>
      </c>
      <c r="Q283" s="17">
        <v>515</v>
      </c>
      <c r="R283" s="17">
        <v>139</v>
      </c>
      <c r="S283" s="17">
        <v>104</v>
      </c>
      <c r="T283" s="17">
        <v>121</v>
      </c>
      <c r="U283" s="55">
        <f>+Table1[[#This Row],[Thames Turbo Sprint Triathlon]]/$M$3</f>
        <v>0.62128712871287128</v>
      </c>
      <c r="V283" s="55">
        <f t="shared" si="97"/>
        <v>1</v>
      </c>
      <c r="W283" s="55">
        <f t="shared" si="98"/>
        <v>1</v>
      </c>
      <c r="X283" s="55">
        <f t="shared" si="99"/>
        <v>1</v>
      </c>
      <c r="Y283" s="55">
        <f t="shared" si="100"/>
        <v>1</v>
      </c>
      <c r="Z283" s="55">
        <f>+Table1[[#This Row],[Hillingdon Sprint Triathlon]]/$R$3</f>
        <v>1</v>
      </c>
      <c r="AA283" s="55">
        <f>+Table1[[#This Row],[London Fields]]/$S$3</f>
        <v>1</v>
      </c>
      <c r="AB283" s="55">
        <f>+Table1[[#This Row],[Jekyll &amp; Hyde Park Duathlon]]/$T$3</f>
        <v>0.67597765363128492</v>
      </c>
      <c r="AC283" s="65">
        <f t="shared" si="101"/>
        <v>3.2972647823441563</v>
      </c>
      <c r="AD283" s="55"/>
      <c r="AE283" s="55"/>
      <c r="AF283" s="55"/>
      <c r="AG283" s="55">
        <f t="shared" si="107"/>
        <v>3.2972647823441563</v>
      </c>
      <c r="AH283" s="55"/>
      <c r="AI283" s="55"/>
      <c r="AJ283" s="73">
        <f>COUNT(Table1[[#This Row],[F open]:[M SuperVet]])</f>
        <v>1</v>
      </c>
    </row>
    <row r="284" spans="1:36" s="52" customFormat="1" hidden="1" x14ac:dyDescent="0.2">
      <c r="A284" s="16" t="str">
        <f t="shared" ref="A284:A286" si="108">IF(B283=B284,"y"," ")</f>
        <v xml:space="preserve"> </v>
      </c>
      <c r="B284" s="16" t="s">
        <v>883</v>
      </c>
      <c r="C284" s="15"/>
      <c r="D284" s="29" t="s">
        <v>217</v>
      </c>
      <c r="E284" s="29" t="s">
        <v>188</v>
      </c>
      <c r="F284" s="82">
        <f t="shared" si="96"/>
        <v>759</v>
      </c>
      <c r="G284" s="82" t="str">
        <f>IF(Table1[[#This Row],[F open]]=""," ",RANK(AD284,$AD$5:$AD$1454,1))</f>
        <v xml:space="preserve"> </v>
      </c>
      <c r="H284" s="82" t="str">
        <f>IF(Table1[[#This Row],[F Vet]]=""," ",RANK(AE284,$AE$5:$AE$1454,1))</f>
        <v xml:space="preserve"> </v>
      </c>
      <c r="I284" s="82" t="str">
        <f>IF(Table1[[#This Row],[F SuperVet]]=""," ",RANK(AF284,$AF$5:$AF$1454,1))</f>
        <v xml:space="preserve"> </v>
      </c>
      <c r="J284" s="82">
        <f>IF(Table1[[#This Row],[M Open]]=""," ",RANK(AG284,$AG$5:$AG$1454,1))</f>
        <v>406</v>
      </c>
      <c r="K284" s="82" t="str">
        <f>IF(Table1[[#This Row],[M Vet]]=""," ",RANK(AH284,$AH$5:$AH$1454,1))</f>
        <v xml:space="preserve"> </v>
      </c>
      <c r="L284" s="82" t="str">
        <f>IF(Table1[[#This Row],[M SuperVet]]=""," ",RANK(AI284,$AI$5:$AI$1454,1))</f>
        <v xml:space="preserve"> </v>
      </c>
      <c r="M284" s="74">
        <v>214</v>
      </c>
      <c r="N284" s="74">
        <v>176</v>
      </c>
      <c r="O284" s="74">
        <v>47</v>
      </c>
      <c r="P284" s="74">
        <v>128</v>
      </c>
      <c r="Q284" s="17">
        <v>515</v>
      </c>
      <c r="R284" s="17">
        <v>139</v>
      </c>
      <c r="S284" s="17">
        <v>104</v>
      </c>
      <c r="T284" s="17">
        <v>179</v>
      </c>
      <c r="U284" s="55">
        <f>+Table1[[#This Row],[Thames Turbo Sprint Triathlon]]/$M$3</f>
        <v>0.52970297029702973</v>
      </c>
      <c r="V284" s="55">
        <f t="shared" si="97"/>
        <v>1</v>
      </c>
      <c r="W284" s="55">
        <f t="shared" si="98"/>
        <v>1</v>
      </c>
      <c r="X284" s="55">
        <f t="shared" si="99"/>
        <v>1</v>
      </c>
      <c r="Y284" s="55">
        <f t="shared" si="100"/>
        <v>1</v>
      </c>
      <c r="Z284" s="55">
        <f>+Table1[[#This Row],[Hillingdon Sprint Triathlon]]/$R$3</f>
        <v>1</v>
      </c>
      <c r="AA284" s="55">
        <f>+Table1[[#This Row],[London Fields]]/$S$3</f>
        <v>1</v>
      </c>
      <c r="AB284" s="55">
        <f>+Table1[[#This Row],[Jekyll &amp; Hyde Park Duathlon]]/$T$3</f>
        <v>1</v>
      </c>
      <c r="AC284" s="65">
        <f t="shared" si="101"/>
        <v>3.5297029702970297</v>
      </c>
      <c r="AD284" s="55"/>
      <c r="AE284" s="55"/>
      <c r="AF284" s="55"/>
      <c r="AG284" s="55">
        <f t="shared" si="107"/>
        <v>3.5297029702970297</v>
      </c>
      <c r="AH284" s="55"/>
      <c r="AI284" s="55"/>
      <c r="AJ284" s="73">
        <f>COUNT(Table1[[#This Row],[F open]:[M SuperVet]])</f>
        <v>1</v>
      </c>
    </row>
    <row r="285" spans="1:36" s="52" customFormat="1" x14ac:dyDescent="0.2">
      <c r="A285" s="16" t="str">
        <f t="shared" si="108"/>
        <v xml:space="preserve"> </v>
      </c>
      <c r="B285" s="16" t="s">
        <v>2224</v>
      </c>
      <c r="C285" s="15" t="s">
        <v>70</v>
      </c>
      <c r="D285" s="29" t="s">
        <v>217</v>
      </c>
      <c r="E285" s="29" t="s">
        <v>194</v>
      </c>
      <c r="F285" s="82">
        <f t="shared" si="96"/>
        <v>922</v>
      </c>
      <c r="G285" s="82">
        <f>IF(Table1[[#This Row],[F open]]=""," ",RANK(AD285,$AD$5:$AD$1454,1))</f>
        <v>135</v>
      </c>
      <c r="H285" s="82" t="str">
        <f>IF(Table1[[#This Row],[F Vet]]=""," ",RANK(AE285,$AE$5:$AE$1454,1))</f>
        <v xml:space="preserve"> </v>
      </c>
      <c r="I285" s="82" t="str">
        <f>IF(Table1[[#This Row],[F SuperVet]]=""," ",RANK(AF285,$AF$5:$AF$1454,1))</f>
        <v xml:space="preserve"> </v>
      </c>
      <c r="J285" s="82" t="str">
        <f>IF(Table1[[#This Row],[M Open]]=""," ",RANK(AG285,$AG$5:$AG$1454,1))</f>
        <v xml:space="preserve"> </v>
      </c>
      <c r="K285" s="82" t="str">
        <f>IF(Table1[[#This Row],[M Vet]]=""," ",RANK(AH285,$AH$5:$AH$1454,1))</f>
        <v xml:space="preserve"> </v>
      </c>
      <c r="L285" s="82" t="str">
        <f>IF(Table1[[#This Row],[M SuperVet]]=""," ",RANK(AI285,$AI$5:$AI$1454,1))</f>
        <v xml:space="preserve"> </v>
      </c>
      <c r="M285" s="74">
        <v>404</v>
      </c>
      <c r="N285" s="74">
        <v>176</v>
      </c>
      <c r="O285" s="74">
        <v>47</v>
      </c>
      <c r="P285" s="74">
        <v>128</v>
      </c>
      <c r="Q285" s="17">
        <v>515</v>
      </c>
      <c r="R285" s="17">
        <v>139</v>
      </c>
      <c r="S285" s="17">
        <v>104</v>
      </c>
      <c r="T285" s="17">
        <v>116</v>
      </c>
      <c r="U285" s="55">
        <f>+Table1[[#This Row],[Thames Turbo Sprint Triathlon]]/$M$3</f>
        <v>1</v>
      </c>
      <c r="V285" s="55">
        <f t="shared" si="97"/>
        <v>1</v>
      </c>
      <c r="W285" s="55">
        <f t="shared" si="98"/>
        <v>1</v>
      </c>
      <c r="X285" s="55">
        <f t="shared" si="99"/>
        <v>1</v>
      </c>
      <c r="Y285" s="55">
        <f t="shared" si="100"/>
        <v>1</v>
      </c>
      <c r="Z285" s="55">
        <f>+Table1[[#This Row],[Hillingdon Sprint Triathlon]]/$R$3</f>
        <v>1</v>
      </c>
      <c r="AA285" s="55">
        <f>+Table1[[#This Row],[London Fields]]/$S$3</f>
        <v>1</v>
      </c>
      <c r="AB285" s="55">
        <f>+Table1[[#This Row],[Jekyll &amp; Hyde Park Duathlon]]/$T$3</f>
        <v>0.64804469273743015</v>
      </c>
      <c r="AC285" s="65">
        <f t="shared" si="101"/>
        <v>3.6480446927374302</v>
      </c>
      <c r="AD285" s="55">
        <f>+AC285</f>
        <v>3.6480446927374302</v>
      </c>
      <c r="AE285" s="55"/>
      <c r="AF285" s="55"/>
      <c r="AG285" s="55"/>
      <c r="AH285" s="55"/>
      <c r="AI285" s="55"/>
      <c r="AJ285" s="73">
        <f>COUNT(Table1[[#This Row],[F open]:[M SuperVet]])</f>
        <v>1</v>
      </c>
    </row>
    <row r="286" spans="1:36" s="52" customFormat="1" x14ac:dyDescent="0.2">
      <c r="A286" s="16" t="str">
        <f t="shared" si="108"/>
        <v xml:space="preserve"> </v>
      </c>
      <c r="B286" s="16" t="s">
        <v>1580</v>
      </c>
      <c r="C286" s="15" t="s">
        <v>94</v>
      </c>
      <c r="D286" s="29" t="s">
        <v>397</v>
      </c>
      <c r="E286" s="29" t="s">
        <v>1538</v>
      </c>
      <c r="F286" s="82">
        <f t="shared" si="96"/>
        <v>1069</v>
      </c>
      <c r="G286" s="82" t="str">
        <f>IF(Table1[[#This Row],[F open]]=""," ",RANK(AD286,$AD$5:$AD$1454,1))</f>
        <v xml:space="preserve"> </v>
      </c>
      <c r="H286" s="82">
        <f>IF(Table1[[#This Row],[F Vet]]=""," ",RANK(AE286,$AE$5:$AE$1454,1))</f>
        <v>39</v>
      </c>
      <c r="I286" s="82" t="str">
        <f>IF(Table1[[#This Row],[F SuperVet]]=""," ",RANK(AF286,$AF$5:$AF$1454,1))</f>
        <v xml:space="preserve"> </v>
      </c>
      <c r="J286" s="82" t="str">
        <f>IF(Table1[[#This Row],[M Open]]=""," ",RANK(AG286,$AG$5:$AG$1454,1))</f>
        <v xml:space="preserve"> </v>
      </c>
      <c r="K286" s="82" t="str">
        <f>IF(Table1[[#This Row],[M Vet]]=""," ",RANK(AH286,$AH$5:$AH$1454,1))</f>
        <v xml:space="preserve"> </v>
      </c>
      <c r="L286" s="82" t="str">
        <f>IF(Table1[[#This Row],[M SuperVet]]=""," ",RANK(AI286,$AI$5:$AI$1454,1))</f>
        <v xml:space="preserve"> </v>
      </c>
      <c r="M286" s="74">
        <v>404</v>
      </c>
      <c r="N286" s="74">
        <v>176</v>
      </c>
      <c r="O286" s="74">
        <v>47</v>
      </c>
      <c r="P286" s="74">
        <v>96</v>
      </c>
      <c r="Q286" s="17">
        <v>515</v>
      </c>
      <c r="R286" s="17">
        <v>139</v>
      </c>
      <c r="S286" s="17">
        <v>104</v>
      </c>
      <c r="T286" s="17">
        <v>179</v>
      </c>
      <c r="U286" s="55">
        <f>+Table1[[#This Row],[Thames Turbo Sprint Triathlon]]/$M$3</f>
        <v>1</v>
      </c>
      <c r="V286" s="55">
        <f t="shared" si="97"/>
        <v>1</v>
      </c>
      <c r="W286" s="55">
        <f t="shared" si="98"/>
        <v>1</v>
      </c>
      <c r="X286" s="55">
        <f t="shared" si="99"/>
        <v>0.75</v>
      </c>
      <c r="Y286" s="55">
        <f t="shared" si="100"/>
        <v>1</v>
      </c>
      <c r="Z286" s="55">
        <f>+Table1[[#This Row],[Hillingdon Sprint Triathlon]]/$R$3</f>
        <v>1</v>
      </c>
      <c r="AA286" s="55">
        <f>+Table1[[#This Row],[London Fields]]/$S$3</f>
        <v>1</v>
      </c>
      <c r="AB286" s="55">
        <f>+Table1[[#This Row],[Jekyll &amp; Hyde Park Duathlon]]/$T$3</f>
        <v>1</v>
      </c>
      <c r="AC286" s="65">
        <f t="shared" si="101"/>
        <v>3.75</v>
      </c>
      <c r="AD286" s="55"/>
      <c r="AE286" s="55">
        <f>+AC286</f>
        <v>3.75</v>
      </c>
      <c r="AF286" s="55"/>
      <c r="AG286" s="55"/>
      <c r="AH286" s="55"/>
      <c r="AI286" s="55"/>
      <c r="AJ286" s="73">
        <f>COUNT(Table1[[#This Row],[F open]:[M SuperVet]])</f>
        <v>1</v>
      </c>
    </row>
    <row r="287" spans="1:36" s="52" customFormat="1" hidden="1" x14ac:dyDescent="0.2">
      <c r="A287" s="16" t="str">
        <f>IF(B286=B287,"y"," ")</f>
        <v xml:space="preserve"> </v>
      </c>
      <c r="B287" s="16" t="s">
        <v>1631</v>
      </c>
      <c r="C287" s="15" t="s">
        <v>1632</v>
      </c>
      <c r="D287" s="29" t="s">
        <v>397</v>
      </c>
      <c r="E287" s="29" t="s">
        <v>188</v>
      </c>
      <c r="F287" s="82">
        <f t="shared" si="96"/>
        <v>177</v>
      </c>
      <c r="G287" s="82" t="str">
        <f>IF(Table1[[#This Row],[F open]]=""," ",RANK(AD287,$AD$5:$AD$1454,1))</f>
        <v xml:space="preserve"> </v>
      </c>
      <c r="H287" s="82" t="str">
        <f>IF(Table1[[#This Row],[F Vet]]=""," ",RANK(AE287,$AE$5:$AE$1454,1))</f>
        <v xml:space="preserve"> </v>
      </c>
      <c r="I287" s="82" t="str">
        <f>IF(Table1[[#This Row],[F SuperVet]]=""," ",RANK(AF287,$AF$5:$AF$1454,1))</f>
        <v xml:space="preserve"> </v>
      </c>
      <c r="J287" s="82" t="str">
        <f>IF(Table1[[#This Row],[M Open]]=""," ",RANK(AG287,$AG$5:$AG$1454,1))</f>
        <v xml:space="preserve"> </v>
      </c>
      <c r="K287" s="82">
        <f>IF(Table1[[#This Row],[M Vet]]=""," ",RANK(AH287,$AH$5:$AH$1454,1))</f>
        <v>43</v>
      </c>
      <c r="L287" s="82" t="str">
        <f>IF(Table1[[#This Row],[M SuperVet]]=""," ",RANK(AI287,$AI$5:$AI$1454,1))</f>
        <v xml:space="preserve"> </v>
      </c>
      <c r="M287" s="74">
        <v>404</v>
      </c>
      <c r="N287" s="74">
        <v>176</v>
      </c>
      <c r="O287" s="74">
        <v>47</v>
      </c>
      <c r="P287" s="74">
        <v>128</v>
      </c>
      <c r="Q287" s="17">
        <v>32</v>
      </c>
      <c r="R287" s="17">
        <v>139</v>
      </c>
      <c r="S287" s="17">
        <v>104</v>
      </c>
      <c r="T287" s="17">
        <v>179</v>
      </c>
      <c r="U287" s="55">
        <f>+Table1[[#This Row],[Thames Turbo Sprint Triathlon]]/$M$3</f>
        <v>1</v>
      </c>
      <c r="V287" s="55">
        <f t="shared" si="97"/>
        <v>1</v>
      </c>
      <c r="W287" s="55">
        <f t="shared" si="98"/>
        <v>1</v>
      </c>
      <c r="X287" s="55">
        <f t="shared" si="99"/>
        <v>1</v>
      </c>
      <c r="Y287" s="55">
        <f t="shared" si="100"/>
        <v>6.2135922330097085E-2</v>
      </c>
      <c r="Z287" s="55">
        <f>+Table1[[#This Row],[Hillingdon Sprint Triathlon]]/$R$3</f>
        <v>1</v>
      </c>
      <c r="AA287" s="55">
        <f>+Table1[[#This Row],[London Fields]]/$S$3</f>
        <v>1</v>
      </c>
      <c r="AB287" s="55">
        <f>+Table1[[#This Row],[Jekyll &amp; Hyde Park Duathlon]]/$T$3</f>
        <v>1</v>
      </c>
      <c r="AC287" s="65">
        <f t="shared" si="101"/>
        <v>3.0621359223300972</v>
      </c>
      <c r="AD287" s="55"/>
      <c r="AE287" s="55"/>
      <c r="AF287" s="55"/>
      <c r="AG287" s="55"/>
      <c r="AH287" s="55">
        <f>+AC287</f>
        <v>3.0621359223300972</v>
      </c>
      <c r="AI287" s="55"/>
      <c r="AJ287" s="73">
        <f>COUNT(Table1[[#This Row],[F open]:[M SuperVet]])</f>
        <v>1</v>
      </c>
    </row>
    <row r="288" spans="1:36" s="52" customFormat="1" hidden="1" x14ac:dyDescent="0.2">
      <c r="A288" s="16" t="str">
        <f>IF(B287=B288,"y"," ")</f>
        <v xml:space="preserve"> </v>
      </c>
      <c r="B288" s="16" t="s">
        <v>1679</v>
      </c>
      <c r="C288" s="15" t="s">
        <v>1613</v>
      </c>
      <c r="D288" s="29" t="s">
        <v>217</v>
      </c>
      <c r="E288" s="29" t="s">
        <v>188</v>
      </c>
      <c r="F288" s="82">
        <f t="shared" si="96"/>
        <v>356</v>
      </c>
      <c r="G288" s="82" t="str">
        <f>IF(Table1[[#This Row],[F open]]=""," ",RANK(AD288,$AD$5:$AD$1454,1))</f>
        <v xml:space="preserve"> </v>
      </c>
      <c r="H288" s="82" t="str">
        <f>IF(Table1[[#This Row],[F Vet]]=""," ",RANK(AE288,$AE$5:$AE$1454,1))</f>
        <v xml:space="preserve"> </v>
      </c>
      <c r="I288" s="82" t="str">
        <f>IF(Table1[[#This Row],[F SuperVet]]=""," ",RANK(AF288,$AF$5:$AF$1454,1))</f>
        <v xml:space="preserve"> </v>
      </c>
      <c r="J288" s="82">
        <f>IF(Table1[[#This Row],[M Open]]=""," ",RANK(AG288,$AG$5:$AG$1454,1))</f>
        <v>208</v>
      </c>
      <c r="K288" s="82" t="str">
        <f>IF(Table1[[#This Row],[M Vet]]=""," ",RANK(AH288,$AH$5:$AH$1454,1))</f>
        <v xml:space="preserve"> </v>
      </c>
      <c r="L288" s="82" t="str">
        <f>IF(Table1[[#This Row],[M SuperVet]]=""," ",RANK(AI288,$AI$5:$AI$1454,1))</f>
        <v xml:space="preserve"> </v>
      </c>
      <c r="M288" s="74">
        <v>404</v>
      </c>
      <c r="N288" s="74">
        <v>176</v>
      </c>
      <c r="O288" s="74">
        <v>47</v>
      </c>
      <c r="P288" s="74">
        <v>128</v>
      </c>
      <c r="Q288" s="17">
        <v>111</v>
      </c>
      <c r="R288" s="17">
        <v>139</v>
      </c>
      <c r="S288" s="17">
        <v>104</v>
      </c>
      <c r="T288" s="17">
        <v>179</v>
      </c>
      <c r="U288" s="55">
        <f>+Table1[[#This Row],[Thames Turbo Sprint Triathlon]]/$M$3</f>
        <v>1</v>
      </c>
      <c r="V288" s="55">
        <f t="shared" si="97"/>
        <v>1</v>
      </c>
      <c r="W288" s="55">
        <f t="shared" si="98"/>
        <v>1</v>
      </c>
      <c r="X288" s="55">
        <f t="shared" si="99"/>
        <v>1</v>
      </c>
      <c r="Y288" s="55">
        <f t="shared" si="100"/>
        <v>0.21553398058252426</v>
      </c>
      <c r="Z288" s="55">
        <f>+Table1[[#This Row],[Hillingdon Sprint Triathlon]]/$R$3</f>
        <v>1</v>
      </c>
      <c r="AA288" s="55">
        <f>+Table1[[#This Row],[London Fields]]/$S$3</f>
        <v>1</v>
      </c>
      <c r="AB288" s="55">
        <f>+Table1[[#This Row],[Jekyll &amp; Hyde Park Duathlon]]/$T$3</f>
        <v>1</v>
      </c>
      <c r="AC288" s="65">
        <f t="shared" si="101"/>
        <v>3.2155339805825243</v>
      </c>
      <c r="AD288" s="55"/>
      <c r="AE288" s="55"/>
      <c r="AF288" s="55"/>
      <c r="AG288" s="55">
        <f t="shared" ref="AG288:AG289" si="109">+AC288</f>
        <v>3.2155339805825243</v>
      </c>
      <c r="AH288" s="55"/>
      <c r="AI288" s="55"/>
      <c r="AJ288" s="73">
        <f>COUNT(Table1[[#This Row],[F open]:[M SuperVet]])</f>
        <v>1</v>
      </c>
    </row>
    <row r="289" spans="1:36" s="52" customFormat="1" hidden="1" x14ac:dyDescent="0.2">
      <c r="A289" s="16" t="str">
        <f>IF(B288=B289,"y"," ")</f>
        <v xml:space="preserve"> </v>
      </c>
      <c r="B289" s="16" t="s">
        <v>825</v>
      </c>
      <c r="C289" s="15" t="s">
        <v>70</v>
      </c>
      <c r="D289" s="29" t="s">
        <v>217</v>
      </c>
      <c r="E289" s="29" t="s">
        <v>188</v>
      </c>
      <c r="F289" s="82">
        <f t="shared" si="96"/>
        <v>29</v>
      </c>
      <c r="G289" s="82" t="str">
        <f>IF(Table1[[#This Row],[F open]]=""," ",RANK(AD289,$AD$5:$AD$1454,1))</f>
        <v xml:space="preserve"> </v>
      </c>
      <c r="H289" s="82" t="str">
        <f>IF(Table1[[#This Row],[F Vet]]=""," ",RANK(AE289,$AE$5:$AE$1454,1))</f>
        <v xml:space="preserve"> </v>
      </c>
      <c r="I289" s="82" t="str">
        <f>IF(Table1[[#This Row],[F SuperVet]]=""," ",RANK(AF289,$AF$5:$AF$1454,1))</f>
        <v xml:space="preserve"> </v>
      </c>
      <c r="J289" s="82">
        <f>IF(Table1[[#This Row],[M Open]]=""," ",RANK(AG289,$AG$5:$AG$1454,1))</f>
        <v>16</v>
      </c>
      <c r="K289" s="82" t="str">
        <f>IF(Table1[[#This Row],[M Vet]]=""," ",RANK(AH289,$AH$5:$AH$1454,1))</f>
        <v xml:space="preserve"> </v>
      </c>
      <c r="L289" s="82" t="str">
        <f>IF(Table1[[#This Row],[M SuperVet]]=""," ",RANK(AI289,$AI$5:$AI$1454,1))</f>
        <v xml:space="preserve"> </v>
      </c>
      <c r="M289" s="74">
        <v>136</v>
      </c>
      <c r="N289" s="74">
        <v>176</v>
      </c>
      <c r="O289" s="74">
        <v>47</v>
      </c>
      <c r="P289" s="74">
        <v>20</v>
      </c>
      <c r="Q289" s="17">
        <v>515</v>
      </c>
      <c r="R289" s="17">
        <v>139</v>
      </c>
      <c r="S289" s="17">
        <v>104</v>
      </c>
      <c r="T289" s="17">
        <v>69</v>
      </c>
      <c r="U289" s="55">
        <f>+Table1[[#This Row],[Thames Turbo Sprint Triathlon]]/$M$3</f>
        <v>0.33663366336633666</v>
      </c>
      <c r="V289" s="55">
        <f t="shared" si="97"/>
        <v>1</v>
      </c>
      <c r="W289" s="55">
        <f t="shared" si="98"/>
        <v>1</v>
      </c>
      <c r="X289" s="55">
        <f t="shared" si="99"/>
        <v>0.15625</v>
      </c>
      <c r="Y289" s="55">
        <f t="shared" si="100"/>
        <v>1</v>
      </c>
      <c r="Z289" s="55">
        <f>+Table1[[#This Row],[Hillingdon Sprint Triathlon]]/$R$3</f>
        <v>1</v>
      </c>
      <c r="AA289" s="55">
        <f>+Table1[[#This Row],[London Fields]]/$S$3</f>
        <v>1</v>
      </c>
      <c r="AB289" s="55">
        <f>+Table1[[#This Row],[Jekyll &amp; Hyde Park Duathlon]]/$T$3</f>
        <v>0.38547486033519551</v>
      </c>
      <c r="AC289" s="65">
        <f t="shared" si="101"/>
        <v>1.8783585237015321</v>
      </c>
      <c r="AD289" s="55"/>
      <c r="AE289" s="55"/>
      <c r="AF289" s="55"/>
      <c r="AG289" s="55">
        <f t="shared" si="109"/>
        <v>1.8783585237015321</v>
      </c>
      <c r="AH289" s="55"/>
      <c r="AI289" s="55"/>
      <c r="AJ289" s="73">
        <f>COUNT(Table1[[#This Row],[F open]:[M SuperVet]])</f>
        <v>1</v>
      </c>
    </row>
    <row r="290" spans="1:36" s="52" customFormat="1" hidden="1" x14ac:dyDescent="0.2">
      <c r="A290" s="16" t="str">
        <f t="shared" ref="A290:A291" si="110">IF(B289=B290,"y"," ")</f>
        <v xml:space="preserve"> </v>
      </c>
      <c r="B290" s="16" t="s">
        <v>2033</v>
      </c>
      <c r="C290" s="15" t="s">
        <v>53</v>
      </c>
      <c r="D290" s="29" t="s">
        <v>397</v>
      </c>
      <c r="E290" s="29" t="s">
        <v>1530</v>
      </c>
      <c r="F290" s="82">
        <f t="shared" si="96"/>
        <v>1116</v>
      </c>
      <c r="G290" s="82" t="str">
        <f>IF(Table1[[#This Row],[F open]]=""," ",RANK(AD290,$AD$5:$AD$1454,1))</f>
        <v xml:space="preserve"> </v>
      </c>
      <c r="H290" s="82" t="str">
        <f>IF(Table1[[#This Row],[F Vet]]=""," ",RANK(AE290,$AE$5:$AE$1454,1))</f>
        <v xml:space="preserve"> </v>
      </c>
      <c r="I290" s="82" t="str">
        <f>IF(Table1[[#This Row],[F SuperVet]]=""," ",RANK(AF290,$AF$5:$AF$1454,1))</f>
        <v xml:space="preserve"> </v>
      </c>
      <c r="J290" s="82" t="str">
        <f>IF(Table1[[#This Row],[M Open]]=""," ",RANK(AG290,$AG$5:$AG$1454,1))</f>
        <v xml:space="preserve"> </v>
      </c>
      <c r="K290" s="82">
        <f>IF(Table1[[#This Row],[M Vet]]=""," ",RANK(AH290,$AH$5:$AH$1454,1))</f>
        <v>278</v>
      </c>
      <c r="L290" s="82" t="str">
        <f>IF(Table1[[#This Row],[M SuperVet]]=""," ",RANK(AI290,$AI$5:$AI$1454,1))</f>
        <v xml:space="preserve"> </v>
      </c>
      <c r="M290" s="74">
        <v>404</v>
      </c>
      <c r="N290" s="74">
        <v>176</v>
      </c>
      <c r="O290" s="74">
        <v>47</v>
      </c>
      <c r="P290" s="74">
        <v>128</v>
      </c>
      <c r="Q290" s="17">
        <v>515</v>
      </c>
      <c r="R290" s="17">
        <v>109</v>
      </c>
      <c r="S290" s="17">
        <v>104</v>
      </c>
      <c r="T290" s="17">
        <v>179</v>
      </c>
      <c r="U290" s="55">
        <f>+Table1[[#This Row],[Thames Turbo Sprint Triathlon]]/$M$3</f>
        <v>1</v>
      </c>
      <c r="V290" s="55">
        <f t="shared" si="97"/>
        <v>1</v>
      </c>
      <c r="W290" s="55">
        <f t="shared" si="98"/>
        <v>1</v>
      </c>
      <c r="X290" s="55">
        <f t="shared" si="99"/>
        <v>1</v>
      </c>
      <c r="Y290" s="55">
        <f t="shared" si="100"/>
        <v>1</v>
      </c>
      <c r="Z290" s="55">
        <f>+Table1[[#This Row],[Hillingdon Sprint Triathlon]]/$R$3</f>
        <v>0.78417266187050361</v>
      </c>
      <c r="AA290" s="55">
        <f>+Table1[[#This Row],[London Fields]]/$S$3</f>
        <v>1</v>
      </c>
      <c r="AB290" s="55">
        <f>+Table1[[#This Row],[Jekyll &amp; Hyde Park Duathlon]]/$T$3</f>
        <v>1</v>
      </c>
      <c r="AC290" s="65">
        <f t="shared" si="101"/>
        <v>3.7841726618705036</v>
      </c>
      <c r="AD290" s="55"/>
      <c r="AE290" s="55"/>
      <c r="AF290" s="55"/>
      <c r="AG290" s="55"/>
      <c r="AH290" s="55">
        <f t="shared" ref="AH290:AH291" si="111">+AC290</f>
        <v>3.7841726618705036</v>
      </c>
      <c r="AI290" s="55"/>
      <c r="AJ290" s="73">
        <f>COUNT(Table1[[#This Row],[F open]:[M SuperVet]])</f>
        <v>1</v>
      </c>
    </row>
    <row r="291" spans="1:36" s="52" customFormat="1" hidden="1" x14ac:dyDescent="0.2">
      <c r="A291" s="16" t="str">
        <f t="shared" si="110"/>
        <v xml:space="preserve"> </v>
      </c>
      <c r="B291" s="16" t="s">
        <v>983</v>
      </c>
      <c r="C291" s="15"/>
      <c r="D291" s="29" t="s">
        <v>397</v>
      </c>
      <c r="E291" s="29" t="s">
        <v>188</v>
      </c>
      <c r="F291" s="82">
        <f t="shared" si="96"/>
        <v>1168</v>
      </c>
      <c r="G291" s="82" t="str">
        <f>IF(Table1[[#This Row],[F open]]=""," ",RANK(AD291,$AD$5:$AD$1454,1))</f>
        <v xml:space="preserve"> </v>
      </c>
      <c r="H291" s="82" t="str">
        <f>IF(Table1[[#This Row],[F Vet]]=""," ",RANK(AE291,$AE$5:$AE$1454,1))</f>
        <v xml:space="preserve"> </v>
      </c>
      <c r="I291" s="82" t="str">
        <f>IF(Table1[[#This Row],[F SuperVet]]=""," ",RANK(AF291,$AF$5:$AF$1454,1))</f>
        <v xml:space="preserve"> </v>
      </c>
      <c r="J291" s="82" t="str">
        <f>IF(Table1[[#This Row],[M Open]]=""," ",RANK(AG291,$AG$5:$AG$1454,1))</f>
        <v xml:space="preserve"> </v>
      </c>
      <c r="K291" s="82">
        <f>IF(Table1[[#This Row],[M Vet]]=""," ",RANK(AH291,$AH$5:$AH$1454,1))</f>
        <v>289</v>
      </c>
      <c r="L291" s="82" t="str">
        <f>IF(Table1[[#This Row],[M SuperVet]]=""," ",RANK(AI291,$AI$5:$AI$1454,1))</f>
        <v xml:space="preserve"> </v>
      </c>
      <c r="M291" s="74">
        <v>331</v>
      </c>
      <c r="N291" s="74">
        <v>176</v>
      </c>
      <c r="O291" s="74">
        <v>47</v>
      </c>
      <c r="P291" s="74">
        <v>128</v>
      </c>
      <c r="Q291" s="17">
        <v>515</v>
      </c>
      <c r="R291" s="17">
        <v>139</v>
      </c>
      <c r="S291" s="17">
        <v>104</v>
      </c>
      <c r="T291" s="17">
        <v>179</v>
      </c>
      <c r="U291" s="55">
        <f>+Table1[[#This Row],[Thames Turbo Sprint Triathlon]]/$M$3</f>
        <v>0.81930693069306926</v>
      </c>
      <c r="V291" s="55">
        <f t="shared" si="97"/>
        <v>1</v>
      </c>
      <c r="W291" s="55">
        <f t="shared" si="98"/>
        <v>1</v>
      </c>
      <c r="X291" s="55">
        <f t="shared" si="99"/>
        <v>1</v>
      </c>
      <c r="Y291" s="55">
        <f t="shared" si="100"/>
        <v>1</v>
      </c>
      <c r="Z291" s="55">
        <f>+Table1[[#This Row],[Hillingdon Sprint Triathlon]]/$R$3</f>
        <v>1</v>
      </c>
      <c r="AA291" s="55">
        <f>+Table1[[#This Row],[London Fields]]/$S$3</f>
        <v>1</v>
      </c>
      <c r="AB291" s="55">
        <f>+Table1[[#This Row],[Jekyll &amp; Hyde Park Duathlon]]/$T$3</f>
        <v>1</v>
      </c>
      <c r="AC291" s="65">
        <f t="shared" si="101"/>
        <v>3.8193069306930694</v>
      </c>
      <c r="AD291" s="55"/>
      <c r="AE291" s="55"/>
      <c r="AF291" s="55"/>
      <c r="AG291" s="55"/>
      <c r="AH291" s="55">
        <f t="shared" si="111"/>
        <v>3.8193069306930694</v>
      </c>
      <c r="AI291" s="55"/>
      <c r="AJ291" s="73">
        <f>COUNT(Table1[[#This Row],[F open]:[M SuperVet]])</f>
        <v>1</v>
      </c>
    </row>
    <row r="292" spans="1:36" s="52" customFormat="1" hidden="1" x14ac:dyDescent="0.2">
      <c r="A292" s="16" t="str">
        <f t="shared" ref="A292:A303" si="112">IF(B291=B292,"y"," ")</f>
        <v xml:space="preserve"> </v>
      </c>
      <c r="B292" s="16" t="s">
        <v>2087</v>
      </c>
      <c r="C292" s="15" t="s">
        <v>52</v>
      </c>
      <c r="D292" s="29" t="s">
        <v>217</v>
      </c>
      <c r="E292" s="29" t="s">
        <v>188</v>
      </c>
      <c r="F292" s="82">
        <f t="shared" si="96"/>
        <v>485</v>
      </c>
      <c r="G292" s="82" t="str">
        <f>IF(Table1[[#This Row],[F open]]=""," ",RANK(AD292,$AD$5:$AD$1454,1))</f>
        <v xml:space="preserve"> </v>
      </c>
      <c r="H292" s="82" t="str">
        <f>IF(Table1[[#This Row],[F Vet]]=""," ",RANK(AE292,$AE$5:$AE$1454,1))</f>
        <v xml:space="preserve"> </v>
      </c>
      <c r="I292" s="82" t="str">
        <f>IF(Table1[[#This Row],[F SuperVet]]=""," ",RANK(AF292,$AF$5:$AF$1454,1))</f>
        <v xml:space="preserve"> </v>
      </c>
      <c r="J292" s="82">
        <f>IF(Table1[[#This Row],[M Open]]=""," ",RANK(AG292,$AG$5:$AG$1454,1))</f>
        <v>280</v>
      </c>
      <c r="K292" s="82" t="str">
        <f>IF(Table1[[#This Row],[M Vet]]=""," ",RANK(AH292,$AH$5:$AH$1454,1))</f>
        <v xml:space="preserve"> </v>
      </c>
      <c r="L292" s="82" t="str">
        <f>IF(Table1[[#This Row],[M SuperVet]]=""," ",RANK(AI292,$AI$5:$AI$1454,1))</f>
        <v xml:space="preserve"> </v>
      </c>
      <c r="M292" s="74">
        <v>404</v>
      </c>
      <c r="N292" s="74">
        <v>176</v>
      </c>
      <c r="O292" s="74">
        <v>47</v>
      </c>
      <c r="P292" s="74">
        <v>128</v>
      </c>
      <c r="Q292" s="17">
        <v>515</v>
      </c>
      <c r="R292" s="17">
        <v>139</v>
      </c>
      <c r="S292" s="17">
        <v>33</v>
      </c>
      <c r="T292" s="17">
        <v>179</v>
      </c>
      <c r="U292" s="55">
        <f>+Table1[[#This Row],[Thames Turbo Sprint Triathlon]]/$M$3</f>
        <v>1</v>
      </c>
      <c r="V292" s="55">
        <f t="shared" si="97"/>
        <v>1</v>
      </c>
      <c r="W292" s="55">
        <f t="shared" si="98"/>
        <v>1</v>
      </c>
      <c r="X292" s="55">
        <f t="shared" si="99"/>
        <v>1</v>
      </c>
      <c r="Y292" s="55">
        <f t="shared" si="100"/>
        <v>1</v>
      </c>
      <c r="Z292" s="55">
        <f>+Table1[[#This Row],[Hillingdon Sprint Triathlon]]/$R$3</f>
        <v>1</v>
      </c>
      <c r="AA292" s="55">
        <f>+Table1[[#This Row],[London Fields]]/$S$3</f>
        <v>0.31730769230769229</v>
      </c>
      <c r="AB292" s="55">
        <f>+Table1[[#This Row],[Jekyll &amp; Hyde Park Duathlon]]/$T$3</f>
        <v>1</v>
      </c>
      <c r="AC292" s="65">
        <f t="shared" si="101"/>
        <v>3.3173076923076925</v>
      </c>
      <c r="AD292" s="55"/>
      <c r="AE292" s="55"/>
      <c r="AF292" s="55"/>
      <c r="AG292" s="55">
        <f t="shared" ref="AG292:AG293" si="113">+AC292</f>
        <v>3.3173076923076925</v>
      </c>
      <c r="AH292" s="55"/>
      <c r="AI292" s="55"/>
      <c r="AJ292" s="73">
        <f>COUNT(Table1[[#This Row],[F open]:[M SuperVet]])</f>
        <v>1</v>
      </c>
    </row>
    <row r="293" spans="1:36" s="52" customFormat="1" hidden="1" x14ac:dyDescent="0.2">
      <c r="A293" s="16" t="str">
        <f t="shared" si="112"/>
        <v xml:space="preserve"> </v>
      </c>
      <c r="B293" s="16" t="s">
        <v>1016</v>
      </c>
      <c r="C293" s="15"/>
      <c r="D293" s="29" t="s">
        <v>217</v>
      </c>
      <c r="E293" s="29" t="s">
        <v>188</v>
      </c>
      <c r="F293" s="82">
        <f t="shared" si="96"/>
        <v>1304</v>
      </c>
      <c r="G293" s="82" t="str">
        <f>IF(Table1[[#This Row],[F open]]=""," ",RANK(AD293,$AD$5:$AD$1454,1))</f>
        <v xml:space="preserve"> </v>
      </c>
      <c r="H293" s="82" t="str">
        <f>IF(Table1[[#This Row],[F Vet]]=""," ",RANK(AE293,$AE$5:$AE$1454,1))</f>
        <v xml:space="preserve"> </v>
      </c>
      <c r="I293" s="82" t="str">
        <f>IF(Table1[[#This Row],[F SuperVet]]=""," ",RANK(AF293,$AF$5:$AF$1454,1))</f>
        <v xml:space="preserve"> </v>
      </c>
      <c r="J293" s="82">
        <f>IF(Table1[[#This Row],[M Open]]=""," ",RANK(AG293,$AG$5:$AG$1454,1))</f>
        <v>567</v>
      </c>
      <c r="K293" s="82" t="str">
        <f>IF(Table1[[#This Row],[M Vet]]=""," ",RANK(AH293,$AH$5:$AH$1454,1))</f>
        <v xml:space="preserve"> </v>
      </c>
      <c r="L293" s="82" t="str">
        <f>IF(Table1[[#This Row],[M SuperVet]]=""," ",RANK(AI293,$AI$5:$AI$1454,1))</f>
        <v xml:space="preserve"> </v>
      </c>
      <c r="M293" s="74">
        <v>365</v>
      </c>
      <c r="N293" s="74">
        <v>176</v>
      </c>
      <c r="O293" s="74">
        <v>47</v>
      </c>
      <c r="P293" s="74">
        <v>128</v>
      </c>
      <c r="Q293" s="17">
        <v>515</v>
      </c>
      <c r="R293" s="17">
        <v>139</v>
      </c>
      <c r="S293" s="17">
        <v>104</v>
      </c>
      <c r="T293" s="17">
        <v>179</v>
      </c>
      <c r="U293" s="55">
        <f>+Table1[[#This Row],[Thames Turbo Sprint Triathlon]]/$M$3</f>
        <v>0.90346534653465349</v>
      </c>
      <c r="V293" s="55">
        <f t="shared" si="97"/>
        <v>1</v>
      </c>
      <c r="W293" s="55">
        <f t="shared" si="98"/>
        <v>1</v>
      </c>
      <c r="X293" s="55">
        <f t="shared" si="99"/>
        <v>1</v>
      </c>
      <c r="Y293" s="55">
        <f t="shared" si="100"/>
        <v>1</v>
      </c>
      <c r="Z293" s="55">
        <f>+Table1[[#This Row],[Hillingdon Sprint Triathlon]]/$R$3</f>
        <v>1</v>
      </c>
      <c r="AA293" s="55">
        <f>+Table1[[#This Row],[London Fields]]/$S$3</f>
        <v>1</v>
      </c>
      <c r="AB293" s="55">
        <f>+Table1[[#This Row],[Jekyll &amp; Hyde Park Duathlon]]/$T$3</f>
        <v>1</v>
      </c>
      <c r="AC293" s="65">
        <f t="shared" si="101"/>
        <v>3.9034653465346536</v>
      </c>
      <c r="AD293" s="55"/>
      <c r="AE293" s="55"/>
      <c r="AF293" s="55"/>
      <c r="AG293" s="55">
        <f t="shared" si="113"/>
        <v>3.9034653465346536</v>
      </c>
      <c r="AH293" s="55"/>
      <c r="AI293" s="55"/>
      <c r="AJ293" s="73">
        <f>COUNT(Table1[[#This Row],[F open]:[M SuperVet]])</f>
        <v>1</v>
      </c>
    </row>
    <row r="294" spans="1:36" s="52" customFormat="1" hidden="1" x14ac:dyDescent="0.2">
      <c r="A294" s="16" t="str">
        <f t="shared" si="112"/>
        <v xml:space="preserve"> </v>
      </c>
      <c r="B294" s="16" t="s">
        <v>1743</v>
      </c>
      <c r="C294" s="15"/>
      <c r="D294" s="29" t="s">
        <v>397</v>
      </c>
      <c r="E294" s="29" t="s">
        <v>188</v>
      </c>
      <c r="F294" s="82">
        <f t="shared" si="96"/>
        <v>587</v>
      </c>
      <c r="G294" s="82" t="str">
        <f>IF(Table1[[#This Row],[F open]]=""," ",RANK(AD294,$AD$5:$AD$1454,1))</f>
        <v xml:space="preserve"> </v>
      </c>
      <c r="H294" s="82" t="str">
        <f>IF(Table1[[#This Row],[F Vet]]=""," ",RANK(AE294,$AE$5:$AE$1454,1))</f>
        <v xml:space="preserve"> </v>
      </c>
      <c r="I294" s="82" t="str">
        <f>IF(Table1[[#This Row],[F SuperVet]]=""," ",RANK(AF294,$AF$5:$AF$1454,1))</f>
        <v xml:space="preserve"> </v>
      </c>
      <c r="J294" s="82" t="str">
        <f>IF(Table1[[#This Row],[M Open]]=""," ",RANK(AG294,$AG$5:$AG$1454,1))</f>
        <v xml:space="preserve"> </v>
      </c>
      <c r="K294" s="82">
        <f>IF(Table1[[#This Row],[M Vet]]=""," ",RANK(AH294,$AH$5:$AH$1454,1))</f>
        <v>146</v>
      </c>
      <c r="L294" s="82" t="str">
        <f>IF(Table1[[#This Row],[M SuperVet]]=""," ",RANK(AI294,$AI$5:$AI$1454,1))</f>
        <v xml:space="preserve"> </v>
      </c>
      <c r="M294" s="74">
        <v>404</v>
      </c>
      <c r="N294" s="74">
        <v>176</v>
      </c>
      <c r="O294" s="74">
        <v>47</v>
      </c>
      <c r="P294" s="74">
        <v>128</v>
      </c>
      <c r="Q294" s="17">
        <v>204</v>
      </c>
      <c r="R294" s="17">
        <v>139</v>
      </c>
      <c r="S294" s="17">
        <v>104</v>
      </c>
      <c r="T294" s="17">
        <v>179</v>
      </c>
      <c r="U294" s="55">
        <f>+Table1[[#This Row],[Thames Turbo Sprint Triathlon]]/$M$3</f>
        <v>1</v>
      </c>
      <c r="V294" s="55">
        <f t="shared" si="97"/>
        <v>1</v>
      </c>
      <c r="W294" s="55">
        <f t="shared" si="98"/>
        <v>1</v>
      </c>
      <c r="X294" s="55">
        <f t="shared" si="99"/>
        <v>1</v>
      </c>
      <c r="Y294" s="55">
        <f t="shared" si="100"/>
        <v>0.39611650485436894</v>
      </c>
      <c r="Z294" s="55">
        <f>+Table1[[#This Row],[Hillingdon Sprint Triathlon]]/$R$3</f>
        <v>1</v>
      </c>
      <c r="AA294" s="55">
        <f>+Table1[[#This Row],[London Fields]]/$S$3</f>
        <v>1</v>
      </c>
      <c r="AB294" s="55">
        <f>+Table1[[#This Row],[Jekyll &amp; Hyde Park Duathlon]]/$T$3</f>
        <v>1</v>
      </c>
      <c r="AC294" s="65">
        <f t="shared" si="101"/>
        <v>3.3961165048543691</v>
      </c>
      <c r="AD294" s="55"/>
      <c r="AE294" s="55"/>
      <c r="AF294" s="55"/>
      <c r="AG294" s="55"/>
      <c r="AH294" s="55">
        <f>+AC294</f>
        <v>3.3961165048543691</v>
      </c>
      <c r="AI294" s="55"/>
      <c r="AJ294" s="73">
        <f>COUNT(Table1[[#This Row],[F open]:[M SuperVet]])</f>
        <v>1</v>
      </c>
    </row>
    <row r="295" spans="1:36" s="52" customFormat="1" hidden="1" x14ac:dyDescent="0.2">
      <c r="A295" s="16" t="str">
        <f t="shared" si="112"/>
        <v xml:space="preserve"> </v>
      </c>
      <c r="B295" s="16" t="s">
        <v>2011</v>
      </c>
      <c r="C295" s="15" t="s">
        <v>200</v>
      </c>
      <c r="D295" s="29" t="s">
        <v>1059</v>
      </c>
      <c r="E295" s="29" t="s">
        <v>1530</v>
      </c>
      <c r="F295" s="82">
        <f t="shared" si="96"/>
        <v>612</v>
      </c>
      <c r="G295" s="82" t="str">
        <f>IF(Table1[[#This Row],[F open]]=""," ",RANK(AD295,$AD$5:$AD$1454,1))</f>
        <v xml:space="preserve"> </v>
      </c>
      <c r="H295" s="82" t="str">
        <f>IF(Table1[[#This Row],[F Vet]]=""," ",RANK(AE295,$AE$5:$AE$1454,1))</f>
        <v xml:space="preserve"> </v>
      </c>
      <c r="I295" s="82" t="str">
        <f>IF(Table1[[#This Row],[F SuperVet]]=""," ",RANK(AF295,$AF$5:$AF$1454,1))</f>
        <v xml:space="preserve"> </v>
      </c>
      <c r="J295" s="82" t="str">
        <f>IF(Table1[[#This Row],[M Open]]=""," ",RANK(AG295,$AG$5:$AG$1454,1))</f>
        <v xml:space="preserve"> </v>
      </c>
      <c r="K295" s="82" t="str">
        <f>IF(Table1[[#This Row],[M Vet]]=""," ",RANK(AH295,$AH$5:$AH$1454,1))</f>
        <v xml:space="preserve"> </v>
      </c>
      <c r="L295" s="82">
        <f>IF(Table1[[#This Row],[M SuperVet]]=""," ",RANK(AI295,$AI$5:$AI$1454,1))</f>
        <v>36</v>
      </c>
      <c r="M295" s="74">
        <v>404</v>
      </c>
      <c r="N295" s="74">
        <v>176</v>
      </c>
      <c r="O295" s="74">
        <v>47</v>
      </c>
      <c r="P295" s="74">
        <v>128</v>
      </c>
      <c r="Q295" s="17">
        <v>515</v>
      </c>
      <c r="R295" s="17">
        <v>58</v>
      </c>
      <c r="S295" s="17">
        <v>104</v>
      </c>
      <c r="T295" s="17">
        <v>179</v>
      </c>
      <c r="U295" s="55">
        <f>+Table1[[#This Row],[Thames Turbo Sprint Triathlon]]/$M$3</f>
        <v>1</v>
      </c>
      <c r="V295" s="55">
        <f t="shared" si="97"/>
        <v>1</v>
      </c>
      <c r="W295" s="55">
        <f t="shared" si="98"/>
        <v>1</v>
      </c>
      <c r="X295" s="55">
        <f t="shared" si="99"/>
        <v>1</v>
      </c>
      <c r="Y295" s="55">
        <f t="shared" si="100"/>
        <v>1</v>
      </c>
      <c r="Z295" s="55">
        <f>+Table1[[#This Row],[Hillingdon Sprint Triathlon]]/$R$3</f>
        <v>0.41726618705035973</v>
      </c>
      <c r="AA295" s="55">
        <f>+Table1[[#This Row],[London Fields]]/$S$3</f>
        <v>1</v>
      </c>
      <c r="AB295" s="55">
        <f>+Table1[[#This Row],[Jekyll &amp; Hyde Park Duathlon]]/$T$3</f>
        <v>1</v>
      </c>
      <c r="AC295" s="65">
        <f t="shared" si="101"/>
        <v>3.4172661870503598</v>
      </c>
      <c r="AD295" s="55"/>
      <c r="AE295" s="55"/>
      <c r="AF295" s="55"/>
      <c r="AG295" s="55"/>
      <c r="AH295" s="55"/>
      <c r="AI295" s="55">
        <f>+AC295</f>
        <v>3.4172661870503598</v>
      </c>
      <c r="AJ295" s="73">
        <f>COUNT(Table1[[#This Row],[F open]:[M SuperVet]])</f>
        <v>1</v>
      </c>
    </row>
    <row r="296" spans="1:36" s="52" customFormat="1" hidden="1" x14ac:dyDescent="0.2">
      <c r="A296" s="16" t="str">
        <f t="shared" si="112"/>
        <v xml:space="preserve"> </v>
      </c>
      <c r="B296" s="16" t="s">
        <v>1945</v>
      </c>
      <c r="C296" s="15"/>
      <c r="D296" s="29" t="s">
        <v>217</v>
      </c>
      <c r="E296" s="29" t="s">
        <v>188</v>
      </c>
      <c r="F296" s="82">
        <f t="shared" si="96"/>
        <v>1322</v>
      </c>
      <c r="G296" s="82" t="str">
        <f>IF(Table1[[#This Row],[F open]]=""," ",RANK(AD296,$AD$5:$AD$1454,1))</f>
        <v xml:space="preserve"> </v>
      </c>
      <c r="H296" s="82" t="str">
        <f>IF(Table1[[#This Row],[F Vet]]=""," ",RANK(AE296,$AE$5:$AE$1454,1))</f>
        <v xml:space="preserve"> </v>
      </c>
      <c r="I296" s="82" t="str">
        <f>IF(Table1[[#This Row],[F SuperVet]]=""," ",RANK(AF296,$AF$5:$AF$1454,1))</f>
        <v xml:space="preserve"> </v>
      </c>
      <c r="J296" s="82">
        <f>IF(Table1[[#This Row],[M Open]]=""," ",RANK(AG296,$AG$5:$AG$1454,1))</f>
        <v>572</v>
      </c>
      <c r="K296" s="82" t="str">
        <f>IF(Table1[[#This Row],[M Vet]]=""," ",RANK(AH296,$AH$5:$AH$1454,1))</f>
        <v xml:space="preserve"> </v>
      </c>
      <c r="L296" s="82" t="str">
        <f>IF(Table1[[#This Row],[M SuperVet]]=""," ",RANK(AI296,$AI$5:$AI$1454,1))</f>
        <v xml:space="preserve"> </v>
      </c>
      <c r="M296" s="74">
        <v>404</v>
      </c>
      <c r="N296" s="74">
        <v>176</v>
      </c>
      <c r="O296" s="74">
        <v>47</v>
      </c>
      <c r="P296" s="74">
        <v>128</v>
      </c>
      <c r="Q296" s="17">
        <v>471</v>
      </c>
      <c r="R296" s="17">
        <v>139</v>
      </c>
      <c r="S296" s="17">
        <v>104</v>
      </c>
      <c r="T296" s="17">
        <v>179</v>
      </c>
      <c r="U296" s="55">
        <f>+Table1[[#This Row],[Thames Turbo Sprint Triathlon]]/$M$3</f>
        <v>1</v>
      </c>
      <c r="V296" s="55">
        <f t="shared" si="97"/>
        <v>1</v>
      </c>
      <c r="W296" s="55">
        <f t="shared" si="98"/>
        <v>1</v>
      </c>
      <c r="X296" s="55">
        <f t="shared" si="99"/>
        <v>1</v>
      </c>
      <c r="Y296" s="55">
        <f t="shared" si="100"/>
        <v>0.91456310679611652</v>
      </c>
      <c r="Z296" s="55">
        <f>+Table1[[#This Row],[Hillingdon Sprint Triathlon]]/$R$3</f>
        <v>1</v>
      </c>
      <c r="AA296" s="55">
        <f>+Table1[[#This Row],[London Fields]]/$S$3</f>
        <v>1</v>
      </c>
      <c r="AB296" s="55">
        <f>+Table1[[#This Row],[Jekyll &amp; Hyde Park Duathlon]]/$T$3</f>
        <v>1</v>
      </c>
      <c r="AC296" s="65">
        <f t="shared" si="101"/>
        <v>3.9145631067961166</v>
      </c>
      <c r="AD296" s="55"/>
      <c r="AE296" s="55"/>
      <c r="AF296" s="55"/>
      <c r="AG296" s="55">
        <f t="shared" ref="AG296:AG297" si="114">+AC296</f>
        <v>3.9145631067961166</v>
      </c>
      <c r="AH296" s="55"/>
      <c r="AI296" s="55"/>
      <c r="AJ296" s="73">
        <f>COUNT(Table1[[#This Row],[F open]:[M SuperVet]])</f>
        <v>1</v>
      </c>
    </row>
    <row r="297" spans="1:36" s="52" customFormat="1" hidden="1" x14ac:dyDescent="0.2">
      <c r="A297" s="16" t="str">
        <f t="shared" si="112"/>
        <v xml:space="preserve"> </v>
      </c>
      <c r="B297" s="16" t="s">
        <v>751</v>
      </c>
      <c r="C297" s="15"/>
      <c r="D297" s="29" t="s">
        <v>217</v>
      </c>
      <c r="E297" s="29" t="s">
        <v>188</v>
      </c>
      <c r="F297" s="82">
        <f t="shared" si="96"/>
        <v>211</v>
      </c>
      <c r="G297" s="82" t="str">
        <f>IF(Table1[[#This Row],[F open]]=""," ",RANK(AD297,$AD$5:$AD$1454,1))</f>
        <v xml:space="preserve"> </v>
      </c>
      <c r="H297" s="82" t="str">
        <f>IF(Table1[[#This Row],[F Vet]]=""," ",RANK(AE297,$AE$5:$AE$1454,1))</f>
        <v xml:space="preserve"> </v>
      </c>
      <c r="I297" s="82" t="str">
        <f>IF(Table1[[#This Row],[F SuperVet]]=""," ",RANK(AF297,$AF$5:$AF$1454,1))</f>
        <v xml:space="preserve"> </v>
      </c>
      <c r="J297" s="82">
        <f>IF(Table1[[#This Row],[M Open]]=""," ",RANK(AG297,$AG$5:$AG$1454,1))</f>
        <v>125</v>
      </c>
      <c r="K297" s="82" t="str">
        <f>IF(Table1[[#This Row],[M Vet]]=""," ",RANK(AH297,$AH$5:$AH$1454,1))</f>
        <v xml:space="preserve"> </v>
      </c>
      <c r="L297" s="82" t="str">
        <f>IF(Table1[[#This Row],[M SuperVet]]=""," ",RANK(AI297,$AI$5:$AI$1454,1))</f>
        <v xml:space="preserve"> </v>
      </c>
      <c r="M297" s="74">
        <v>40</v>
      </c>
      <c r="N297" s="74">
        <v>176</v>
      </c>
      <c r="O297" s="74">
        <v>47</v>
      </c>
      <c r="P297" s="74">
        <v>128</v>
      </c>
      <c r="Q297" s="17">
        <v>515</v>
      </c>
      <c r="R297" s="17">
        <v>139</v>
      </c>
      <c r="S297" s="17">
        <v>104</v>
      </c>
      <c r="T297" s="17">
        <v>179</v>
      </c>
      <c r="U297" s="55">
        <f>+Table1[[#This Row],[Thames Turbo Sprint Triathlon]]/$M$3</f>
        <v>9.9009900990099015E-2</v>
      </c>
      <c r="V297" s="55">
        <f t="shared" si="97"/>
        <v>1</v>
      </c>
      <c r="W297" s="55">
        <f t="shared" si="98"/>
        <v>1</v>
      </c>
      <c r="X297" s="55">
        <f t="shared" si="99"/>
        <v>1</v>
      </c>
      <c r="Y297" s="55">
        <f t="shared" si="100"/>
        <v>1</v>
      </c>
      <c r="Z297" s="55">
        <f>+Table1[[#This Row],[Hillingdon Sprint Triathlon]]/$R$3</f>
        <v>1</v>
      </c>
      <c r="AA297" s="55">
        <f>+Table1[[#This Row],[London Fields]]/$S$3</f>
        <v>1</v>
      </c>
      <c r="AB297" s="55">
        <f>+Table1[[#This Row],[Jekyll &amp; Hyde Park Duathlon]]/$T$3</f>
        <v>1</v>
      </c>
      <c r="AC297" s="65">
        <f t="shared" si="101"/>
        <v>3.0990099009900991</v>
      </c>
      <c r="AD297" s="55"/>
      <c r="AE297" s="55"/>
      <c r="AF297" s="55"/>
      <c r="AG297" s="55">
        <f t="shared" si="114"/>
        <v>3.0990099009900991</v>
      </c>
      <c r="AH297" s="55"/>
      <c r="AI297" s="55"/>
      <c r="AJ297" s="73">
        <f>COUNT(Table1[[#This Row],[F open]:[M SuperVet]])</f>
        <v>1</v>
      </c>
    </row>
    <row r="298" spans="1:36" s="52" customFormat="1" x14ac:dyDescent="0.2">
      <c r="A298" s="16" t="str">
        <f t="shared" si="112"/>
        <v xml:space="preserve"> </v>
      </c>
      <c r="B298" s="16" t="s">
        <v>1445</v>
      </c>
      <c r="C298" s="15" t="s">
        <v>70</v>
      </c>
      <c r="D298" s="29" t="s">
        <v>217</v>
      </c>
      <c r="E298" s="29" t="s">
        <v>194</v>
      </c>
      <c r="F298" s="82">
        <f t="shared" si="96"/>
        <v>993</v>
      </c>
      <c r="G298" s="82">
        <f>IF(Table1[[#This Row],[F open]]=""," ",RANK(AD298,$AD$5:$AD$1454,1))</f>
        <v>151</v>
      </c>
      <c r="H298" s="82" t="str">
        <f>IF(Table1[[#This Row],[F Vet]]=""," ",RANK(AE298,$AE$5:$AE$1454,1))</f>
        <v xml:space="preserve"> </v>
      </c>
      <c r="I298" s="82" t="str">
        <f>IF(Table1[[#This Row],[F SuperVet]]=""," ",RANK(AF298,$AF$5:$AF$1454,1))</f>
        <v xml:space="preserve"> </v>
      </c>
      <c r="J298" s="82" t="str">
        <f>IF(Table1[[#This Row],[M Open]]=""," ",RANK(AG298,$AG$5:$AG$1454,1))</f>
        <v xml:space="preserve"> </v>
      </c>
      <c r="K298" s="82" t="str">
        <f>IF(Table1[[#This Row],[M Vet]]=""," ",RANK(AH298,$AH$5:$AH$1454,1))</f>
        <v xml:space="preserve"> </v>
      </c>
      <c r="L298" s="82" t="str">
        <f>IF(Table1[[#This Row],[M SuperVet]]=""," ",RANK(AI298,$AI$5:$AI$1454,1))</f>
        <v xml:space="preserve"> </v>
      </c>
      <c r="M298" s="74">
        <v>404</v>
      </c>
      <c r="N298" s="74">
        <v>123</v>
      </c>
      <c r="O298" s="74">
        <v>47</v>
      </c>
      <c r="P298" s="74">
        <v>128</v>
      </c>
      <c r="Q298" s="17">
        <v>515</v>
      </c>
      <c r="R298" s="17">
        <v>139</v>
      </c>
      <c r="S298" s="17">
        <v>104</v>
      </c>
      <c r="T298" s="17">
        <v>179</v>
      </c>
      <c r="U298" s="55">
        <f>+Table1[[#This Row],[Thames Turbo Sprint Triathlon]]/$M$3</f>
        <v>1</v>
      </c>
      <c r="V298" s="55">
        <f t="shared" si="97"/>
        <v>0.69886363636363635</v>
      </c>
      <c r="W298" s="55">
        <f t="shared" si="98"/>
        <v>1</v>
      </c>
      <c r="X298" s="55">
        <f t="shared" si="99"/>
        <v>1</v>
      </c>
      <c r="Y298" s="55">
        <f t="shared" si="100"/>
        <v>1</v>
      </c>
      <c r="Z298" s="55">
        <f>+Table1[[#This Row],[Hillingdon Sprint Triathlon]]/$R$3</f>
        <v>1</v>
      </c>
      <c r="AA298" s="55">
        <f>+Table1[[#This Row],[London Fields]]/$S$3</f>
        <v>1</v>
      </c>
      <c r="AB298" s="55">
        <f>+Table1[[#This Row],[Jekyll &amp; Hyde Park Duathlon]]/$T$3</f>
        <v>1</v>
      </c>
      <c r="AC298" s="65">
        <f t="shared" si="101"/>
        <v>3.6988636363636362</v>
      </c>
      <c r="AD298" s="55">
        <f t="shared" ref="AD298:AD299" si="115">+AC298</f>
        <v>3.6988636363636362</v>
      </c>
      <c r="AE298" s="55"/>
      <c r="AF298" s="55"/>
      <c r="AG298" s="55"/>
      <c r="AH298" s="55"/>
      <c r="AI298" s="55"/>
      <c r="AJ298" s="73">
        <f>COUNT(Table1[[#This Row],[F open]:[M SuperVet]])</f>
        <v>1</v>
      </c>
    </row>
    <row r="299" spans="1:36" s="52" customFormat="1" x14ac:dyDescent="0.2">
      <c r="A299" s="16" t="str">
        <f t="shared" si="112"/>
        <v xml:space="preserve"> </v>
      </c>
      <c r="B299" s="16" t="s">
        <v>550</v>
      </c>
      <c r="C299" s="15" t="s">
        <v>1618</v>
      </c>
      <c r="D299" s="29" t="s">
        <v>217</v>
      </c>
      <c r="E299" s="29" t="s">
        <v>194</v>
      </c>
      <c r="F299" s="82">
        <f t="shared" si="96"/>
        <v>632</v>
      </c>
      <c r="G299" s="82">
        <f>IF(Table1[[#This Row],[F open]]=""," ",RANK(AD299,$AD$5:$AD$1454,1))</f>
        <v>76</v>
      </c>
      <c r="H299" s="82" t="str">
        <f>IF(Table1[[#This Row],[F Vet]]=""," ",RANK(AE299,$AE$5:$AE$1454,1))</f>
        <v xml:space="preserve"> </v>
      </c>
      <c r="I299" s="82" t="str">
        <f>IF(Table1[[#This Row],[F SuperVet]]=""," ",RANK(AF299,$AF$5:$AF$1454,1))</f>
        <v xml:space="preserve"> </v>
      </c>
      <c r="J299" s="82" t="str">
        <f>IF(Table1[[#This Row],[M Open]]=""," ",RANK(AG299,$AG$5:$AG$1454,1))</f>
        <v xml:space="preserve"> </v>
      </c>
      <c r="K299" s="82" t="str">
        <f>IF(Table1[[#This Row],[M Vet]]=""," ",RANK(AH299,$AH$5:$AH$1454,1))</f>
        <v xml:space="preserve"> </v>
      </c>
      <c r="L299" s="82" t="str">
        <f>IF(Table1[[#This Row],[M SuperVet]]=""," ",RANK(AI299,$AI$5:$AI$1454,1))</f>
        <v xml:space="preserve"> </v>
      </c>
      <c r="M299" s="74">
        <v>404</v>
      </c>
      <c r="N299" s="74">
        <v>176</v>
      </c>
      <c r="O299" s="74">
        <v>47</v>
      </c>
      <c r="P299" s="74">
        <v>128</v>
      </c>
      <c r="Q299" s="17">
        <v>222</v>
      </c>
      <c r="R299" s="17">
        <v>139</v>
      </c>
      <c r="S299" s="17">
        <v>104</v>
      </c>
      <c r="T299" s="17">
        <v>179</v>
      </c>
      <c r="U299" s="55">
        <f>+Table1[[#This Row],[Thames Turbo Sprint Triathlon]]/$M$3</f>
        <v>1</v>
      </c>
      <c r="V299" s="55">
        <f t="shared" si="97"/>
        <v>1</v>
      </c>
      <c r="W299" s="55">
        <f t="shared" si="98"/>
        <v>1</v>
      </c>
      <c r="X299" s="55">
        <f t="shared" si="99"/>
        <v>1</v>
      </c>
      <c r="Y299" s="55">
        <f t="shared" si="100"/>
        <v>0.43106796116504853</v>
      </c>
      <c r="Z299" s="55">
        <f>+Table1[[#This Row],[Hillingdon Sprint Triathlon]]/$R$3</f>
        <v>1</v>
      </c>
      <c r="AA299" s="55">
        <f>+Table1[[#This Row],[London Fields]]/$S$3</f>
        <v>1</v>
      </c>
      <c r="AB299" s="55">
        <f>+Table1[[#This Row],[Jekyll &amp; Hyde Park Duathlon]]/$T$3</f>
        <v>1</v>
      </c>
      <c r="AC299" s="65">
        <f t="shared" si="101"/>
        <v>3.4310679611650485</v>
      </c>
      <c r="AD299" s="55">
        <f t="shared" si="115"/>
        <v>3.4310679611650485</v>
      </c>
      <c r="AE299" s="55"/>
      <c r="AF299" s="55"/>
      <c r="AG299" s="55"/>
      <c r="AH299" s="55"/>
      <c r="AI299" s="55"/>
      <c r="AJ299" s="73">
        <f>COUNT(Table1[[#This Row],[F open]:[M SuperVet]])</f>
        <v>1</v>
      </c>
    </row>
    <row r="300" spans="1:36" s="52" customFormat="1" hidden="1" x14ac:dyDescent="0.2">
      <c r="A300" s="16" t="str">
        <f t="shared" si="112"/>
        <v xml:space="preserve"> </v>
      </c>
      <c r="B300" s="16" t="s">
        <v>2225</v>
      </c>
      <c r="C300" s="15" t="s">
        <v>687</v>
      </c>
      <c r="D300" s="29" t="s">
        <v>217</v>
      </c>
      <c r="E300" s="29" t="s">
        <v>188</v>
      </c>
      <c r="F300" s="82">
        <f t="shared" si="96"/>
        <v>930</v>
      </c>
      <c r="G300" s="82" t="str">
        <f>IF(Table1[[#This Row],[F open]]=""," ",RANK(AD300,$AD$5:$AD$1454,1))</f>
        <v xml:space="preserve"> </v>
      </c>
      <c r="H300" s="82" t="str">
        <f>IF(Table1[[#This Row],[F Vet]]=""," ",RANK(AE300,$AE$5:$AE$1454,1))</f>
        <v xml:space="preserve"> </v>
      </c>
      <c r="I300" s="82" t="str">
        <f>IF(Table1[[#This Row],[F SuperVet]]=""," ",RANK(AF300,$AF$5:$AF$1454,1))</f>
        <v xml:space="preserve"> </v>
      </c>
      <c r="J300" s="82">
        <f>IF(Table1[[#This Row],[M Open]]=""," ",RANK(AG300,$AG$5:$AG$1454,1))</f>
        <v>470</v>
      </c>
      <c r="K300" s="82" t="str">
        <f>IF(Table1[[#This Row],[M Vet]]=""," ",RANK(AH300,$AH$5:$AH$1454,1))</f>
        <v xml:space="preserve"> </v>
      </c>
      <c r="L300" s="82" t="str">
        <f>IF(Table1[[#This Row],[M SuperVet]]=""," ",RANK(AI300,$AI$5:$AI$1454,1))</f>
        <v xml:space="preserve"> </v>
      </c>
      <c r="M300" s="74">
        <v>404</v>
      </c>
      <c r="N300" s="74">
        <v>176</v>
      </c>
      <c r="O300" s="74">
        <v>47</v>
      </c>
      <c r="P300" s="74">
        <v>128</v>
      </c>
      <c r="Q300" s="17">
        <v>515</v>
      </c>
      <c r="R300" s="17">
        <v>139</v>
      </c>
      <c r="S300" s="17">
        <v>104</v>
      </c>
      <c r="T300" s="17">
        <v>117</v>
      </c>
      <c r="U300" s="55">
        <f>+Table1[[#This Row],[Thames Turbo Sprint Triathlon]]/$M$3</f>
        <v>1</v>
      </c>
      <c r="V300" s="55">
        <f t="shared" si="97"/>
        <v>1</v>
      </c>
      <c r="W300" s="55">
        <f t="shared" si="98"/>
        <v>1</v>
      </c>
      <c r="X300" s="55">
        <f t="shared" si="99"/>
        <v>1</v>
      </c>
      <c r="Y300" s="55">
        <f t="shared" si="100"/>
        <v>1</v>
      </c>
      <c r="Z300" s="55">
        <f>+Table1[[#This Row],[Hillingdon Sprint Triathlon]]/$R$3</f>
        <v>1</v>
      </c>
      <c r="AA300" s="55">
        <f>+Table1[[#This Row],[London Fields]]/$S$3</f>
        <v>1</v>
      </c>
      <c r="AB300" s="55">
        <f>+Table1[[#This Row],[Jekyll &amp; Hyde Park Duathlon]]/$T$3</f>
        <v>0.65363128491620115</v>
      </c>
      <c r="AC300" s="65">
        <f t="shared" si="101"/>
        <v>3.6536312849162011</v>
      </c>
      <c r="AD300" s="55"/>
      <c r="AE300" s="55"/>
      <c r="AF300" s="55"/>
      <c r="AG300" s="55">
        <f>+AC300</f>
        <v>3.6536312849162011</v>
      </c>
      <c r="AH300" s="55"/>
      <c r="AI300" s="55"/>
      <c r="AJ300" s="73">
        <f>COUNT(Table1[[#This Row],[F open]:[M SuperVet]])</f>
        <v>1</v>
      </c>
    </row>
    <row r="301" spans="1:36" s="52" customFormat="1" hidden="1" x14ac:dyDescent="0.2">
      <c r="A301" s="16" t="str">
        <f t="shared" si="112"/>
        <v xml:space="preserve"> </v>
      </c>
      <c r="B301" s="16" t="s">
        <v>1411</v>
      </c>
      <c r="C301" s="15"/>
      <c r="D301" s="29" t="s">
        <v>397</v>
      </c>
      <c r="E301" s="29" t="s">
        <v>188</v>
      </c>
      <c r="F301" s="82">
        <f t="shared" si="96"/>
        <v>703</v>
      </c>
      <c r="G301" s="82" t="str">
        <f>IF(Table1[[#This Row],[F open]]=""," ",RANK(AD301,$AD$5:$AD$1454,1))</f>
        <v xml:space="preserve"> </v>
      </c>
      <c r="H301" s="82" t="str">
        <f>IF(Table1[[#This Row],[F Vet]]=""," ",RANK(AE301,$AE$5:$AE$1454,1))</f>
        <v xml:space="preserve"> </v>
      </c>
      <c r="I301" s="82" t="str">
        <f>IF(Table1[[#This Row],[F SuperVet]]=""," ",RANK(AF301,$AF$5:$AF$1454,1))</f>
        <v xml:space="preserve"> </v>
      </c>
      <c r="J301" s="82" t="str">
        <f>IF(Table1[[#This Row],[M Open]]=""," ",RANK(AG301,$AG$5:$AG$1454,1))</f>
        <v xml:space="preserve"> </v>
      </c>
      <c r="K301" s="82">
        <f>IF(Table1[[#This Row],[M Vet]]=""," ",RANK(AH301,$AH$5:$AH$1454,1))</f>
        <v>167</v>
      </c>
      <c r="L301" s="82" t="str">
        <f>IF(Table1[[#This Row],[M SuperVet]]=""," ",RANK(AI301,$AI$5:$AI$1454,1))</f>
        <v xml:space="preserve"> </v>
      </c>
      <c r="M301" s="74">
        <v>404</v>
      </c>
      <c r="N301" s="74">
        <v>86</v>
      </c>
      <c r="O301" s="74">
        <v>47</v>
      </c>
      <c r="P301" s="74">
        <v>128</v>
      </c>
      <c r="Q301" s="17">
        <v>515</v>
      </c>
      <c r="R301" s="17">
        <v>139</v>
      </c>
      <c r="S301" s="17">
        <v>104</v>
      </c>
      <c r="T301" s="17">
        <v>179</v>
      </c>
      <c r="U301" s="55">
        <f>+Table1[[#This Row],[Thames Turbo Sprint Triathlon]]/$M$3</f>
        <v>1</v>
      </c>
      <c r="V301" s="55">
        <f t="shared" si="97"/>
        <v>0.48863636363636365</v>
      </c>
      <c r="W301" s="55">
        <f t="shared" si="98"/>
        <v>1</v>
      </c>
      <c r="X301" s="55">
        <f t="shared" si="99"/>
        <v>1</v>
      </c>
      <c r="Y301" s="55">
        <f t="shared" si="100"/>
        <v>1</v>
      </c>
      <c r="Z301" s="55">
        <f>+Table1[[#This Row],[Hillingdon Sprint Triathlon]]/$R$3</f>
        <v>1</v>
      </c>
      <c r="AA301" s="55">
        <f>+Table1[[#This Row],[London Fields]]/$S$3</f>
        <v>1</v>
      </c>
      <c r="AB301" s="55">
        <f>+Table1[[#This Row],[Jekyll &amp; Hyde Park Duathlon]]/$T$3</f>
        <v>1</v>
      </c>
      <c r="AC301" s="65">
        <f t="shared" si="101"/>
        <v>3.4886363636363638</v>
      </c>
      <c r="AD301" s="55"/>
      <c r="AE301" s="55"/>
      <c r="AF301" s="55"/>
      <c r="AG301" s="55"/>
      <c r="AH301" s="55">
        <f>+AC301</f>
        <v>3.4886363636363638</v>
      </c>
      <c r="AI301" s="55"/>
      <c r="AJ301" s="73">
        <f>COUNT(Table1[[#This Row],[F open]:[M SuperVet]])</f>
        <v>1</v>
      </c>
    </row>
    <row r="302" spans="1:36" s="52" customFormat="1" hidden="1" x14ac:dyDescent="0.2">
      <c r="A302" s="16" t="str">
        <f t="shared" si="112"/>
        <v xml:space="preserve"> </v>
      </c>
      <c r="B302" s="16" t="s">
        <v>2197</v>
      </c>
      <c r="C302" s="15"/>
      <c r="D302" s="29" t="s">
        <v>217</v>
      </c>
      <c r="E302" s="29" t="s">
        <v>188</v>
      </c>
      <c r="F302" s="82">
        <f t="shared" si="96"/>
        <v>630</v>
      </c>
      <c r="G302" s="82" t="str">
        <f>IF(Table1[[#This Row],[F open]]=""," ",RANK(AD302,$AD$5:$AD$1454,1))</f>
        <v xml:space="preserve"> </v>
      </c>
      <c r="H302" s="82" t="str">
        <f>IF(Table1[[#This Row],[F Vet]]=""," ",RANK(AE302,$AE$5:$AE$1454,1))</f>
        <v xml:space="preserve"> </v>
      </c>
      <c r="I302" s="82" t="str">
        <f>IF(Table1[[#This Row],[F SuperVet]]=""," ",RANK(AF302,$AF$5:$AF$1454,1))</f>
        <v xml:space="preserve"> </v>
      </c>
      <c r="J302" s="82">
        <f>IF(Table1[[#This Row],[M Open]]=""," ",RANK(AG302,$AG$5:$AG$1454,1))</f>
        <v>345</v>
      </c>
      <c r="K302" s="82" t="str">
        <f>IF(Table1[[#This Row],[M Vet]]=""," ",RANK(AH302,$AH$5:$AH$1454,1))</f>
        <v xml:space="preserve"> </v>
      </c>
      <c r="L302" s="82" t="str">
        <f>IF(Table1[[#This Row],[M SuperVet]]=""," ",RANK(AI302,$AI$5:$AI$1454,1))</f>
        <v xml:space="preserve"> </v>
      </c>
      <c r="M302" s="74">
        <v>404</v>
      </c>
      <c r="N302" s="74">
        <v>176</v>
      </c>
      <c r="O302" s="74">
        <v>47</v>
      </c>
      <c r="P302" s="74">
        <v>128</v>
      </c>
      <c r="Q302" s="17">
        <v>515</v>
      </c>
      <c r="R302" s="17">
        <v>139</v>
      </c>
      <c r="S302" s="17">
        <v>104</v>
      </c>
      <c r="T302" s="17">
        <v>77</v>
      </c>
      <c r="U302" s="55">
        <f>+Table1[[#This Row],[Thames Turbo Sprint Triathlon]]/$M$3</f>
        <v>1</v>
      </c>
      <c r="V302" s="55">
        <f t="shared" si="97"/>
        <v>1</v>
      </c>
      <c r="W302" s="55">
        <f t="shared" si="98"/>
        <v>1</v>
      </c>
      <c r="X302" s="55">
        <f t="shared" si="99"/>
        <v>1</v>
      </c>
      <c r="Y302" s="55">
        <f t="shared" si="100"/>
        <v>1</v>
      </c>
      <c r="Z302" s="55">
        <f>+Table1[[#This Row],[Hillingdon Sprint Triathlon]]/$R$3</f>
        <v>1</v>
      </c>
      <c r="AA302" s="55">
        <f>+Table1[[#This Row],[London Fields]]/$S$3</f>
        <v>1</v>
      </c>
      <c r="AB302" s="55">
        <f>+Table1[[#This Row],[Jekyll &amp; Hyde Park Duathlon]]/$T$3</f>
        <v>0.43016759776536312</v>
      </c>
      <c r="AC302" s="65">
        <f t="shared" si="101"/>
        <v>3.4301675977653634</v>
      </c>
      <c r="AD302" s="55"/>
      <c r="AE302" s="55"/>
      <c r="AF302" s="55"/>
      <c r="AG302" s="55">
        <f t="shared" ref="AG302:AG303" si="116">+AC302</f>
        <v>3.4301675977653634</v>
      </c>
      <c r="AH302" s="55"/>
      <c r="AI302" s="55"/>
      <c r="AJ302" s="73">
        <f>COUNT(Table1[[#This Row],[F open]:[M SuperVet]])</f>
        <v>1</v>
      </c>
    </row>
    <row r="303" spans="1:36" s="52" customFormat="1" hidden="1" x14ac:dyDescent="0.2">
      <c r="A303" s="16" t="str">
        <f t="shared" si="112"/>
        <v xml:space="preserve"> </v>
      </c>
      <c r="B303" s="16" t="s">
        <v>2039</v>
      </c>
      <c r="C303" s="15"/>
      <c r="D303" s="29" t="s">
        <v>217</v>
      </c>
      <c r="E303" s="29" t="s">
        <v>1530</v>
      </c>
      <c r="F303" s="82">
        <f t="shared" si="96"/>
        <v>1214</v>
      </c>
      <c r="G303" s="82" t="str">
        <f>IF(Table1[[#This Row],[F open]]=""," ",RANK(AD303,$AD$5:$AD$1454,1))</f>
        <v xml:space="preserve"> </v>
      </c>
      <c r="H303" s="82" t="str">
        <f>IF(Table1[[#This Row],[F Vet]]=""," ",RANK(AE303,$AE$5:$AE$1454,1))</f>
        <v xml:space="preserve"> </v>
      </c>
      <c r="I303" s="82" t="str">
        <f>IF(Table1[[#This Row],[F SuperVet]]=""," ",RANK(AF303,$AF$5:$AF$1454,1))</f>
        <v xml:space="preserve"> </v>
      </c>
      <c r="J303" s="82">
        <f>IF(Table1[[#This Row],[M Open]]=""," ",RANK(AG303,$AG$5:$AG$1454,1))</f>
        <v>552</v>
      </c>
      <c r="K303" s="82" t="str">
        <f>IF(Table1[[#This Row],[M Vet]]=""," ",RANK(AH303,$AH$5:$AH$1454,1))</f>
        <v xml:space="preserve"> </v>
      </c>
      <c r="L303" s="82" t="str">
        <f>IF(Table1[[#This Row],[M SuperVet]]=""," ",RANK(AI303,$AI$5:$AI$1454,1))</f>
        <v xml:space="preserve"> </v>
      </c>
      <c r="M303" s="74">
        <v>404</v>
      </c>
      <c r="N303" s="74">
        <v>176</v>
      </c>
      <c r="O303" s="74">
        <v>47</v>
      </c>
      <c r="P303" s="74">
        <v>128</v>
      </c>
      <c r="Q303" s="17">
        <v>515</v>
      </c>
      <c r="R303" s="17">
        <v>118</v>
      </c>
      <c r="S303" s="17">
        <v>104</v>
      </c>
      <c r="T303" s="17">
        <v>179</v>
      </c>
      <c r="U303" s="55">
        <f>+Table1[[#This Row],[Thames Turbo Sprint Triathlon]]/$M$3</f>
        <v>1</v>
      </c>
      <c r="V303" s="55">
        <f t="shared" si="97"/>
        <v>1</v>
      </c>
      <c r="W303" s="55">
        <f t="shared" si="98"/>
        <v>1</v>
      </c>
      <c r="X303" s="55">
        <f t="shared" si="99"/>
        <v>1</v>
      </c>
      <c r="Y303" s="55">
        <f t="shared" si="100"/>
        <v>1</v>
      </c>
      <c r="Z303" s="55">
        <f>+Table1[[#This Row],[Hillingdon Sprint Triathlon]]/$R$3</f>
        <v>0.84892086330935257</v>
      </c>
      <c r="AA303" s="55">
        <f>+Table1[[#This Row],[London Fields]]/$S$3</f>
        <v>1</v>
      </c>
      <c r="AB303" s="55">
        <f>+Table1[[#This Row],[Jekyll &amp; Hyde Park Duathlon]]/$T$3</f>
        <v>1</v>
      </c>
      <c r="AC303" s="65">
        <f t="shared" si="101"/>
        <v>3.8489208633093526</v>
      </c>
      <c r="AD303" s="55"/>
      <c r="AE303" s="55"/>
      <c r="AF303" s="55"/>
      <c r="AG303" s="55">
        <f t="shared" si="116"/>
        <v>3.8489208633093526</v>
      </c>
      <c r="AH303" s="55"/>
      <c r="AI303" s="55"/>
      <c r="AJ303" s="73">
        <f>COUNT(Table1[[#This Row],[F open]:[M SuperVet]])</f>
        <v>1</v>
      </c>
    </row>
    <row r="304" spans="1:36" s="52" customFormat="1" hidden="1" x14ac:dyDescent="0.2">
      <c r="A304" s="16" t="str">
        <f t="shared" ref="A304:A306" si="117">IF(B303=B304,"y"," ")</f>
        <v xml:space="preserve"> </v>
      </c>
      <c r="B304" s="16" t="s">
        <v>1983</v>
      </c>
      <c r="C304" s="15"/>
      <c r="D304" s="29" t="s">
        <v>397</v>
      </c>
      <c r="E304" s="29" t="s">
        <v>188</v>
      </c>
      <c r="F304" s="82">
        <f t="shared" si="96"/>
        <v>1268</v>
      </c>
      <c r="G304" s="82" t="str">
        <f>IF(Table1[[#This Row],[F open]]=""," ",RANK(AD304,$AD$5:$AD$1454,1))</f>
        <v xml:space="preserve"> </v>
      </c>
      <c r="H304" s="82" t="str">
        <f>IF(Table1[[#This Row],[F Vet]]=""," ",RANK(AE304,$AE$5:$AE$1454,1))</f>
        <v xml:space="preserve"> </v>
      </c>
      <c r="I304" s="82" t="str">
        <f>IF(Table1[[#This Row],[F SuperVet]]=""," ",RANK(AF304,$AF$5:$AF$1454,1))</f>
        <v xml:space="preserve"> </v>
      </c>
      <c r="J304" s="82" t="str">
        <f>IF(Table1[[#This Row],[M Open]]=""," ",RANK(AG304,$AG$5:$AG$1454,1))</f>
        <v xml:space="preserve"> </v>
      </c>
      <c r="K304" s="82">
        <f>IF(Table1[[#This Row],[M Vet]]=""," ",RANK(AH304,$AH$5:$AH$1454,1))</f>
        <v>303</v>
      </c>
      <c r="L304" s="82" t="str">
        <f>IF(Table1[[#This Row],[M SuperVet]]=""," ",RANK(AI304,$AI$5:$AI$1454,1))</f>
        <v xml:space="preserve"> </v>
      </c>
      <c r="M304" s="74">
        <v>404</v>
      </c>
      <c r="N304" s="74">
        <v>176</v>
      </c>
      <c r="O304" s="74">
        <v>47</v>
      </c>
      <c r="P304" s="74">
        <v>128</v>
      </c>
      <c r="Q304" s="17">
        <v>514</v>
      </c>
      <c r="R304" s="17">
        <v>139</v>
      </c>
      <c r="S304" s="17">
        <v>92</v>
      </c>
      <c r="T304" s="17">
        <v>179</v>
      </c>
      <c r="U304" s="55">
        <f>+Table1[[#This Row],[Thames Turbo Sprint Triathlon]]/$M$3</f>
        <v>1</v>
      </c>
      <c r="V304" s="55">
        <f t="shared" si="97"/>
        <v>1</v>
      </c>
      <c r="W304" s="55">
        <f t="shared" si="98"/>
        <v>1</v>
      </c>
      <c r="X304" s="55">
        <f t="shared" si="99"/>
        <v>1</v>
      </c>
      <c r="Y304" s="55">
        <f t="shared" si="100"/>
        <v>0.99805825242718449</v>
      </c>
      <c r="Z304" s="55">
        <f>+Table1[[#This Row],[Hillingdon Sprint Triathlon]]/$R$3</f>
        <v>1</v>
      </c>
      <c r="AA304" s="55">
        <f>+Table1[[#This Row],[London Fields]]/$S$3</f>
        <v>0.88461538461538458</v>
      </c>
      <c r="AB304" s="55">
        <f>+Table1[[#This Row],[Jekyll &amp; Hyde Park Duathlon]]/$T$3</f>
        <v>1</v>
      </c>
      <c r="AC304" s="65">
        <f t="shared" si="101"/>
        <v>3.882673637042569</v>
      </c>
      <c r="AD304" s="55"/>
      <c r="AE304" s="55"/>
      <c r="AF304" s="55"/>
      <c r="AG304" s="55"/>
      <c r="AH304" s="55">
        <f>+AC304</f>
        <v>3.882673637042569</v>
      </c>
      <c r="AI304" s="55"/>
      <c r="AJ304" s="73">
        <f>COUNT(Table1[[#This Row],[F open]:[M SuperVet]])</f>
        <v>1</v>
      </c>
    </row>
    <row r="305" spans="1:36" s="52" customFormat="1" hidden="1" x14ac:dyDescent="0.2">
      <c r="A305" s="16" t="str">
        <f t="shared" si="117"/>
        <v xml:space="preserve"> </v>
      </c>
      <c r="B305" s="16" t="s">
        <v>555</v>
      </c>
      <c r="C305" s="15"/>
      <c r="D305" s="29" t="s">
        <v>217</v>
      </c>
      <c r="E305" s="29" t="s">
        <v>188</v>
      </c>
      <c r="F305" s="82">
        <f t="shared" si="96"/>
        <v>1016</v>
      </c>
      <c r="G305" s="82" t="str">
        <f>IF(Table1[[#This Row],[F open]]=""," ",RANK(AD305,$AD$5:$AD$1454,1))</f>
        <v xml:space="preserve"> </v>
      </c>
      <c r="H305" s="82" t="str">
        <f>IF(Table1[[#This Row],[F Vet]]=""," ",RANK(AE305,$AE$5:$AE$1454,1))</f>
        <v xml:space="preserve"> </v>
      </c>
      <c r="I305" s="82" t="str">
        <f>IF(Table1[[#This Row],[F SuperVet]]=""," ",RANK(AF305,$AF$5:$AF$1454,1))</f>
        <v xml:space="preserve"> </v>
      </c>
      <c r="J305" s="82">
        <f>IF(Table1[[#This Row],[M Open]]=""," ",RANK(AG305,$AG$5:$AG$1454,1))</f>
        <v>494</v>
      </c>
      <c r="K305" s="82" t="str">
        <f>IF(Table1[[#This Row],[M Vet]]=""," ",RANK(AH305,$AH$5:$AH$1454,1))</f>
        <v xml:space="preserve"> </v>
      </c>
      <c r="L305" s="82" t="str">
        <f>IF(Table1[[#This Row],[M SuperVet]]=""," ",RANK(AI305,$AI$5:$AI$1454,1))</f>
        <v xml:space="preserve"> </v>
      </c>
      <c r="M305" s="74">
        <v>404</v>
      </c>
      <c r="N305" s="74">
        <v>176</v>
      </c>
      <c r="O305" s="74">
        <v>47</v>
      </c>
      <c r="P305" s="74">
        <v>128</v>
      </c>
      <c r="Q305" s="17">
        <v>368</v>
      </c>
      <c r="R305" s="17">
        <v>139</v>
      </c>
      <c r="S305" s="17">
        <v>104</v>
      </c>
      <c r="T305" s="17">
        <v>179</v>
      </c>
      <c r="U305" s="55">
        <f>+Table1[[#This Row],[Thames Turbo Sprint Triathlon]]/$M$3</f>
        <v>1</v>
      </c>
      <c r="V305" s="55">
        <f t="shared" si="97"/>
        <v>1</v>
      </c>
      <c r="W305" s="55">
        <f t="shared" si="98"/>
        <v>1</v>
      </c>
      <c r="X305" s="55">
        <f t="shared" si="99"/>
        <v>1</v>
      </c>
      <c r="Y305" s="55">
        <f t="shared" si="100"/>
        <v>0.71456310679611645</v>
      </c>
      <c r="Z305" s="55">
        <f>+Table1[[#This Row],[Hillingdon Sprint Triathlon]]/$R$3</f>
        <v>1</v>
      </c>
      <c r="AA305" s="55">
        <f>+Table1[[#This Row],[London Fields]]/$S$3</f>
        <v>1</v>
      </c>
      <c r="AB305" s="55">
        <f>+Table1[[#This Row],[Jekyll &amp; Hyde Park Duathlon]]/$T$3</f>
        <v>1</v>
      </c>
      <c r="AC305" s="65">
        <f t="shared" si="101"/>
        <v>3.7145631067961165</v>
      </c>
      <c r="AD305" s="55"/>
      <c r="AE305" s="55"/>
      <c r="AF305" s="55"/>
      <c r="AG305" s="55">
        <f t="shared" ref="AG305:AG306" si="118">+AC305</f>
        <v>3.7145631067961165</v>
      </c>
      <c r="AH305" s="55"/>
      <c r="AI305" s="55"/>
      <c r="AJ305" s="73">
        <f>COUNT(Table1[[#This Row],[F open]:[M SuperVet]])</f>
        <v>1</v>
      </c>
    </row>
    <row r="306" spans="1:36" s="52" customFormat="1" hidden="1" x14ac:dyDescent="0.2">
      <c r="A306" s="16" t="str">
        <f t="shared" si="117"/>
        <v xml:space="preserve"> </v>
      </c>
      <c r="B306" s="16" t="s">
        <v>1379</v>
      </c>
      <c r="C306" s="15" t="s">
        <v>192</v>
      </c>
      <c r="D306" s="29" t="s">
        <v>217</v>
      </c>
      <c r="E306" s="29" t="s">
        <v>188</v>
      </c>
      <c r="F306" s="82">
        <f t="shared" si="96"/>
        <v>392</v>
      </c>
      <c r="G306" s="82" t="str">
        <f>IF(Table1[[#This Row],[F open]]=""," ",RANK(AD306,$AD$5:$AD$1454,1))</f>
        <v xml:space="preserve"> </v>
      </c>
      <c r="H306" s="82" t="str">
        <f>IF(Table1[[#This Row],[F Vet]]=""," ",RANK(AE306,$AE$5:$AE$1454,1))</f>
        <v xml:space="preserve"> </v>
      </c>
      <c r="I306" s="82" t="str">
        <f>IF(Table1[[#This Row],[F SuperVet]]=""," ",RANK(AF306,$AF$5:$AF$1454,1))</f>
        <v xml:space="preserve"> </v>
      </c>
      <c r="J306" s="82">
        <f>IF(Table1[[#This Row],[M Open]]=""," ",RANK(AG306,$AG$5:$AG$1454,1))</f>
        <v>231</v>
      </c>
      <c r="K306" s="82" t="str">
        <f>IF(Table1[[#This Row],[M Vet]]=""," ",RANK(AH306,$AH$5:$AH$1454,1))</f>
        <v xml:space="preserve"> </v>
      </c>
      <c r="L306" s="82" t="str">
        <f>IF(Table1[[#This Row],[M SuperVet]]=""," ",RANK(AI306,$AI$5:$AI$1454,1))</f>
        <v xml:space="preserve"> </v>
      </c>
      <c r="M306" s="74">
        <v>404</v>
      </c>
      <c r="N306" s="74">
        <v>43</v>
      </c>
      <c r="O306" s="74">
        <v>47</v>
      </c>
      <c r="P306" s="74">
        <v>128</v>
      </c>
      <c r="Q306" s="17">
        <v>515</v>
      </c>
      <c r="R306" s="17">
        <v>139</v>
      </c>
      <c r="S306" s="17">
        <v>104</v>
      </c>
      <c r="T306" s="17">
        <v>179</v>
      </c>
      <c r="U306" s="55">
        <f>+Table1[[#This Row],[Thames Turbo Sprint Triathlon]]/$M$3</f>
        <v>1</v>
      </c>
      <c r="V306" s="55">
        <f t="shared" si="97"/>
        <v>0.24431818181818182</v>
      </c>
      <c r="W306" s="55">
        <f t="shared" si="98"/>
        <v>1</v>
      </c>
      <c r="X306" s="55">
        <f t="shared" si="99"/>
        <v>1</v>
      </c>
      <c r="Y306" s="55">
        <f t="shared" si="100"/>
        <v>1</v>
      </c>
      <c r="Z306" s="55">
        <f>+Table1[[#This Row],[Hillingdon Sprint Triathlon]]/$R$3</f>
        <v>1</v>
      </c>
      <c r="AA306" s="55">
        <f>+Table1[[#This Row],[London Fields]]/$S$3</f>
        <v>1</v>
      </c>
      <c r="AB306" s="55">
        <f>+Table1[[#This Row],[Jekyll &amp; Hyde Park Duathlon]]/$T$3</f>
        <v>1</v>
      </c>
      <c r="AC306" s="65">
        <f t="shared" si="101"/>
        <v>3.2443181818181817</v>
      </c>
      <c r="AD306" s="55"/>
      <c r="AE306" s="55"/>
      <c r="AF306" s="55"/>
      <c r="AG306" s="55">
        <f t="shared" si="118"/>
        <v>3.2443181818181817</v>
      </c>
      <c r="AH306" s="55"/>
      <c r="AI306" s="55"/>
      <c r="AJ306" s="73">
        <f>COUNT(Table1[[#This Row],[F open]:[M SuperVet]])</f>
        <v>1</v>
      </c>
    </row>
    <row r="307" spans="1:36" s="52" customFormat="1" hidden="1" x14ac:dyDescent="0.2">
      <c r="A307" s="16" t="str">
        <f>IF(B306=B307,"y"," ")</f>
        <v xml:space="preserve"> </v>
      </c>
      <c r="B307" s="16" t="s">
        <v>1822</v>
      </c>
      <c r="C307" s="15"/>
      <c r="D307" s="29" t="s">
        <v>397</v>
      </c>
      <c r="E307" s="29" t="s">
        <v>188</v>
      </c>
      <c r="F307" s="82">
        <f t="shared" si="96"/>
        <v>869</v>
      </c>
      <c r="G307" s="82" t="str">
        <f>IF(Table1[[#This Row],[F open]]=""," ",RANK(AD307,$AD$5:$AD$1454,1))</f>
        <v xml:space="preserve"> </v>
      </c>
      <c r="H307" s="82" t="str">
        <f>IF(Table1[[#This Row],[F Vet]]=""," ",RANK(AE307,$AE$5:$AE$1454,1))</f>
        <v xml:space="preserve"> </v>
      </c>
      <c r="I307" s="82" t="str">
        <f>IF(Table1[[#This Row],[F SuperVet]]=""," ",RANK(AF307,$AF$5:$AF$1454,1))</f>
        <v xml:space="preserve"> </v>
      </c>
      <c r="J307" s="82" t="str">
        <f>IF(Table1[[#This Row],[M Open]]=""," ",RANK(AG307,$AG$5:$AG$1454,1))</f>
        <v xml:space="preserve"> </v>
      </c>
      <c r="K307" s="82">
        <f>IF(Table1[[#This Row],[M Vet]]=""," ",RANK(AH307,$AH$5:$AH$1454,1))</f>
        <v>218</v>
      </c>
      <c r="L307" s="82" t="str">
        <f>IF(Table1[[#This Row],[M SuperVet]]=""," ",RANK(AI307,$AI$5:$AI$1454,1))</f>
        <v xml:space="preserve"> </v>
      </c>
      <c r="M307" s="74">
        <v>404</v>
      </c>
      <c r="N307" s="74">
        <v>176</v>
      </c>
      <c r="O307" s="74">
        <v>47</v>
      </c>
      <c r="P307" s="74">
        <v>128</v>
      </c>
      <c r="Q307" s="17">
        <v>315</v>
      </c>
      <c r="R307" s="17">
        <v>139</v>
      </c>
      <c r="S307" s="17">
        <v>104</v>
      </c>
      <c r="T307" s="17">
        <v>179</v>
      </c>
      <c r="U307" s="55">
        <f>+Table1[[#This Row],[Thames Turbo Sprint Triathlon]]/$M$3</f>
        <v>1</v>
      </c>
      <c r="V307" s="55">
        <f t="shared" si="97"/>
        <v>1</v>
      </c>
      <c r="W307" s="55">
        <f t="shared" si="98"/>
        <v>1</v>
      </c>
      <c r="X307" s="55">
        <f t="shared" si="99"/>
        <v>1</v>
      </c>
      <c r="Y307" s="55">
        <f t="shared" si="100"/>
        <v>0.61165048543689315</v>
      </c>
      <c r="Z307" s="55">
        <f>+Table1[[#This Row],[Hillingdon Sprint Triathlon]]/$R$3</f>
        <v>1</v>
      </c>
      <c r="AA307" s="55">
        <f>+Table1[[#This Row],[London Fields]]/$S$3</f>
        <v>1</v>
      </c>
      <c r="AB307" s="55">
        <f>+Table1[[#This Row],[Jekyll &amp; Hyde Park Duathlon]]/$T$3</f>
        <v>1</v>
      </c>
      <c r="AC307" s="65">
        <f t="shared" si="101"/>
        <v>3.6116504854368934</v>
      </c>
      <c r="AD307" s="55"/>
      <c r="AE307" s="55"/>
      <c r="AF307" s="55"/>
      <c r="AG307" s="55"/>
      <c r="AH307" s="55">
        <f>+AC307</f>
        <v>3.6116504854368934</v>
      </c>
      <c r="AI307" s="55"/>
      <c r="AJ307" s="73">
        <f>COUNT(Table1[[#This Row],[F open]:[M SuperVet]])</f>
        <v>1</v>
      </c>
    </row>
    <row r="308" spans="1:36" s="52" customFormat="1" hidden="1" x14ac:dyDescent="0.2">
      <c r="A308" s="16" t="str">
        <f>IF(B307=B308,"y"," ")</f>
        <v xml:space="preserve"> </v>
      </c>
      <c r="B308" s="16" t="s">
        <v>859</v>
      </c>
      <c r="C308" s="15" t="s">
        <v>860</v>
      </c>
      <c r="D308" s="29" t="s">
        <v>217</v>
      </c>
      <c r="E308" s="29" t="s">
        <v>188</v>
      </c>
      <c r="F308" s="82">
        <f t="shared" si="96"/>
        <v>660</v>
      </c>
      <c r="G308" s="82" t="str">
        <f>IF(Table1[[#This Row],[F open]]=""," ",RANK(AD308,$AD$5:$AD$1454,1))</f>
        <v xml:space="preserve"> </v>
      </c>
      <c r="H308" s="82" t="str">
        <f>IF(Table1[[#This Row],[F Vet]]=""," ",RANK(AE308,$AE$5:$AE$1454,1))</f>
        <v xml:space="preserve"> </v>
      </c>
      <c r="I308" s="82" t="str">
        <f>IF(Table1[[#This Row],[F SuperVet]]=""," ",RANK(AF308,$AF$5:$AF$1454,1))</f>
        <v xml:space="preserve"> </v>
      </c>
      <c r="J308" s="82">
        <f>IF(Table1[[#This Row],[M Open]]=""," ",RANK(AG308,$AG$5:$AG$1454,1))</f>
        <v>357</v>
      </c>
      <c r="K308" s="82" t="str">
        <f>IF(Table1[[#This Row],[M Vet]]=""," ",RANK(AH308,$AH$5:$AH$1454,1))</f>
        <v xml:space="preserve"> </v>
      </c>
      <c r="L308" s="82" t="str">
        <f>IF(Table1[[#This Row],[M SuperVet]]=""," ",RANK(AI308,$AI$5:$AI$1454,1))</f>
        <v xml:space="preserve"> </v>
      </c>
      <c r="M308" s="74">
        <v>184</v>
      </c>
      <c r="N308" s="74">
        <v>176</v>
      </c>
      <c r="O308" s="74">
        <v>47</v>
      </c>
      <c r="P308" s="74">
        <v>128</v>
      </c>
      <c r="Q308" s="17">
        <v>515</v>
      </c>
      <c r="R308" s="17">
        <v>139</v>
      </c>
      <c r="S308" s="17">
        <v>104</v>
      </c>
      <c r="T308" s="17">
        <v>179</v>
      </c>
      <c r="U308" s="55">
        <f>+Table1[[#This Row],[Thames Turbo Sprint Triathlon]]/$M$3</f>
        <v>0.45544554455445546</v>
      </c>
      <c r="V308" s="55">
        <f t="shared" si="97"/>
        <v>1</v>
      </c>
      <c r="W308" s="55">
        <f t="shared" si="98"/>
        <v>1</v>
      </c>
      <c r="X308" s="55">
        <f t="shared" si="99"/>
        <v>1</v>
      </c>
      <c r="Y308" s="55">
        <f t="shared" si="100"/>
        <v>1</v>
      </c>
      <c r="Z308" s="55">
        <f>+Table1[[#This Row],[Hillingdon Sprint Triathlon]]/$R$3</f>
        <v>1</v>
      </c>
      <c r="AA308" s="55">
        <f>+Table1[[#This Row],[London Fields]]/$S$3</f>
        <v>1</v>
      </c>
      <c r="AB308" s="55">
        <f>+Table1[[#This Row],[Jekyll &amp; Hyde Park Duathlon]]/$T$3</f>
        <v>1</v>
      </c>
      <c r="AC308" s="65">
        <f t="shared" si="101"/>
        <v>3.4554455445544554</v>
      </c>
      <c r="AD308" s="55"/>
      <c r="AE308" s="55"/>
      <c r="AF308" s="55"/>
      <c r="AG308" s="55">
        <f t="shared" ref="AG308:AG315" si="119">+AC308</f>
        <v>3.4554455445544554</v>
      </c>
      <c r="AH308" s="55"/>
      <c r="AI308" s="55"/>
      <c r="AJ308" s="73">
        <f>COUNT(Table1[[#This Row],[F open]:[M SuperVet]])</f>
        <v>1</v>
      </c>
    </row>
    <row r="309" spans="1:36" s="52" customFormat="1" hidden="1" x14ac:dyDescent="0.2">
      <c r="A309" s="16" t="str">
        <f>IF(B308=B309,"y"," ")</f>
        <v xml:space="preserve"> </v>
      </c>
      <c r="B309" s="16" t="s">
        <v>1645</v>
      </c>
      <c r="C309" s="15" t="s">
        <v>151</v>
      </c>
      <c r="D309" s="29" t="s">
        <v>217</v>
      </c>
      <c r="E309" s="29" t="s">
        <v>188</v>
      </c>
      <c r="F309" s="82">
        <f t="shared" si="96"/>
        <v>234</v>
      </c>
      <c r="G309" s="82" t="str">
        <f>IF(Table1[[#This Row],[F open]]=""," ",RANK(AD309,$AD$5:$AD$1454,1))</f>
        <v xml:space="preserve"> </v>
      </c>
      <c r="H309" s="82" t="str">
        <f>IF(Table1[[#This Row],[F Vet]]=""," ",RANK(AE309,$AE$5:$AE$1454,1))</f>
        <v xml:space="preserve"> </v>
      </c>
      <c r="I309" s="82" t="str">
        <f>IF(Table1[[#This Row],[F SuperVet]]=""," ",RANK(AF309,$AF$5:$AF$1454,1))</f>
        <v xml:space="preserve"> </v>
      </c>
      <c r="J309" s="82">
        <f>IF(Table1[[#This Row],[M Open]]=""," ",RANK(AG309,$AG$5:$AG$1454,1))</f>
        <v>139</v>
      </c>
      <c r="K309" s="82" t="str">
        <f>IF(Table1[[#This Row],[M Vet]]=""," ",RANK(AH309,$AH$5:$AH$1454,1))</f>
        <v xml:space="preserve"> </v>
      </c>
      <c r="L309" s="82" t="str">
        <f>IF(Table1[[#This Row],[M SuperVet]]=""," ",RANK(AI309,$AI$5:$AI$1454,1))</f>
        <v xml:space="preserve"> </v>
      </c>
      <c r="M309" s="74">
        <v>404</v>
      </c>
      <c r="N309" s="74">
        <v>176</v>
      </c>
      <c r="O309" s="74">
        <v>47</v>
      </c>
      <c r="P309" s="74">
        <v>128</v>
      </c>
      <c r="Q309" s="17">
        <v>60</v>
      </c>
      <c r="R309" s="17">
        <v>139</v>
      </c>
      <c r="S309" s="17">
        <v>104</v>
      </c>
      <c r="T309" s="17">
        <v>179</v>
      </c>
      <c r="U309" s="55">
        <f>+Table1[[#This Row],[Thames Turbo Sprint Triathlon]]/$M$3</f>
        <v>1</v>
      </c>
      <c r="V309" s="55">
        <f t="shared" si="97"/>
        <v>1</v>
      </c>
      <c r="W309" s="55">
        <f t="shared" si="98"/>
        <v>1</v>
      </c>
      <c r="X309" s="55">
        <f t="shared" si="99"/>
        <v>1</v>
      </c>
      <c r="Y309" s="55">
        <f t="shared" si="100"/>
        <v>0.11650485436893204</v>
      </c>
      <c r="Z309" s="55">
        <f>+Table1[[#This Row],[Hillingdon Sprint Triathlon]]/$R$3</f>
        <v>1</v>
      </c>
      <c r="AA309" s="55">
        <f>+Table1[[#This Row],[London Fields]]/$S$3</f>
        <v>1</v>
      </c>
      <c r="AB309" s="55">
        <f>+Table1[[#This Row],[Jekyll &amp; Hyde Park Duathlon]]/$T$3</f>
        <v>1</v>
      </c>
      <c r="AC309" s="65">
        <f t="shared" si="101"/>
        <v>3.116504854368932</v>
      </c>
      <c r="AD309" s="55"/>
      <c r="AE309" s="55"/>
      <c r="AF309" s="55"/>
      <c r="AG309" s="55">
        <f t="shared" si="119"/>
        <v>3.116504854368932</v>
      </c>
      <c r="AH309" s="55"/>
      <c r="AI309" s="55"/>
      <c r="AJ309" s="73">
        <f>COUNT(Table1[[#This Row],[F open]:[M SuperVet]])</f>
        <v>1</v>
      </c>
    </row>
    <row r="310" spans="1:36" s="52" customFormat="1" hidden="1" x14ac:dyDescent="0.2">
      <c r="A310" s="16" t="str">
        <f>IF(B309=B310,"y"," ")</f>
        <v xml:space="preserve"> </v>
      </c>
      <c r="B310" s="16" t="s">
        <v>817</v>
      </c>
      <c r="C310" s="15" t="s">
        <v>219</v>
      </c>
      <c r="D310" s="29" t="s">
        <v>217</v>
      </c>
      <c r="E310" s="29" t="s">
        <v>188</v>
      </c>
      <c r="F310" s="82">
        <f t="shared" si="96"/>
        <v>17</v>
      </c>
      <c r="G310" s="82" t="str">
        <f>IF(Table1[[#This Row],[F open]]=""," ",RANK(AD310,$AD$5:$AD$1454,1))</f>
        <v xml:space="preserve"> </v>
      </c>
      <c r="H310" s="82" t="str">
        <f>IF(Table1[[#This Row],[F Vet]]=""," ",RANK(AE310,$AE$5:$AE$1454,1))</f>
        <v xml:space="preserve"> </v>
      </c>
      <c r="I310" s="82" t="str">
        <f>IF(Table1[[#This Row],[F SuperVet]]=""," ",RANK(AF310,$AF$5:$AF$1454,1))</f>
        <v xml:space="preserve"> </v>
      </c>
      <c r="J310" s="82">
        <f>IF(Table1[[#This Row],[M Open]]=""," ",RANK(AG310,$AG$5:$AG$1454,1))</f>
        <v>9</v>
      </c>
      <c r="K310" s="82" t="str">
        <f>IF(Table1[[#This Row],[M Vet]]=""," ",RANK(AH310,$AH$5:$AH$1454,1))</f>
        <v xml:space="preserve"> </v>
      </c>
      <c r="L310" s="82" t="str">
        <f>IF(Table1[[#This Row],[M SuperVet]]=""," ",RANK(AI310,$AI$5:$AI$1454,1))</f>
        <v xml:space="preserve"> </v>
      </c>
      <c r="M310" s="74">
        <v>126</v>
      </c>
      <c r="N310" s="74">
        <v>176</v>
      </c>
      <c r="O310" s="74">
        <v>27</v>
      </c>
      <c r="P310" s="74">
        <v>128</v>
      </c>
      <c r="Q310" s="17">
        <v>89</v>
      </c>
      <c r="R310" s="17">
        <v>139</v>
      </c>
      <c r="S310" s="17">
        <v>22</v>
      </c>
      <c r="T310" s="17">
        <v>179</v>
      </c>
      <c r="U310" s="55">
        <f>+Table1[[#This Row],[Thames Turbo Sprint Triathlon]]/$M$3</f>
        <v>0.31188118811881188</v>
      </c>
      <c r="V310" s="55">
        <f t="shared" si="97"/>
        <v>1</v>
      </c>
      <c r="W310" s="55">
        <f t="shared" si="98"/>
        <v>0.57446808510638303</v>
      </c>
      <c r="X310" s="55">
        <f t="shared" si="99"/>
        <v>1</v>
      </c>
      <c r="Y310" s="55">
        <f t="shared" si="100"/>
        <v>0.17281553398058253</v>
      </c>
      <c r="Z310" s="55">
        <f>+Table1[[#This Row],[Hillingdon Sprint Triathlon]]/$R$3</f>
        <v>1</v>
      </c>
      <c r="AA310" s="55">
        <f>+Table1[[#This Row],[London Fields]]/$S$3</f>
        <v>0.21153846153846154</v>
      </c>
      <c r="AB310" s="55">
        <f>+Table1[[#This Row],[Jekyll &amp; Hyde Park Duathlon]]/$T$3</f>
        <v>1</v>
      </c>
      <c r="AC310" s="65">
        <f t="shared" si="101"/>
        <v>1.270703268744239</v>
      </c>
      <c r="AD310" s="55"/>
      <c r="AE310" s="55"/>
      <c r="AF310" s="55"/>
      <c r="AG310" s="55">
        <f t="shared" si="119"/>
        <v>1.270703268744239</v>
      </c>
      <c r="AH310" s="55"/>
      <c r="AI310" s="55"/>
      <c r="AJ310" s="73">
        <f>COUNT(Table1[[#This Row],[F open]:[M SuperVet]])</f>
        <v>1</v>
      </c>
    </row>
    <row r="311" spans="1:36" s="52" customFormat="1" hidden="1" x14ac:dyDescent="0.2">
      <c r="A311" s="16" t="str">
        <f t="shared" ref="A311:A312" si="120">IF(B310=B311,"y"," ")</f>
        <v xml:space="preserve"> </v>
      </c>
      <c r="B311" s="16" t="s">
        <v>783</v>
      </c>
      <c r="C311" s="15" t="s">
        <v>228</v>
      </c>
      <c r="D311" s="29" t="s">
        <v>217</v>
      </c>
      <c r="E311" s="29" t="s">
        <v>188</v>
      </c>
      <c r="F311" s="82">
        <f t="shared" si="96"/>
        <v>325</v>
      </c>
      <c r="G311" s="82" t="str">
        <f>IF(Table1[[#This Row],[F open]]=""," ",RANK(AD311,$AD$5:$AD$1454,1))</f>
        <v xml:space="preserve"> </v>
      </c>
      <c r="H311" s="82" t="str">
        <f>IF(Table1[[#This Row],[F Vet]]=""," ",RANK(AE311,$AE$5:$AE$1454,1))</f>
        <v xml:space="preserve"> </v>
      </c>
      <c r="I311" s="82" t="str">
        <f>IF(Table1[[#This Row],[F SuperVet]]=""," ",RANK(AF311,$AF$5:$AF$1454,1))</f>
        <v xml:space="preserve"> </v>
      </c>
      <c r="J311" s="82">
        <f>IF(Table1[[#This Row],[M Open]]=""," ",RANK(AG311,$AG$5:$AG$1454,1))</f>
        <v>191</v>
      </c>
      <c r="K311" s="82" t="str">
        <f>IF(Table1[[#This Row],[M Vet]]=""," ",RANK(AH311,$AH$5:$AH$1454,1))</f>
        <v xml:space="preserve"> </v>
      </c>
      <c r="L311" s="82" t="str">
        <f>IF(Table1[[#This Row],[M SuperVet]]=""," ",RANK(AI311,$AI$5:$AI$1454,1))</f>
        <v xml:space="preserve"> </v>
      </c>
      <c r="M311" s="74">
        <v>76</v>
      </c>
      <c r="N311" s="74">
        <v>176</v>
      </c>
      <c r="O311" s="74">
        <v>47</v>
      </c>
      <c r="P311" s="74">
        <v>128</v>
      </c>
      <c r="Q311" s="17">
        <v>515</v>
      </c>
      <c r="R311" s="17">
        <v>139</v>
      </c>
      <c r="S311" s="17">
        <v>104</v>
      </c>
      <c r="T311" s="17">
        <v>179</v>
      </c>
      <c r="U311" s="55">
        <f>+Table1[[#This Row],[Thames Turbo Sprint Triathlon]]/$M$3</f>
        <v>0.18811881188118812</v>
      </c>
      <c r="V311" s="55">
        <f t="shared" si="97"/>
        <v>1</v>
      </c>
      <c r="W311" s="55">
        <f t="shared" si="98"/>
        <v>1</v>
      </c>
      <c r="X311" s="55">
        <f t="shared" si="99"/>
        <v>1</v>
      </c>
      <c r="Y311" s="55">
        <f t="shared" si="100"/>
        <v>1</v>
      </c>
      <c r="Z311" s="55">
        <f>+Table1[[#This Row],[Hillingdon Sprint Triathlon]]/$R$3</f>
        <v>1</v>
      </c>
      <c r="AA311" s="55">
        <f>+Table1[[#This Row],[London Fields]]/$S$3</f>
        <v>1</v>
      </c>
      <c r="AB311" s="55">
        <f>+Table1[[#This Row],[Jekyll &amp; Hyde Park Duathlon]]/$T$3</f>
        <v>1</v>
      </c>
      <c r="AC311" s="65">
        <f t="shared" si="101"/>
        <v>3.1881188118811883</v>
      </c>
      <c r="AD311" s="55"/>
      <c r="AE311" s="55"/>
      <c r="AF311" s="55"/>
      <c r="AG311" s="55">
        <f t="shared" si="119"/>
        <v>3.1881188118811883</v>
      </c>
      <c r="AH311" s="55"/>
      <c r="AI311" s="55"/>
      <c r="AJ311" s="73">
        <f>COUNT(Table1[[#This Row],[F open]:[M SuperVet]])</f>
        <v>1</v>
      </c>
    </row>
    <row r="312" spans="1:36" s="52" customFormat="1" hidden="1" x14ac:dyDescent="0.2">
      <c r="A312" s="16" t="str">
        <f t="shared" si="120"/>
        <v xml:space="preserve"> </v>
      </c>
      <c r="B312" s="16" t="s">
        <v>2233</v>
      </c>
      <c r="C312" s="15"/>
      <c r="D312" s="29" t="s">
        <v>217</v>
      </c>
      <c r="E312" s="29" t="s">
        <v>188</v>
      </c>
      <c r="F312" s="82">
        <f t="shared" si="96"/>
        <v>1067</v>
      </c>
      <c r="G312" s="82" t="str">
        <f>IF(Table1[[#This Row],[F open]]=""," ",RANK(AD312,$AD$5:$AD$1454,1))</f>
        <v xml:space="preserve"> </v>
      </c>
      <c r="H312" s="82" t="str">
        <f>IF(Table1[[#This Row],[F Vet]]=""," ",RANK(AE312,$AE$5:$AE$1454,1))</f>
        <v xml:space="preserve"> </v>
      </c>
      <c r="I312" s="82" t="str">
        <f>IF(Table1[[#This Row],[F SuperVet]]=""," ",RANK(AF312,$AF$5:$AF$1454,1))</f>
        <v xml:space="preserve"> </v>
      </c>
      <c r="J312" s="82">
        <f>IF(Table1[[#This Row],[M Open]]=""," ",RANK(AG312,$AG$5:$AG$1454,1))</f>
        <v>512</v>
      </c>
      <c r="K312" s="82" t="str">
        <f>IF(Table1[[#This Row],[M Vet]]=""," ",RANK(AH312,$AH$5:$AH$1454,1))</f>
        <v xml:space="preserve"> </v>
      </c>
      <c r="L312" s="82" t="str">
        <f>IF(Table1[[#This Row],[M SuperVet]]=""," ",RANK(AI312,$AI$5:$AI$1454,1))</f>
        <v xml:space="preserve"> </v>
      </c>
      <c r="M312" s="74">
        <v>404</v>
      </c>
      <c r="N312" s="74">
        <v>176</v>
      </c>
      <c r="O312" s="74">
        <v>47</v>
      </c>
      <c r="P312" s="74">
        <v>128</v>
      </c>
      <c r="Q312" s="17">
        <v>515</v>
      </c>
      <c r="R312" s="17">
        <v>139</v>
      </c>
      <c r="S312" s="17">
        <v>104</v>
      </c>
      <c r="T312" s="17">
        <v>134</v>
      </c>
      <c r="U312" s="55">
        <f>+Table1[[#This Row],[Thames Turbo Sprint Triathlon]]/$M$3</f>
        <v>1</v>
      </c>
      <c r="V312" s="55">
        <f t="shared" si="97"/>
        <v>1</v>
      </c>
      <c r="W312" s="55">
        <f t="shared" si="98"/>
        <v>1</v>
      </c>
      <c r="X312" s="55">
        <f t="shared" si="99"/>
        <v>1</v>
      </c>
      <c r="Y312" s="55">
        <f t="shared" si="100"/>
        <v>1</v>
      </c>
      <c r="Z312" s="55">
        <f>+Table1[[#This Row],[Hillingdon Sprint Triathlon]]/$R$3</f>
        <v>1</v>
      </c>
      <c r="AA312" s="55">
        <f>+Table1[[#This Row],[London Fields]]/$S$3</f>
        <v>1</v>
      </c>
      <c r="AB312" s="55">
        <f>+Table1[[#This Row],[Jekyll &amp; Hyde Park Duathlon]]/$T$3</f>
        <v>0.74860335195530725</v>
      </c>
      <c r="AC312" s="65">
        <f t="shared" si="101"/>
        <v>3.7486033519553073</v>
      </c>
      <c r="AD312" s="55"/>
      <c r="AE312" s="55"/>
      <c r="AF312" s="55"/>
      <c r="AG312" s="55">
        <f t="shared" si="119"/>
        <v>3.7486033519553073</v>
      </c>
      <c r="AH312" s="55"/>
      <c r="AI312" s="55"/>
      <c r="AJ312" s="73">
        <f>COUNT(Table1[[#This Row],[F open]:[M SuperVet]])</f>
        <v>1</v>
      </c>
    </row>
    <row r="313" spans="1:36" s="52" customFormat="1" hidden="1" x14ac:dyDescent="0.2">
      <c r="A313" s="16" t="str">
        <f t="shared" ref="A313:A319" si="121">IF(B312=B313,"y"," ")</f>
        <v xml:space="preserve"> </v>
      </c>
      <c r="B313" s="16" t="s">
        <v>1490</v>
      </c>
      <c r="C313" s="15"/>
      <c r="D313" s="29" t="s">
        <v>217</v>
      </c>
      <c r="E313" s="29" t="s">
        <v>188</v>
      </c>
      <c r="F313" s="82">
        <f t="shared" si="96"/>
        <v>1446</v>
      </c>
      <c r="G313" s="82" t="str">
        <f>IF(Table1[[#This Row],[F open]]=""," ",RANK(AD313,$AD$5:$AD$1454,1))</f>
        <v xml:space="preserve"> </v>
      </c>
      <c r="H313" s="82" t="str">
        <f>IF(Table1[[#This Row],[F Vet]]=""," ",RANK(AE313,$AE$5:$AE$1454,1))</f>
        <v xml:space="preserve"> </v>
      </c>
      <c r="I313" s="82" t="str">
        <f>IF(Table1[[#This Row],[F SuperVet]]=""," ",RANK(AF313,$AF$5:$AF$1454,1))</f>
        <v xml:space="preserve"> </v>
      </c>
      <c r="J313" s="82">
        <f>IF(Table1[[#This Row],[M Open]]=""," ",RANK(AG313,$AG$5:$AG$1454,1))</f>
        <v>599</v>
      </c>
      <c r="K313" s="82" t="str">
        <f>IF(Table1[[#This Row],[M Vet]]=""," ",RANK(AH313,$AH$5:$AH$1454,1))</f>
        <v xml:space="preserve"> </v>
      </c>
      <c r="L313" s="82" t="str">
        <f>IF(Table1[[#This Row],[M SuperVet]]=""," ",RANK(AI313,$AI$5:$AI$1454,1))</f>
        <v xml:space="preserve"> </v>
      </c>
      <c r="M313" s="74">
        <v>404</v>
      </c>
      <c r="N313" s="74">
        <v>175</v>
      </c>
      <c r="O313" s="74">
        <v>47</v>
      </c>
      <c r="P313" s="74">
        <v>128</v>
      </c>
      <c r="Q313" s="17">
        <v>515</v>
      </c>
      <c r="R313" s="17">
        <v>139</v>
      </c>
      <c r="S313" s="17">
        <v>104</v>
      </c>
      <c r="T313" s="17">
        <v>179</v>
      </c>
      <c r="U313" s="55">
        <f>+Table1[[#This Row],[Thames Turbo Sprint Triathlon]]/$M$3</f>
        <v>1</v>
      </c>
      <c r="V313" s="55">
        <f t="shared" si="97"/>
        <v>0.99431818181818177</v>
      </c>
      <c r="W313" s="55">
        <f t="shared" si="98"/>
        <v>1</v>
      </c>
      <c r="X313" s="55">
        <f t="shared" si="99"/>
        <v>1</v>
      </c>
      <c r="Y313" s="55">
        <f t="shared" si="100"/>
        <v>1</v>
      </c>
      <c r="Z313" s="55">
        <f>+Table1[[#This Row],[Hillingdon Sprint Triathlon]]/$R$3</f>
        <v>1</v>
      </c>
      <c r="AA313" s="55">
        <f>+Table1[[#This Row],[London Fields]]/$S$3</f>
        <v>1</v>
      </c>
      <c r="AB313" s="55">
        <f>+Table1[[#This Row],[Jekyll &amp; Hyde Park Duathlon]]/$T$3</f>
        <v>1</v>
      </c>
      <c r="AC313" s="65">
        <f t="shared" si="101"/>
        <v>3.9943181818181817</v>
      </c>
      <c r="AD313" s="55"/>
      <c r="AE313" s="55"/>
      <c r="AF313" s="55"/>
      <c r="AG313" s="55">
        <f t="shared" si="119"/>
        <v>3.9943181818181817</v>
      </c>
      <c r="AH313" s="55"/>
      <c r="AI313" s="55"/>
      <c r="AJ313" s="73">
        <f>COUNT(Table1[[#This Row],[F open]:[M SuperVet]])</f>
        <v>1</v>
      </c>
    </row>
    <row r="314" spans="1:36" s="52" customFormat="1" hidden="1" x14ac:dyDescent="0.2">
      <c r="A314" s="16" t="str">
        <f t="shared" si="121"/>
        <v xml:space="preserve"> </v>
      </c>
      <c r="B314" s="16" t="s">
        <v>1865</v>
      </c>
      <c r="C314" s="15"/>
      <c r="D314" s="29" t="s">
        <v>217</v>
      </c>
      <c r="E314" s="29" t="s">
        <v>188</v>
      </c>
      <c r="F314" s="82">
        <f t="shared" si="96"/>
        <v>1030</v>
      </c>
      <c r="G314" s="82" t="str">
        <f>IF(Table1[[#This Row],[F open]]=""," ",RANK(AD314,$AD$5:$AD$1454,1))</f>
        <v xml:space="preserve"> </v>
      </c>
      <c r="H314" s="82" t="str">
        <f>IF(Table1[[#This Row],[F Vet]]=""," ",RANK(AE314,$AE$5:$AE$1454,1))</f>
        <v xml:space="preserve"> </v>
      </c>
      <c r="I314" s="82" t="str">
        <f>IF(Table1[[#This Row],[F SuperVet]]=""," ",RANK(AF314,$AF$5:$AF$1454,1))</f>
        <v xml:space="preserve"> </v>
      </c>
      <c r="J314" s="82">
        <f>IF(Table1[[#This Row],[M Open]]=""," ",RANK(AG314,$AG$5:$AG$1454,1))</f>
        <v>499</v>
      </c>
      <c r="K314" s="82" t="str">
        <f>IF(Table1[[#This Row],[M Vet]]=""," ",RANK(AH314,$AH$5:$AH$1454,1))</f>
        <v xml:space="preserve"> </v>
      </c>
      <c r="L314" s="82" t="str">
        <f>IF(Table1[[#This Row],[M SuperVet]]=""," ",RANK(AI314,$AI$5:$AI$1454,1))</f>
        <v xml:space="preserve"> </v>
      </c>
      <c r="M314" s="74">
        <v>404</v>
      </c>
      <c r="N314" s="74">
        <v>176</v>
      </c>
      <c r="O314" s="74">
        <v>47</v>
      </c>
      <c r="P314" s="74">
        <v>128</v>
      </c>
      <c r="Q314" s="17">
        <v>372</v>
      </c>
      <c r="R314" s="17">
        <v>139</v>
      </c>
      <c r="S314" s="17">
        <v>104</v>
      </c>
      <c r="T314" s="17">
        <v>179</v>
      </c>
      <c r="U314" s="55">
        <f>+Table1[[#This Row],[Thames Turbo Sprint Triathlon]]/$M$3</f>
        <v>1</v>
      </c>
      <c r="V314" s="55">
        <f t="shared" si="97"/>
        <v>1</v>
      </c>
      <c r="W314" s="55">
        <f t="shared" si="98"/>
        <v>1</v>
      </c>
      <c r="X314" s="55">
        <f t="shared" si="99"/>
        <v>1</v>
      </c>
      <c r="Y314" s="55">
        <f t="shared" si="100"/>
        <v>0.72233009708737861</v>
      </c>
      <c r="Z314" s="55">
        <f>+Table1[[#This Row],[Hillingdon Sprint Triathlon]]/$R$3</f>
        <v>1</v>
      </c>
      <c r="AA314" s="55">
        <f>+Table1[[#This Row],[London Fields]]/$S$3</f>
        <v>1</v>
      </c>
      <c r="AB314" s="55">
        <f>+Table1[[#This Row],[Jekyll &amp; Hyde Park Duathlon]]/$T$3</f>
        <v>1</v>
      </c>
      <c r="AC314" s="65">
        <f t="shared" si="101"/>
        <v>3.7223300970873785</v>
      </c>
      <c r="AD314" s="55"/>
      <c r="AE314" s="55"/>
      <c r="AF314" s="55"/>
      <c r="AG314" s="55">
        <f t="shared" si="119"/>
        <v>3.7223300970873785</v>
      </c>
      <c r="AH314" s="55"/>
      <c r="AI314" s="55"/>
      <c r="AJ314" s="73">
        <f>COUNT(Table1[[#This Row],[F open]:[M SuperVet]])</f>
        <v>1</v>
      </c>
    </row>
    <row r="315" spans="1:36" s="52" customFormat="1" hidden="1" x14ac:dyDescent="0.2">
      <c r="A315" s="16" t="str">
        <f t="shared" si="121"/>
        <v xml:space="preserve"> </v>
      </c>
      <c r="B315" s="16" t="s">
        <v>719</v>
      </c>
      <c r="C315" s="15" t="s">
        <v>710</v>
      </c>
      <c r="D315" s="29" t="s">
        <v>217</v>
      </c>
      <c r="E315" s="29" t="s">
        <v>188</v>
      </c>
      <c r="F315" s="82">
        <f t="shared" si="96"/>
        <v>1349</v>
      </c>
      <c r="G315" s="82" t="str">
        <f>IF(Table1[[#This Row],[F open]]=""," ",RANK(AD315,$AD$5:$AD$1454,1))</f>
        <v xml:space="preserve"> </v>
      </c>
      <c r="H315" s="82" t="str">
        <f>IF(Table1[[#This Row],[F Vet]]=""," ",RANK(AE315,$AE$5:$AE$1454,1))</f>
        <v xml:space="preserve"> </v>
      </c>
      <c r="I315" s="82" t="str">
        <f>IF(Table1[[#This Row],[F SuperVet]]=""," ",RANK(AF315,$AF$5:$AF$1454,1))</f>
        <v xml:space="preserve"> </v>
      </c>
      <c r="J315" s="82">
        <f>IF(Table1[[#This Row],[M Open]]=""," ",RANK(AG315,$AG$5:$AG$1454,1))</f>
        <v>580</v>
      </c>
      <c r="K315" s="82" t="str">
        <f>IF(Table1[[#This Row],[M Vet]]=""," ",RANK(AH315,$AH$5:$AH$1454,1))</f>
        <v xml:space="preserve"> </v>
      </c>
      <c r="L315" s="82" t="str">
        <f>IF(Table1[[#This Row],[M SuperVet]]=""," ",RANK(AI315,$AI$5:$AI$1454,1))</f>
        <v xml:space="preserve"> </v>
      </c>
      <c r="M315" s="74">
        <v>404</v>
      </c>
      <c r="N315" s="74">
        <v>176</v>
      </c>
      <c r="O315" s="74">
        <v>47</v>
      </c>
      <c r="P315" s="74">
        <v>128</v>
      </c>
      <c r="Q315" s="17">
        <v>515</v>
      </c>
      <c r="R315" s="17">
        <v>139</v>
      </c>
      <c r="S315" s="17">
        <v>104</v>
      </c>
      <c r="T315" s="17">
        <v>167</v>
      </c>
      <c r="U315" s="55">
        <f>+Table1[[#This Row],[Thames Turbo Sprint Triathlon]]/$M$3</f>
        <v>1</v>
      </c>
      <c r="V315" s="55">
        <f t="shared" si="97"/>
        <v>1</v>
      </c>
      <c r="W315" s="55">
        <f t="shared" si="98"/>
        <v>1</v>
      </c>
      <c r="X315" s="55">
        <f t="shared" si="99"/>
        <v>1</v>
      </c>
      <c r="Y315" s="55">
        <f t="shared" si="100"/>
        <v>1</v>
      </c>
      <c r="Z315" s="55">
        <f>+Table1[[#This Row],[Hillingdon Sprint Triathlon]]/$R$3</f>
        <v>1</v>
      </c>
      <c r="AA315" s="55">
        <f>+Table1[[#This Row],[London Fields]]/$S$3</f>
        <v>1</v>
      </c>
      <c r="AB315" s="55">
        <f>+Table1[[#This Row],[Jekyll &amp; Hyde Park Duathlon]]/$T$3</f>
        <v>0.93296089385474856</v>
      </c>
      <c r="AC315" s="65">
        <f t="shared" si="101"/>
        <v>3.9329608938547485</v>
      </c>
      <c r="AD315" s="55"/>
      <c r="AE315" s="55"/>
      <c r="AF315" s="55"/>
      <c r="AG315" s="55">
        <f t="shared" si="119"/>
        <v>3.9329608938547485</v>
      </c>
      <c r="AH315" s="55"/>
      <c r="AI315" s="55"/>
      <c r="AJ315" s="73">
        <f>COUNT(Table1[[#This Row],[F open]:[M SuperVet]])</f>
        <v>1</v>
      </c>
    </row>
    <row r="316" spans="1:36" s="52" customFormat="1" x14ac:dyDescent="0.2">
      <c r="A316" s="16" t="str">
        <f t="shared" si="121"/>
        <v xml:space="preserve"> </v>
      </c>
      <c r="B316" s="16" t="s">
        <v>1607</v>
      </c>
      <c r="C316" s="15"/>
      <c r="D316" s="29" t="s">
        <v>217</v>
      </c>
      <c r="E316" s="29" t="s">
        <v>1538</v>
      </c>
      <c r="F316" s="82">
        <f t="shared" si="96"/>
        <v>1416</v>
      </c>
      <c r="G316" s="82">
        <f>IF(Table1[[#This Row],[F open]]=""," ",RANK(AD316,$AD$5:$AD$1454,1))</f>
        <v>299</v>
      </c>
      <c r="H316" s="82" t="str">
        <f>IF(Table1[[#This Row],[F Vet]]=""," ",RANK(AE316,$AE$5:$AE$1454,1))</f>
        <v xml:space="preserve"> </v>
      </c>
      <c r="I316" s="82" t="str">
        <f>IF(Table1[[#This Row],[F SuperVet]]=""," ",RANK(AF316,$AF$5:$AF$1454,1))</f>
        <v xml:space="preserve"> </v>
      </c>
      <c r="J316" s="82" t="str">
        <f>IF(Table1[[#This Row],[M Open]]=""," ",RANK(AG316,$AG$5:$AG$1454,1))</f>
        <v xml:space="preserve"> </v>
      </c>
      <c r="K316" s="82" t="str">
        <f>IF(Table1[[#This Row],[M Vet]]=""," ",RANK(AH316,$AH$5:$AH$1454,1))</f>
        <v xml:space="preserve"> </v>
      </c>
      <c r="L316" s="82" t="str">
        <f>IF(Table1[[#This Row],[M SuperVet]]=""," ",RANK(AI316,$AI$5:$AI$1454,1))</f>
        <v xml:space="preserve"> </v>
      </c>
      <c r="M316" s="74">
        <v>404</v>
      </c>
      <c r="N316" s="74">
        <v>176</v>
      </c>
      <c r="O316" s="74">
        <v>47</v>
      </c>
      <c r="P316" s="74">
        <v>125</v>
      </c>
      <c r="Q316" s="17">
        <v>515</v>
      </c>
      <c r="R316" s="17">
        <v>139</v>
      </c>
      <c r="S316" s="17">
        <v>104</v>
      </c>
      <c r="T316" s="17">
        <v>179</v>
      </c>
      <c r="U316" s="55">
        <f>+Table1[[#This Row],[Thames Turbo Sprint Triathlon]]/$M$3</f>
        <v>1</v>
      </c>
      <c r="V316" s="55">
        <f t="shared" si="97"/>
        <v>1</v>
      </c>
      <c r="W316" s="55">
        <f t="shared" si="98"/>
        <v>1</v>
      </c>
      <c r="X316" s="55">
        <f t="shared" si="99"/>
        <v>0.9765625</v>
      </c>
      <c r="Y316" s="55">
        <f t="shared" si="100"/>
        <v>1</v>
      </c>
      <c r="Z316" s="55">
        <f>+Table1[[#This Row],[Hillingdon Sprint Triathlon]]/$R$3</f>
        <v>1</v>
      </c>
      <c r="AA316" s="55">
        <f>+Table1[[#This Row],[London Fields]]/$S$3</f>
        <v>1</v>
      </c>
      <c r="AB316" s="55">
        <f>+Table1[[#This Row],[Jekyll &amp; Hyde Park Duathlon]]/$T$3</f>
        <v>1</v>
      </c>
      <c r="AC316" s="65">
        <f t="shared" si="101"/>
        <v>3.9765625</v>
      </c>
      <c r="AD316" s="55">
        <f>+AC316</f>
        <v>3.9765625</v>
      </c>
      <c r="AE316" s="55"/>
      <c r="AF316" s="55"/>
      <c r="AG316" s="55"/>
      <c r="AH316" s="55"/>
      <c r="AI316" s="55"/>
      <c r="AJ316" s="73">
        <f>COUNT(Table1[[#This Row],[F open]:[M SuperVet]])</f>
        <v>1</v>
      </c>
    </row>
    <row r="317" spans="1:36" s="52" customFormat="1" hidden="1" x14ac:dyDescent="0.2">
      <c r="A317" s="16" t="str">
        <f t="shared" si="121"/>
        <v xml:space="preserve"> </v>
      </c>
      <c r="B317" s="16" t="s">
        <v>1922</v>
      </c>
      <c r="C317" s="15"/>
      <c r="D317" s="29" t="s">
        <v>217</v>
      </c>
      <c r="E317" s="29" t="s">
        <v>188</v>
      </c>
      <c r="F317" s="82">
        <f t="shared" si="96"/>
        <v>1236</v>
      </c>
      <c r="G317" s="82" t="str">
        <f>IF(Table1[[#This Row],[F open]]=""," ",RANK(AD317,$AD$5:$AD$1454,1))</f>
        <v xml:space="preserve"> </v>
      </c>
      <c r="H317" s="82" t="str">
        <f>IF(Table1[[#This Row],[F Vet]]=""," ",RANK(AE317,$AE$5:$AE$1454,1))</f>
        <v xml:space="preserve"> </v>
      </c>
      <c r="I317" s="82" t="str">
        <f>IF(Table1[[#This Row],[F SuperVet]]=""," ",RANK(AF317,$AF$5:$AF$1454,1))</f>
        <v xml:space="preserve"> </v>
      </c>
      <c r="J317" s="82">
        <f>IF(Table1[[#This Row],[M Open]]=""," ",RANK(AG317,$AG$5:$AG$1454,1))</f>
        <v>558</v>
      </c>
      <c r="K317" s="82" t="str">
        <f>IF(Table1[[#This Row],[M Vet]]=""," ",RANK(AH317,$AH$5:$AH$1454,1))</f>
        <v xml:space="preserve"> </v>
      </c>
      <c r="L317" s="82" t="str">
        <f>IF(Table1[[#This Row],[M SuperVet]]=""," ",RANK(AI317,$AI$5:$AI$1454,1))</f>
        <v xml:space="preserve"> </v>
      </c>
      <c r="M317" s="74">
        <v>404</v>
      </c>
      <c r="N317" s="74">
        <v>176</v>
      </c>
      <c r="O317" s="74">
        <v>47</v>
      </c>
      <c r="P317" s="74">
        <v>128</v>
      </c>
      <c r="Q317" s="17">
        <v>444</v>
      </c>
      <c r="R317" s="17">
        <v>139</v>
      </c>
      <c r="S317" s="17">
        <v>104</v>
      </c>
      <c r="T317" s="17">
        <v>179</v>
      </c>
      <c r="U317" s="55">
        <f>+Table1[[#This Row],[Thames Turbo Sprint Triathlon]]/$M$3</f>
        <v>1</v>
      </c>
      <c r="V317" s="55">
        <f t="shared" si="97"/>
        <v>1</v>
      </c>
      <c r="W317" s="55">
        <f t="shared" si="98"/>
        <v>1</v>
      </c>
      <c r="X317" s="55">
        <f t="shared" si="99"/>
        <v>1</v>
      </c>
      <c r="Y317" s="55">
        <f t="shared" si="100"/>
        <v>0.86213592233009706</v>
      </c>
      <c r="Z317" s="55">
        <f>+Table1[[#This Row],[Hillingdon Sprint Triathlon]]/$R$3</f>
        <v>1</v>
      </c>
      <c r="AA317" s="55">
        <f>+Table1[[#This Row],[London Fields]]/$S$3</f>
        <v>1</v>
      </c>
      <c r="AB317" s="55">
        <f>+Table1[[#This Row],[Jekyll &amp; Hyde Park Duathlon]]/$T$3</f>
        <v>1</v>
      </c>
      <c r="AC317" s="65">
        <f t="shared" si="101"/>
        <v>3.8621359223300971</v>
      </c>
      <c r="AD317" s="55"/>
      <c r="AE317" s="55"/>
      <c r="AF317" s="55"/>
      <c r="AG317" s="55">
        <f t="shared" ref="AG317:AG320" si="122">+AC317</f>
        <v>3.8621359223300971</v>
      </c>
      <c r="AH317" s="55"/>
      <c r="AI317" s="55"/>
      <c r="AJ317" s="73">
        <f>COUNT(Table1[[#This Row],[F open]:[M SuperVet]])</f>
        <v>1</v>
      </c>
    </row>
    <row r="318" spans="1:36" s="52" customFormat="1" hidden="1" x14ac:dyDescent="0.2">
      <c r="A318" s="16" t="str">
        <f t="shared" si="121"/>
        <v xml:space="preserve"> </v>
      </c>
      <c r="B318" s="16" t="s">
        <v>2147</v>
      </c>
      <c r="C318" s="15" t="s">
        <v>2104</v>
      </c>
      <c r="D318" s="29" t="s">
        <v>217</v>
      </c>
      <c r="E318" s="29" t="s">
        <v>188</v>
      </c>
      <c r="F318" s="82">
        <f t="shared" si="96"/>
        <v>1426</v>
      </c>
      <c r="G318" s="82" t="str">
        <f>IF(Table1[[#This Row],[F open]]=""," ",RANK(AD318,$AD$5:$AD$1454,1))</f>
        <v xml:space="preserve"> </v>
      </c>
      <c r="H318" s="82" t="str">
        <f>IF(Table1[[#This Row],[F Vet]]=""," ",RANK(AE318,$AE$5:$AE$1454,1))</f>
        <v xml:space="preserve"> </v>
      </c>
      <c r="I318" s="82" t="str">
        <f>IF(Table1[[#This Row],[F SuperVet]]=""," ",RANK(AF318,$AF$5:$AF$1454,1))</f>
        <v xml:space="preserve"> </v>
      </c>
      <c r="J318" s="82">
        <f>IF(Table1[[#This Row],[M Open]]=""," ",RANK(AG318,$AG$5:$AG$1454,1))</f>
        <v>593</v>
      </c>
      <c r="K318" s="82" t="str">
        <f>IF(Table1[[#This Row],[M Vet]]=""," ",RANK(AH318,$AH$5:$AH$1454,1))</f>
        <v xml:space="preserve"> </v>
      </c>
      <c r="L318" s="82" t="str">
        <f>IF(Table1[[#This Row],[M SuperVet]]=""," ",RANK(AI318,$AI$5:$AI$1454,1))</f>
        <v xml:space="preserve"> </v>
      </c>
      <c r="M318" s="74">
        <v>404</v>
      </c>
      <c r="N318" s="74">
        <v>176</v>
      </c>
      <c r="O318" s="74">
        <v>47</v>
      </c>
      <c r="P318" s="74">
        <v>128</v>
      </c>
      <c r="Q318" s="17">
        <v>515</v>
      </c>
      <c r="R318" s="17">
        <v>139</v>
      </c>
      <c r="S318" s="17">
        <v>102</v>
      </c>
      <c r="T318" s="17">
        <v>179</v>
      </c>
      <c r="U318" s="55">
        <f>+Table1[[#This Row],[Thames Turbo Sprint Triathlon]]/$M$3</f>
        <v>1</v>
      </c>
      <c r="V318" s="55">
        <f t="shared" si="97"/>
        <v>1</v>
      </c>
      <c r="W318" s="55">
        <f t="shared" si="98"/>
        <v>1</v>
      </c>
      <c r="X318" s="55">
        <f t="shared" si="99"/>
        <v>1</v>
      </c>
      <c r="Y318" s="55">
        <f t="shared" si="100"/>
        <v>1</v>
      </c>
      <c r="Z318" s="55">
        <f>+Table1[[#This Row],[Hillingdon Sprint Triathlon]]/$R$3</f>
        <v>1</v>
      </c>
      <c r="AA318" s="55">
        <f>+Table1[[#This Row],[London Fields]]/$S$3</f>
        <v>0.98076923076923073</v>
      </c>
      <c r="AB318" s="55">
        <f>+Table1[[#This Row],[Jekyll &amp; Hyde Park Duathlon]]/$T$3</f>
        <v>1</v>
      </c>
      <c r="AC318" s="65">
        <f t="shared" si="101"/>
        <v>3.9807692307692308</v>
      </c>
      <c r="AD318" s="55"/>
      <c r="AE318" s="55"/>
      <c r="AF318" s="55"/>
      <c r="AG318" s="55">
        <f t="shared" si="122"/>
        <v>3.9807692307692308</v>
      </c>
      <c r="AH318" s="55"/>
      <c r="AI318" s="55"/>
      <c r="AJ318" s="73">
        <f>COUNT(Table1[[#This Row],[F open]:[M SuperVet]])</f>
        <v>1</v>
      </c>
    </row>
    <row r="319" spans="1:36" s="52" customFormat="1" hidden="1" x14ac:dyDescent="0.2">
      <c r="A319" s="16" t="str">
        <f t="shared" si="121"/>
        <v xml:space="preserve"> </v>
      </c>
      <c r="B319" s="16" t="s">
        <v>1840</v>
      </c>
      <c r="C319" s="15" t="s">
        <v>249</v>
      </c>
      <c r="D319" s="29" t="s">
        <v>217</v>
      </c>
      <c r="E319" s="29" t="s">
        <v>188</v>
      </c>
      <c r="F319" s="82">
        <f t="shared" si="96"/>
        <v>943</v>
      </c>
      <c r="G319" s="82" t="str">
        <f>IF(Table1[[#This Row],[F open]]=""," ",RANK(AD319,$AD$5:$AD$1454,1))</f>
        <v xml:space="preserve"> </v>
      </c>
      <c r="H319" s="82" t="str">
        <f>IF(Table1[[#This Row],[F Vet]]=""," ",RANK(AE319,$AE$5:$AE$1454,1))</f>
        <v xml:space="preserve"> </v>
      </c>
      <c r="I319" s="82" t="str">
        <f>IF(Table1[[#This Row],[F SuperVet]]=""," ",RANK(AF319,$AF$5:$AF$1454,1))</f>
        <v xml:space="preserve"> </v>
      </c>
      <c r="J319" s="82">
        <f>IF(Table1[[#This Row],[M Open]]=""," ",RANK(AG319,$AG$5:$AG$1454,1))</f>
        <v>475</v>
      </c>
      <c r="K319" s="82" t="str">
        <f>IF(Table1[[#This Row],[M Vet]]=""," ",RANK(AH319,$AH$5:$AH$1454,1))</f>
        <v xml:space="preserve"> </v>
      </c>
      <c r="L319" s="82" t="str">
        <f>IF(Table1[[#This Row],[M SuperVet]]=""," ",RANK(AI319,$AI$5:$AI$1454,1))</f>
        <v xml:space="preserve"> </v>
      </c>
      <c r="M319" s="74">
        <v>404</v>
      </c>
      <c r="N319" s="74">
        <v>176</v>
      </c>
      <c r="O319" s="74">
        <v>47</v>
      </c>
      <c r="P319" s="74">
        <v>128</v>
      </c>
      <c r="Q319" s="17">
        <v>341</v>
      </c>
      <c r="R319" s="17">
        <v>139</v>
      </c>
      <c r="S319" s="17">
        <v>104</v>
      </c>
      <c r="T319" s="17">
        <v>179</v>
      </c>
      <c r="U319" s="55">
        <f>+Table1[[#This Row],[Thames Turbo Sprint Triathlon]]/$M$3</f>
        <v>1</v>
      </c>
      <c r="V319" s="55">
        <f t="shared" si="97"/>
        <v>1</v>
      </c>
      <c r="W319" s="55">
        <f t="shared" si="98"/>
        <v>1</v>
      </c>
      <c r="X319" s="55">
        <f t="shared" si="99"/>
        <v>1</v>
      </c>
      <c r="Y319" s="55">
        <f t="shared" si="100"/>
        <v>0.6621359223300971</v>
      </c>
      <c r="Z319" s="55">
        <f>+Table1[[#This Row],[Hillingdon Sprint Triathlon]]/$R$3</f>
        <v>1</v>
      </c>
      <c r="AA319" s="55">
        <f>+Table1[[#This Row],[London Fields]]/$S$3</f>
        <v>1</v>
      </c>
      <c r="AB319" s="55">
        <f>+Table1[[#This Row],[Jekyll &amp; Hyde Park Duathlon]]/$T$3</f>
        <v>1</v>
      </c>
      <c r="AC319" s="65">
        <f t="shared" si="101"/>
        <v>3.6621359223300969</v>
      </c>
      <c r="AD319" s="55"/>
      <c r="AE319" s="55"/>
      <c r="AF319" s="55"/>
      <c r="AG319" s="55">
        <f t="shared" si="122"/>
        <v>3.6621359223300969</v>
      </c>
      <c r="AH319" s="55"/>
      <c r="AI319" s="55"/>
      <c r="AJ319" s="73">
        <f>COUNT(Table1[[#This Row],[F open]:[M SuperVet]])</f>
        <v>1</v>
      </c>
    </row>
    <row r="320" spans="1:36" s="52" customFormat="1" hidden="1" x14ac:dyDescent="0.2">
      <c r="A320" s="16" t="str">
        <f t="shared" ref="A320:A323" si="123">IF(B319=B320,"y"," ")</f>
        <v xml:space="preserve"> </v>
      </c>
      <c r="B320" s="16" t="s">
        <v>2062</v>
      </c>
      <c r="C320" s="15" t="s">
        <v>1618</v>
      </c>
      <c r="D320" s="29" t="s">
        <v>217</v>
      </c>
      <c r="E320" s="29" t="s">
        <v>188</v>
      </c>
      <c r="F320" s="82">
        <f t="shared" si="96"/>
        <v>33</v>
      </c>
      <c r="G320" s="82" t="str">
        <f>IF(Table1[[#This Row],[F open]]=""," ",RANK(AD320,$AD$5:$AD$1454,1))</f>
        <v xml:space="preserve"> </v>
      </c>
      <c r="H320" s="82" t="str">
        <f>IF(Table1[[#This Row],[F Vet]]=""," ",RANK(AE320,$AE$5:$AE$1454,1))</f>
        <v xml:space="preserve"> </v>
      </c>
      <c r="I320" s="82" t="str">
        <f>IF(Table1[[#This Row],[F SuperVet]]=""," ",RANK(AF320,$AF$5:$AF$1454,1))</f>
        <v xml:space="preserve"> </v>
      </c>
      <c r="J320" s="82">
        <f>IF(Table1[[#This Row],[M Open]]=""," ",RANK(AG320,$AG$5:$AG$1454,1))</f>
        <v>18</v>
      </c>
      <c r="K320" s="82" t="str">
        <f>IF(Table1[[#This Row],[M Vet]]=""," ",RANK(AH320,$AH$5:$AH$1454,1))</f>
        <v xml:space="preserve"> </v>
      </c>
      <c r="L320" s="82" t="str">
        <f>IF(Table1[[#This Row],[M SuperVet]]=""," ",RANK(AI320,$AI$5:$AI$1454,1))</f>
        <v xml:space="preserve"> </v>
      </c>
      <c r="M320" s="74">
        <v>404</v>
      </c>
      <c r="N320" s="74">
        <v>176</v>
      </c>
      <c r="O320" s="74">
        <v>47</v>
      </c>
      <c r="P320" s="74">
        <v>128</v>
      </c>
      <c r="Q320" s="17">
        <v>515</v>
      </c>
      <c r="R320" s="17">
        <v>139</v>
      </c>
      <c r="S320" s="17">
        <v>1</v>
      </c>
      <c r="T320" s="17">
        <v>1</v>
      </c>
      <c r="U320" s="55">
        <f>+Table1[[#This Row],[Thames Turbo Sprint Triathlon]]/$M$3</f>
        <v>1</v>
      </c>
      <c r="V320" s="55">
        <f t="shared" si="97"/>
        <v>1</v>
      </c>
      <c r="W320" s="55">
        <f t="shared" si="98"/>
        <v>1</v>
      </c>
      <c r="X320" s="55">
        <f t="shared" si="99"/>
        <v>1</v>
      </c>
      <c r="Y320" s="55">
        <f t="shared" si="100"/>
        <v>1</v>
      </c>
      <c r="Z320" s="55">
        <f>+Table1[[#This Row],[Hillingdon Sprint Triathlon]]/$R$3</f>
        <v>1</v>
      </c>
      <c r="AA320" s="55">
        <f>+Table1[[#This Row],[London Fields]]/$S$3</f>
        <v>9.6153846153846159E-3</v>
      </c>
      <c r="AB320" s="55">
        <f>+Table1[[#This Row],[Jekyll &amp; Hyde Park Duathlon]]/$T$3</f>
        <v>5.5865921787709499E-3</v>
      </c>
      <c r="AC320" s="65">
        <f t="shared" si="101"/>
        <v>2.0152019767941556</v>
      </c>
      <c r="AD320" s="55"/>
      <c r="AE320" s="55"/>
      <c r="AF320" s="55"/>
      <c r="AG320" s="55">
        <f t="shared" si="122"/>
        <v>2.0152019767941556</v>
      </c>
      <c r="AH320" s="55"/>
      <c r="AI320" s="55"/>
      <c r="AJ320" s="73">
        <f>COUNT(Table1[[#This Row],[F open]:[M SuperVet]])</f>
        <v>1</v>
      </c>
    </row>
    <row r="321" spans="1:36" s="52" customFormat="1" hidden="1" x14ac:dyDescent="0.2">
      <c r="A321" s="16" t="str">
        <f t="shared" si="123"/>
        <v xml:space="preserve"> </v>
      </c>
      <c r="B321" s="16" t="s">
        <v>846</v>
      </c>
      <c r="C321" s="15"/>
      <c r="D321" s="29" t="s">
        <v>397</v>
      </c>
      <c r="E321" s="29" t="s">
        <v>188</v>
      </c>
      <c r="F321" s="82">
        <f t="shared" si="96"/>
        <v>600</v>
      </c>
      <c r="G321" s="82" t="str">
        <f>IF(Table1[[#This Row],[F open]]=""," ",RANK(AD321,$AD$5:$AD$1454,1))</f>
        <v xml:space="preserve"> </v>
      </c>
      <c r="H321" s="82" t="str">
        <f>IF(Table1[[#This Row],[F Vet]]=""," ",RANK(AE321,$AE$5:$AE$1454,1))</f>
        <v xml:space="preserve"> </v>
      </c>
      <c r="I321" s="82" t="str">
        <f>IF(Table1[[#This Row],[F SuperVet]]=""," ",RANK(AF321,$AF$5:$AF$1454,1))</f>
        <v xml:space="preserve"> </v>
      </c>
      <c r="J321" s="82" t="str">
        <f>IF(Table1[[#This Row],[M Open]]=""," ",RANK(AG321,$AG$5:$AG$1454,1))</f>
        <v xml:space="preserve"> </v>
      </c>
      <c r="K321" s="82">
        <f>IF(Table1[[#This Row],[M Vet]]=""," ",RANK(AH321,$AH$5:$AH$1454,1))</f>
        <v>149</v>
      </c>
      <c r="L321" s="82" t="str">
        <f>IF(Table1[[#This Row],[M SuperVet]]=""," ",RANK(AI321,$AI$5:$AI$1454,1))</f>
        <v xml:space="preserve"> </v>
      </c>
      <c r="M321" s="74">
        <v>165</v>
      </c>
      <c r="N321" s="74">
        <v>176</v>
      </c>
      <c r="O321" s="74">
        <v>47</v>
      </c>
      <c r="P321" s="74">
        <v>128</v>
      </c>
      <c r="Q321" s="17">
        <v>515</v>
      </c>
      <c r="R321" s="17">
        <v>139</v>
      </c>
      <c r="S321" s="17">
        <v>104</v>
      </c>
      <c r="T321" s="17">
        <v>179</v>
      </c>
      <c r="U321" s="55">
        <f>+Table1[[#This Row],[Thames Turbo Sprint Triathlon]]/$M$3</f>
        <v>0.40841584158415839</v>
      </c>
      <c r="V321" s="55">
        <f t="shared" si="97"/>
        <v>1</v>
      </c>
      <c r="W321" s="55">
        <f t="shared" si="98"/>
        <v>1</v>
      </c>
      <c r="X321" s="55">
        <f t="shared" si="99"/>
        <v>1</v>
      </c>
      <c r="Y321" s="55">
        <f t="shared" si="100"/>
        <v>1</v>
      </c>
      <c r="Z321" s="55">
        <f>+Table1[[#This Row],[Hillingdon Sprint Triathlon]]/$R$3</f>
        <v>1</v>
      </c>
      <c r="AA321" s="55">
        <f>+Table1[[#This Row],[London Fields]]/$S$3</f>
        <v>1</v>
      </c>
      <c r="AB321" s="55">
        <f>+Table1[[#This Row],[Jekyll &amp; Hyde Park Duathlon]]/$T$3</f>
        <v>1</v>
      </c>
      <c r="AC321" s="65">
        <f t="shared" si="101"/>
        <v>3.4084158415841586</v>
      </c>
      <c r="AD321" s="55"/>
      <c r="AE321" s="55"/>
      <c r="AF321" s="55"/>
      <c r="AG321" s="55"/>
      <c r="AH321" s="55">
        <f t="shared" ref="AH321:AH322" si="124">+AC321</f>
        <v>3.4084158415841586</v>
      </c>
      <c r="AI321" s="55"/>
      <c r="AJ321" s="73">
        <f>COUNT(Table1[[#This Row],[F open]:[M SuperVet]])</f>
        <v>1</v>
      </c>
    </row>
    <row r="322" spans="1:36" s="52" customFormat="1" hidden="1" x14ac:dyDescent="0.2">
      <c r="A322" s="16" t="str">
        <f t="shared" si="123"/>
        <v xml:space="preserve"> </v>
      </c>
      <c r="B322" s="16" t="s">
        <v>1521</v>
      </c>
      <c r="C322" s="15"/>
      <c r="D322" s="29" t="s">
        <v>397</v>
      </c>
      <c r="E322" s="29" t="s">
        <v>188</v>
      </c>
      <c r="F322" s="82">
        <f t="shared" si="96"/>
        <v>1218</v>
      </c>
      <c r="G322" s="82" t="str">
        <f>IF(Table1[[#This Row],[F open]]=""," ",RANK(AD322,$AD$5:$AD$1454,1))</f>
        <v xml:space="preserve"> </v>
      </c>
      <c r="H322" s="82" t="str">
        <f>IF(Table1[[#This Row],[F Vet]]=""," ",RANK(AE322,$AE$5:$AE$1454,1))</f>
        <v xml:space="preserve"> </v>
      </c>
      <c r="I322" s="82" t="str">
        <f>IF(Table1[[#This Row],[F SuperVet]]=""," ",RANK(AF322,$AF$5:$AF$1454,1))</f>
        <v xml:space="preserve"> </v>
      </c>
      <c r="J322" s="82" t="str">
        <f>IF(Table1[[#This Row],[M Open]]=""," ",RANK(AG322,$AG$5:$AG$1454,1))</f>
        <v xml:space="preserve"> </v>
      </c>
      <c r="K322" s="82">
        <f>IF(Table1[[#This Row],[M Vet]]=""," ",RANK(AH322,$AH$5:$AH$1454,1))</f>
        <v>295</v>
      </c>
      <c r="L322" s="82" t="str">
        <f>IF(Table1[[#This Row],[M SuperVet]]=""," ",RANK(AI322,$AI$5:$AI$1454,1))</f>
        <v xml:space="preserve"> </v>
      </c>
      <c r="M322" s="74">
        <v>404</v>
      </c>
      <c r="N322" s="74">
        <v>176</v>
      </c>
      <c r="O322" s="74">
        <v>40</v>
      </c>
      <c r="P322" s="74">
        <v>128</v>
      </c>
      <c r="Q322" s="17">
        <v>515</v>
      </c>
      <c r="R322" s="17">
        <v>139</v>
      </c>
      <c r="S322" s="17">
        <v>104</v>
      </c>
      <c r="T322" s="17">
        <v>179</v>
      </c>
      <c r="U322" s="55">
        <f>+Table1[[#This Row],[Thames Turbo Sprint Triathlon]]/$M$3</f>
        <v>1</v>
      </c>
      <c r="V322" s="55">
        <f t="shared" si="97"/>
        <v>1</v>
      </c>
      <c r="W322" s="55">
        <f t="shared" si="98"/>
        <v>0.85106382978723405</v>
      </c>
      <c r="X322" s="55">
        <f t="shared" si="99"/>
        <v>1</v>
      </c>
      <c r="Y322" s="55">
        <f t="shared" si="100"/>
        <v>1</v>
      </c>
      <c r="Z322" s="55">
        <f>+Table1[[#This Row],[Hillingdon Sprint Triathlon]]/$R$3</f>
        <v>1</v>
      </c>
      <c r="AA322" s="55">
        <f>+Table1[[#This Row],[London Fields]]/$S$3</f>
        <v>1</v>
      </c>
      <c r="AB322" s="55">
        <f>+Table1[[#This Row],[Jekyll &amp; Hyde Park Duathlon]]/$T$3</f>
        <v>1</v>
      </c>
      <c r="AC322" s="65">
        <f t="shared" si="101"/>
        <v>3.8510638297872339</v>
      </c>
      <c r="AD322" s="55"/>
      <c r="AE322" s="55"/>
      <c r="AF322" s="55"/>
      <c r="AG322" s="55"/>
      <c r="AH322" s="55">
        <f t="shared" si="124"/>
        <v>3.8510638297872339</v>
      </c>
      <c r="AI322" s="55"/>
      <c r="AJ322" s="73">
        <f>COUNT(Table1[[#This Row],[F open]:[M SuperVet]])</f>
        <v>1</v>
      </c>
    </row>
    <row r="323" spans="1:36" s="52" customFormat="1" hidden="1" x14ac:dyDescent="0.2">
      <c r="A323" s="16" t="str">
        <f t="shared" si="123"/>
        <v xml:space="preserve"> </v>
      </c>
      <c r="B323" s="16" t="s">
        <v>1404</v>
      </c>
      <c r="C323" s="15" t="s">
        <v>138</v>
      </c>
      <c r="D323" s="29" t="s">
        <v>217</v>
      </c>
      <c r="E323" s="29" t="s">
        <v>188</v>
      </c>
      <c r="F323" s="82">
        <f t="shared" si="96"/>
        <v>634</v>
      </c>
      <c r="G323" s="82" t="str">
        <f>IF(Table1[[#This Row],[F open]]=""," ",RANK(AD323,$AD$5:$AD$1454,1))</f>
        <v xml:space="preserve"> </v>
      </c>
      <c r="H323" s="82" t="str">
        <f>IF(Table1[[#This Row],[F Vet]]=""," ",RANK(AE323,$AE$5:$AE$1454,1))</f>
        <v xml:space="preserve"> </v>
      </c>
      <c r="I323" s="82" t="str">
        <f>IF(Table1[[#This Row],[F SuperVet]]=""," ",RANK(AF323,$AF$5:$AF$1454,1))</f>
        <v xml:space="preserve"> </v>
      </c>
      <c r="J323" s="82">
        <f>IF(Table1[[#This Row],[M Open]]=""," ",RANK(AG323,$AG$5:$AG$1454,1))</f>
        <v>348</v>
      </c>
      <c r="K323" s="82" t="str">
        <f>IF(Table1[[#This Row],[M Vet]]=""," ",RANK(AH323,$AH$5:$AH$1454,1))</f>
        <v xml:space="preserve"> </v>
      </c>
      <c r="L323" s="82" t="str">
        <f>IF(Table1[[#This Row],[M SuperVet]]=""," ",RANK(AI323,$AI$5:$AI$1454,1))</f>
        <v xml:space="preserve"> </v>
      </c>
      <c r="M323" s="74">
        <v>404</v>
      </c>
      <c r="N323" s="74">
        <v>76</v>
      </c>
      <c r="O323" s="74">
        <v>47</v>
      </c>
      <c r="P323" s="74">
        <v>128</v>
      </c>
      <c r="Q323" s="17">
        <v>515</v>
      </c>
      <c r="R323" s="17">
        <v>139</v>
      </c>
      <c r="S323" s="17">
        <v>104</v>
      </c>
      <c r="T323" s="17">
        <v>179</v>
      </c>
      <c r="U323" s="55">
        <f>+Table1[[#This Row],[Thames Turbo Sprint Triathlon]]/$M$3</f>
        <v>1</v>
      </c>
      <c r="V323" s="55">
        <f t="shared" si="97"/>
        <v>0.43181818181818182</v>
      </c>
      <c r="W323" s="55">
        <f t="shared" si="98"/>
        <v>1</v>
      </c>
      <c r="X323" s="55">
        <f t="shared" si="99"/>
        <v>1</v>
      </c>
      <c r="Y323" s="55">
        <f t="shared" si="100"/>
        <v>1</v>
      </c>
      <c r="Z323" s="55">
        <f>+Table1[[#This Row],[Hillingdon Sprint Triathlon]]/$R$3</f>
        <v>1</v>
      </c>
      <c r="AA323" s="55">
        <f>+Table1[[#This Row],[London Fields]]/$S$3</f>
        <v>1</v>
      </c>
      <c r="AB323" s="55">
        <f>+Table1[[#This Row],[Jekyll &amp; Hyde Park Duathlon]]/$T$3</f>
        <v>1</v>
      </c>
      <c r="AC323" s="65">
        <f t="shared" si="101"/>
        <v>3.4318181818181817</v>
      </c>
      <c r="AD323" s="55"/>
      <c r="AE323" s="55"/>
      <c r="AF323" s="55"/>
      <c r="AG323" s="55">
        <f>+AC323</f>
        <v>3.4318181818181817</v>
      </c>
      <c r="AH323" s="55"/>
      <c r="AI323" s="55"/>
      <c r="AJ323" s="73">
        <f>COUNT(Table1[[#This Row],[F open]:[M SuperVet]])</f>
        <v>1</v>
      </c>
    </row>
    <row r="324" spans="1:36" s="52" customFormat="1" hidden="1" x14ac:dyDescent="0.2">
      <c r="A324" s="16" t="str">
        <f t="shared" ref="A324:A355" si="125">IF(B323=B324,"y"," ")</f>
        <v xml:space="preserve"> </v>
      </c>
      <c r="B324" s="16" t="s">
        <v>1017</v>
      </c>
      <c r="C324" s="15" t="s">
        <v>1018</v>
      </c>
      <c r="D324" s="29" t="s">
        <v>1059</v>
      </c>
      <c r="E324" s="29" t="s">
        <v>188</v>
      </c>
      <c r="F324" s="82">
        <f t="shared" si="96"/>
        <v>1308</v>
      </c>
      <c r="G324" s="82" t="str">
        <f>IF(Table1[[#This Row],[F open]]=""," ",RANK(AD324,$AD$5:$AD$1454,1))</f>
        <v xml:space="preserve"> </v>
      </c>
      <c r="H324" s="82" t="str">
        <f>IF(Table1[[#This Row],[F Vet]]=""," ",RANK(AE324,$AE$5:$AE$1454,1))</f>
        <v xml:space="preserve"> </v>
      </c>
      <c r="I324" s="82" t="str">
        <f>IF(Table1[[#This Row],[F SuperVet]]=""," ",RANK(AF324,$AF$5:$AF$1454,1))</f>
        <v xml:space="preserve"> </v>
      </c>
      <c r="J324" s="82" t="str">
        <f>IF(Table1[[#This Row],[M Open]]=""," ",RANK(AG324,$AG$5:$AG$1454,1))</f>
        <v xml:space="preserve"> </v>
      </c>
      <c r="K324" s="82" t="str">
        <f>IF(Table1[[#This Row],[M Vet]]=""," ",RANK(AH324,$AH$5:$AH$1454,1))</f>
        <v xml:space="preserve"> </v>
      </c>
      <c r="L324" s="82">
        <f>IF(Table1[[#This Row],[M SuperVet]]=""," ",RANK(AI324,$AI$5:$AI$1454,1))</f>
        <v>80</v>
      </c>
      <c r="M324" s="74">
        <v>366</v>
      </c>
      <c r="N324" s="74">
        <v>176</v>
      </c>
      <c r="O324" s="74">
        <v>47</v>
      </c>
      <c r="P324" s="74">
        <v>128</v>
      </c>
      <c r="Q324" s="17">
        <v>515</v>
      </c>
      <c r="R324" s="17">
        <v>139</v>
      </c>
      <c r="S324" s="17">
        <v>104</v>
      </c>
      <c r="T324" s="17">
        <v>179</v>
      </c>
      <c r="U324" s="55">
        <f>+Table1[[#This Row],[Thames Turbo Sprint Triathlon]]/$M$3</f>
        <v>0.90594059405940597</v>
      </c>
      <c r="V324" s="55">
        <f t="shared" si="97"/>
        <v>1</v>
      </c>
      <c r="W324" s="55">
        <f t="shared" si="98"/>
        <v>1</v>
      </c>
      <c r="X324" s="55">
        <f t="shared" si="99"/>
        <v>1</v>
      </c>
      <c r="Y324" s="55">
        <f t="shared" si="100"/>
        <v>1</v>
      </c>
      <c r="Z324" s="55">
        <f>+Table1[[#This Row],[Hillingdon Sprint Triathlon]]/$R$3</f>
        <v>1</v>
      </c>
      <c r="AA324" s="55">
        <f>+Table1[[#This Row],[London Fields]]/$S$3</f>
        <v>1</v>
      </c>
      <c r="AB324" s="55">
        <f>+Table1[[#This Row],[Jekyll &amp; Hyde Park Duathlon]]/$T$3</f>
        <v>1</v>
      </c>
      <c r="AC324" s="65">
        <f t="shared" si="101"/>
        <v>3.9059405940594059</v>
      </c>
      <c r="AD324" s="55"/>
      <c r="AE324" s="55"/>
      <c r="AF324" s="55"/>
      <c r="AG324" s="55"/>
      <c r="AH324" s="55"/>
      <c r="AI324" s="55">
        <f>+AC324</f>
        <v>3.9059405940594059</v>
      </c>
      <c r="AJ324" s="73">
        <f>COUNT(Table1[[#This Row],[F open]:[M SuperVet]])</f>
        <v>1</v>
      </c>
    </row>
    <row r="325" spans="1:36" s="52" customFormat="1" hidden="1" x14ac:dyDescent="0.2">
      <c r="A325" s="16" t="str">
        <f t="shared" si="125"/>
        <v xml:space="preserve"> </v>
      </c>
      <c r="B325" s="16" t="s">
        <v>752</v>
      </c>
      <c r="C325" s="15" t="s">
        <v>504</v>
      </c>
      <c r="D325" s="29" t="s">
        <v>217</v>
      </c>
      <c r="E325" s="29" t="s">
        <v>188</v>
      </c>
      <c r="F325" s="82">
        <f t="shared" ref="F325:F388" si="126">+RANK(AC325,$AC$5:$AC$1454,1)</f>
        <v>216</v>
      </c>
      <c r="G325" s="82" t="str">
        <f>IF(Table1[[#This Row],[F open]]=""," ",RANK(AD325,$AD$5:$AD$1454,1))</f>
        <v xml:space="preserve"> </v>
      </c>
      <c r="H325" s="82" t="str">
        <f>IF(Table1[[#This Row],[F Vet]]=""," ",RANK(AE325,$AE$5:$AE$1454,1))</f>
        <v xml:space="preserve"> </v>
      </c>
      <c r="I325" s="82" t="str">
        <f>IF(Table1[[#This Row],[F SuperVet]]=""," ",RANK(AF325,$AF$5:$AF$1454,1))</f>
        <v xml:space="preserve"> </v>
      </c>
      <c r="J325" s="82">
        <f>IF(Table1[[#This Row],[M Open]]=""," ",RANK(AG325,$AG$5:$AG$1454,1))</f>
        <v>127</v>
      </c>
      <c r="K325" s="82" t="str">
        <f>IF(Table1[[#This Row],[M Vet]]=""," ",RANK(AH325,$AH$5:$AH$1454,1))</f>
        <v xml:space="preserve"> </v>
      </c>
      <c r="L325" s="82" t="str">
        <f>IF(Table1[[#This Row],[M SuperVet]]=""," ",RANK(AI325,$AI$5:$AI$1454,1))</f>
        <v xml:space="preserve"> </v>
      </c>
      <c r="M325" s="74">
        <v>41</v>
      </c>
      <c r="N325" s="74">
        <v>176</v>
      </c>
      <c r="O325" s="74">
        <v>47</v>
      </c>
      <c r="P325" s="74">
        <v>128</v>
      </c>
      <c r="Q325" s="17">
        <v>515</v>
      </c>
      <c r="R325" s="17">
        <v>139</v>
      </c>
      <c r="S325" s="17">
        <v>104</v>
      </c>
      <c r="T325" s="17">
        <v>179</v>
      </c>
      <c r="U325" s="55">
        <f>+Table1[[#This Row],[Thames Turbo Sprint Triathlon]]/$M$3</f>
        <v>0.10148514851485149</v>
      </c>
      <c r="V325" s="55">
        <f t="shared" ref="V325:V388" si="127">+N325/$N$3</f>
        <v>1</v>
      </c>
      <c r="W325" s="55">
        <f t="shared" ref="W325:W388" si="128">+O325/$O$3</f>
        <v>1</v>
      </c>
      <c r="X325" s="55">
        <f t="shared" ref="X325:X388" si="129">+P325/$P$3</f>
        <v>1</v>
      </c>
      <c r="Y325" s="55">
        <f t="shared" ref="Y325:Y388" si="130">+Q325/$Q$3</f>
        <v>1</v>
      </c>
      <c r="Z325" s="55">
        <f>+Table1[[#This Row],[Hillingdon Sprint Triathlon]]/$R$3</f>
        <v>1</v>
      </c>
      <c r="AA325" s="55">
        <f>+Table1[[#This Row],[London Fields]]/$S$3</f>
        <v>1</v>
      </c>
      <c r="AB325" s="55">
        <f>+Table1[[#This Row],[Jekyll &amp; Hyde Park Duathlon]]/$T$3</f>
        <v>1</v>
      </c>
      <c r="AC325" s="65">
        <f t="shared" ref="AC325:AC388" si="131">SMALL(U325:AB325,1)+SMALL(U325:AB325,2)+SMALL(U325:AB325,3)+SMALL(U325:AB325,4)</f>
        <v>3.1014851485148514</v>
      </c>
      <c r="AD325" s="55"/>
      <c r="AE325" s="55"/>
      <c r="AF325" s="55"/>
      <c r="AG325" s="55">
        <f>+AC325</f>
        <v>3.1014851485148514</v>
      </c>
      <c r="AH325" s="55"/>
      <c r="AI325" s="55"/>
      <c r="AJ325" s="73">
        <f>COUNT(Table1[[#This Row],[F open]:[M SuperVet]])</f>
        <v>1</v>
      </c>
    </row>
    <row r="326" spans="1:36" s="52" customFormat="1" hidden="1" x14ac:dyDescent="0.2">
      <c r="A326" s="16" t="str">
        <f t="shared" si="125"/>
        <v xml:space="preserve"> </v>
      </c>
      <c r="B326" s="16" t="s">
        <v>1427</v>
      </c>
      <c r="C326" s="15" t="s">
        <v>192</v>
      </c>
      <c r="D326" s="29" t="s">
        <v>397</v>
      </c>
      <c r="E326" s="29" t="s">
        <v>188</v>
      </c>
      <c r="F326" s="82">
        <f t="shared" si="126"/>
        <v>835</v>
      </c>
      <c r="G326" s="82" t="str">
        <f>IF(Table1[[#This Row],[F open]]=""," ",RANK(AD326,$AD$5:$AD$1454,1))</f>
        <v xml:space="preserve"> </v>
      </c>
      <c r="H326" s="82" t="str">
        <f>IF(Table1[[#This Row],[F Vet]]=""," ",RANK(AE326,$AE$5:$AE$1454,1))</f>
        <v xml:space="preserve"> </v>
      </c>
      <c r="I326" s="82" t="str">
        <f>IF(Table1[[#This Row],[F SuperVet]]=""," ",RANK(AF326,$AF$5:$AF$1454,1))</f>
        <v xml:space="preserve"> </v>
      </c>
      <c r="J326" s="82" t="str">
        <f>IF(Table1[[#This Row],[M Open]]=""," ",RANK(AG326,$AG$5:$AG$1454,1))</f>
        <v xml:space="preserve"> </v>
      </c>
      <c r="K326" s="82">
        <f>IF(Table1[[#This Row],[M Vet]]=""," ",RANK(AH326,$AH$5:$AH$1454,1))</f>
        <v>206</v>
      </c>
      <c r="L326" s="82" t="str">
        <f>IF(Table1[[#This Row],[M SuperVet]]=""," ",RANK(AI326,$AI$5:$AI$1454,1))</f>
        <v xml:space="preserve"> </v>
      </c>
      <c r="M326" s="74">
        <v>404</v>
      </c>
      <c r="N326" s="74">
        <v>104</v>
      </c>
      <c r="O326" s="74">
        <v>47</v>
      </c>
      <c r="P326" s="74">
        <v>128</v>
      </c>
      <c r="Q326" s="17">
        <v>515</v>
      </c>
      <c r="R326" s="17">
        <v>139</v>
      </c>
      <c r="S326" s="17">
        <v>104</v>
      </c>
      <c r="T326" s="17">
        <v>179</v>
      </c>
      <c r="U326" s="55">
        <f>+Table1[[#This Row],[Thames Turbo Sprint Triathlon]]/$M$3</f>
        <v>1</v>
      </c>
      <c r="V326" s="55">
        <f t="shared" si="127"/>
        <v>0.59090909090909094</v>
      </c>
      <c r="W326" s="55">
        <f t="shared" si="128"/>
        <v>1</v>
      </c>
      <c r="X326" s="55">
        <f t="shared" si="129"/>
        <v>1</v>
      </c>
      <c r="Y326" s="55">
        <f t="shared" si="130"/>
        <v>1</v>
      </c>
      <c r="Z326" s="55">
        <f>+Table1[[#This Row],[Hillingdon Sprint Triathlon]]/$R$3</f>
        <v>1</v>
      </c>
      <c r="AA326" s="55">
        <f>+Table1[[#This Row],[London Fields]]/$S$3</f>
        <v>1</v>
      </c>
      <c r="AB326" s="55">
        <f>+Table1[[#This Row],[Jekyll &amp; Hyde Park Duathlon]]/$T$3</f>
        <v>1</v>
      </c>
      <c r="AC326" s="65">
        <f t="shared" si="131"/>
        <v>3.5909090909090908</v>
      </c>
      <c r="AD326" s="55"/>
      <c r="AE326" s="55"/>
      <c r="AF326" s="55"/>
      <c r="AG326" s="55"/>
      <c r="AH326" s="55">
        <f t="shared" ref="AH326:AH327" si="132">+AC326</f>
        <v>3.5909090909090908</v>
      </c>
      <c r="AI326" s="55"/>
      <c r="AJ326" s="73">
        <f>COUNT(Table1[[#This Row],[F open]:[M SuperVet]])</f>
        <v>1</v>
      </c>
    </row>
    <row r="327" spans="1:36" s="52" customFormat="1" hidden="1" x14ac:dyDescent="0.2">
      <c r="A327" s="16" t="str">
        <f t="shared" si="125"/>
        <v xml:space="preserve"> </v>
      </c>
      <c r="B327" s="16" t="s">
        <v>1516</v>
      </c>
      <c r="C327" s="15" t="s">
        <v>52</v>
      </c>
      <c r="D327" s="29" t="s">
        <v>397</v>
      </c>
      <c r="E327" s="29" t="s">
        <v>188</v>
      </c>
      <c r="F327" s="82">
        <f t="shared" si="126"/>
        <v>1061</v>
      </c>
      <c r="G327" s="82" t="str">
        <f>IF(Table1[[#This Row],[F open]]=""," ",RANK(AD327,$AD$5:$AD$1454,1))</f>
        <v xml:space="preserve"> </v>
      </c>
      <c r="H327" s="82" t="str">
        <f>IF(Table1[[#This Row],[F Vet]]=""," ",RANK(AE327,$AE$5:$AE$1454,1))</f>
        <v xml:space="preserve"> </v>
      </c>
      <c r="I327" s="82" t="str">
        <f>IF(Table1[[#This Row],[F SuperVet]]=""," ",RANK(AF327,$AF$5:$AF$1454,1))</f>
        <v xml:space="preserve"> </v>
      </c>
      <c r="J327" s="82" t="str">
        <f>IF(Table1[[#This Row],[M Open]]=""," ",RANK(AG327,$AG$5:$AG$1454,1))</f>
        <v xml:space="preserve"> </v>
      </c>
      <c r="K327" s="82">
        <f>IF(Table1[[#This Row],[M Vet]]=""," ",RANK(AH327,$AH$5:$AH$1454,1))</f>
        <v>267</v>
      </c>
      <c r="L327" s="82" t="str">
        <f>IF(Table1[[#This Row],[M SuperVet]]=""," ",RANK(AI327,$AI$5:$AI$1454,1))</f>
        <v xml:space="preserve"> </v>
      </c>
      <c r="M327" s="74">
        <v>404</v>
      </c>
      <c r="N327" s="74">
        <v>176</v>
      </c>
      <c r="O327" s="74">
        <v>35</v>
      </c>
      <c r="P327" s="74">
        <v>128</v>
      </c>
      <c r="Q327" s="17">
        <v>515</v>
      </c>
      <c r="R327" s="17">
        <v>139</v>
      </c>
      <c r="S327" s="17">
        <v>104</v>
      </c>
      <c r="T327" s="17">
        <v>179</v>
      </c>
      <c r="U327" s="55">
        <f>+Table1[[#This Row],[Thames Turbo Sprint Triathlon]]/$M$3</f>
        <v>1</v>
      </c>
      <c r="V327" s="55">
        <f t="shared" si="127"/>
        <v>1</v>
      </c>
      <c r="W327" s="55">
        <f t="shared" si="128"/>
        <v>0.74468085106382975</v>
      </c>
      <c r="X327" s="55">
        <f t="shared" si="129"/>
        <v>1</v>
      </c>
      <c r="Y327" s="55">
        <f t="shared" si="130"/>
        <v>1</v>
      </c>
      <c r="Z327" s="55">
        <f>+Table1[[#This Row],[Hillingdon Sprint Triathlon]]/$R$3</f>
        <v>1</v>
      </c>
      <c r="AA327" s="55">
        <f>+Table1[[#This Row],[London Fields]]/$S$3</f>
        <v>1</v>
      </c>
      <c r="AB327" s="55">
        <f>+Table1[[#This Row],[Jekyll &amp; Hyde Park Duathlon]]/$T$3</f>
        <v>1</v>
      </c>
      <c r="AC327" s="65">
        <f t="shared" si="131"/>
        <v>3.7446808510638299</v>
      </c>
      <c r="AD327" s="55"/>
      <c r="AE327" s="55"/>
      <c r="AF327" s="55"/>
      <c r="AG327" s="55"/>
      <c r="AH327" s="55">
        <f t="shared" si="132"/>
        <v>3.7446808510638299</v>
      </c>
      <c r="AI327" s="55"/>
      <c r="AJ327" s="73">
        <f>COUNT(Table1[[#This Row],[F open]:[M SuperVet]])</f>
        <v>1</v>
      </c>
    </row>
    <row r="328" spans="1:36" s="52" customFormat="1" hidden="1" x14ac:dyDescent="0.2">
      <c r="A328" s="16" t="str">
        <f t="shared" si="125"/>
        <v xml:space="preserve"> </v>
      </c>
      <c r="B328" s="16" t="s">
        <v>2027</v>
      </c>
      <c r="C328" s="15" t="s">
        <v>53</v>
      </c>
      <c r="D328" s="29" t="s">
        <v>217</v>
      </c>
      <c r="E328" s="29" t="s">
        <v>1530</v>
      </c>
      <c r="F328" s="82">
        <f t="shared" si="126"/>
        <v>1024</v>
      </c>
      <c r="G328" s="82" t="str">
        <f>IF(Table1[[#This Row],[F open]]=""," ",RANK(AD328,$AD$5:$AD$1454,1))</f>
        <v xml:space="preserve"> </v>
      </c>
      <c r="H328" s="82" t="str">
        <f>IF(Table1[[#This Row],[F Vet]]=""," ",RANK(AE328,$AE$5:$AE$1454,1))</f>
        <v xml:space="preserve"> </v>
      </c>
      <c r="I328" s="82" t="str">
        <f>IF(Table1[[#This Row],[F SuperVet]]=""," ",RANK(AF328,$AF$5:$AF$1454,1))</f>
        <v xml:space="preserve"> </v>
      </c>
      <c r="J328" s="82">
        <f>IF(Table1[[#This Row],[M Open]]=""," ",RANK(AG328,$AG$5:$AG$1454,1))</f>
        <v>496</v>
      </c>
      <c r="K328" s="82" t="str">
        <f>IF(Table1[[#This Row],[M Vet]]=""," ",RANK(AH328,$AH$5:$AH$1454,1))</f>
        <v xml:space="preserve"> </v>
      </c>
      <c r="L328" s="82" t="str">
        <f>IF(Table1[[#This Row],[M SuperVet]]=""," ",RANK(AI328,$AI$5:$AI$1454,1))</f>
        <v xml:space="preserve"> </v>
      </c>
      <c r="M328" s="74">
        <v>404</v>
      </c>
      <c r="N328" s="74">
        <v>176</v>
      </c>
      <c r="O328" s="74">
        <v>47</v>
      </c>
      <c r="P328" s="74">
        <v>128</v>
      </c>
      <c r="Q328" s="17">
        <v>515</v>
      </c>
      <c r="R328" s="17">
        <v>100</v>
      </c>
      <c r="S328" s="17">
        <v>104</v>
      </c>
      <c r="T328" s="17">
        <v>179</v>
      </c>
      <c r="U328" s="55">
        <f>+Table1[[#This Row],[Thames Turbo Sprint Triathlon]]/$M$3</f>
        <v>1</v>
      </c>
      <c r="V328" s="55">
        <f t="shared" si="127"/>
        <v>1</v>
      </c>
      <c r="W328" s="55">
        <f t="shared" si="128"/>
        <v>1</v>
      </c>
      <c r="X328" s="55">
        <f t="shared" si="129"/>
        <v>1</v>
      </c>
      <c r="Y328" s="55">
        <f t="shared" si="130"/>
        <v>1</v>
      </c>
      <c r="Z328" s="55">
        <f>+Table1[[#This Row],[Hillingdon Sprint Triathlon]]/$R$3</f>
        <v>0.71942446043165464</v>
      </c>
      <c r="AA328" s="55">
        <f>+Table1[[#This Row],[London Fields]]/$S$3</f>
        <v>1</v>
      </c>
      <c r="AB328" s="55">
        <f>+Table1[[#This Row],[Jekyll &amp; Hyde Park Duathlon]]/$T$3</f>
        <v>1</v>
      </c>
      <c r="AC328" s="65">
        <f t="shared" si="131"/>
        <v>3.7194244604316546</v>
      </c>
      <c r="AD328" s="55"/>
      <c r="AE328" s="55"/>
      <c r="AF328" s="55"/>
      <c r="AG328" s="55">
        <f t="shared" ref="AG328:AG329" si="133">+AC328</f>
        <v>3.7194244604316546</v>
      </c>
      <c r="AH328" s="55"/>
      <c r="AI328" s="55"/>
      <c r="AJ328" s="73">
        <f>COUNT(Table1[[#This Row],[F open]:[M SuperVet]])</f>
        <v>1</v>
      </c>
    </row>
    <row r="329" spans="1:36" s="52" customFormat="1" hidden="1" x14ac:dyDescent="0.2">
      <c r="A329" s="16" t="str">
        <f t="shared" si="125"/>
        <v xml:space="preserve"> </v>
      </c>
      <c r="B329" s="16" t="s">
        <v>1363</v>
      </c>
      <c r="C329" s="15"/>
      <c r="D329" s="29" t="s">
        <v>217</v>
      </c>
      <c r="E329" s="29" t="s">
        <v>188</v>
      </c>
      <c r="F329" s="82">
        <f t="shared" si="126"/>
        <v>238</v>
      </c>
      <c r="G329" s="82" t="str">
        <f>IF(Table1[[#This Row],[F open]]=""," ",RANK(AD329,$AD$5:$AD$1454,1))</f>
        <v xml:space="preserve"> </v>
      </c>
      <c r="H329" s="82" t="str">
        <f>IF(Table1[[#This Row],[F Vet]]=""," ",RANK(AE329,$AE$5:$AE$1454,1))</f>
        <v xml:space="preserve"> </v>
      </c>
      <c r="I329" s="82" t="str">
        <f>IF(Table1[[#This Row],[F SuperVet]]=""," ",RANK(AF329,$AF$5:$AF$1454,1))</f>
        <v xml:space="preserve"> </v>
      </c>
      <c r="J329" s="82">
        <f>IF(Table1[[#This Row],[M Open]]=""," ",RANK(AG329,$AG$5:$AG$1454,1))</f>
        <v>143</v>
      </c>
      <c r="K329" s="82" t="str">
        <f>IF(Table1[[#This Row],[M Vet]]=""," ",RANK(AH329,$AH$5:$AH$1454,1))</f>
        <v xml:space="preserve"> </v>
      </c>
      <c r="L329" s="82" t="str">
        <f>IF(Table1[[#This Row],[M SuperVet]]=""," ",RANK(AI329,$AI$5:$AI$1454,1))</f>
        <v xml:space="preserve"> </v>
      </c>
      <c r="M329" s="74">
        <v>404</v>
      </c>
      <c r="N329" s="74">
        <v>21</v>
      </c>
      <c r="O329" s="74">
        <v>47</v>
      </c>
      <c r="P329" s="74">
        <v>128</v>
      </c>
      <c r="Q329" s="17">
        <v>515</v>
      </c>
      <c r="R329" s="17">
        <v>139</v>
      </c>
      <c r="S329" s="17">
        <v>104</v>
      </c>
      <c r="T329" s="17">
        <v>179</v>
      </c>
      <c r="U329" s="55">
        <f>+Table1[[#This Row],[Thames Turbo Sprint Triathlon]]/$M$3</f>
        <v>1</v>
      </c>
      <c r="V329" s="55">
        <f t="shared" si="127"/>
        <v>0.11931818181818182</v>
      </c>
      <c r="W329" s="55">
        <f t="shared" si="128"/>
        <v>1</v>
      </c>
      <c r="X329" s="55">
        <f t="shared" si="129"/>
        <v>1</v>
      </c>
      <c r="Y329" s="55">
        <f t="shared" si="130"/>
        <v>1</v>
      </c>
      <c r="Z329" s="55">
        <f>+Table1[[#This Row],[Hillingdon Sprint Triathlon]]/$R$3</f>
        <v>1</v>
      </c>
      <c r="AA329" s="55">
        <f>+Table1[[#This Row],[London Fields]]/$S$3</f>
        <v>1</v>
      </c>
      <c r="AB329" s="55">
        <f>+Table1[[#This Row],[Jekyll &amp; Hyde Park Duathlon]]/$T$3</f>
        <v>1</v>
      </c>
      <c r="AC329" s="65">
        <f t="shared" si="131"/>
        <v>3.1193181818181817</v>
      </c>
      <c r="AD329" s="55"/>
      <c r="AE329" s="55"/>
      <c r="AF329" s="55"/>
      <c r="AG329" s="55">
        <f t="shared" si="133"/>
        <v>3.1193181818181817</v>
      </c>
      <c r="AH329" s="55"/>
      <c r="AI329" s="55"/>
      <c r="AJ329" s="73">
        <f>COUNT(Table1[[#This Row],[F open]:[M SuperVet]])</f>
        <v>1</v>
      </c>
    </row>
    <row r="330" spans="1:36" s="52" customFormat="1" hidden="1" x14ac:dyDescent="0.2">
      <c r="A330" s="16" t="str">
        <f t="shared" si="125"/>
        <v xml:space="preserve"> </v>
      </c>
      <c r="B330" s="16" t="s">
        <v>1584</v>
      </c>
      <c r="C330" s="15" t="s">
        <v>122</v>
      </c>
      <c r="D330" s="29" t="s">
        <v>1059</v>
      </c>
      <c r="E330" s="29" t="s">
        <v>1530</v>
      </c>
      <c r="F330" s="82">
        <f t="shared" si="126"/>
        <v>1111</v>
      </c>
      <c r="G330" s="82" t="str">
        <f>IF(Table1[[#This Row],[F open]]=""," ",RANK(AD330,$AD$5:$AD$1454,1))</f>
        <v xml:space="preserve"> </v>
      </c>
      <c r="H330" s="82" t="str">
        <f>IF(Table1[[#This Row],[F Vet]]=""," ",RANK(AE330,$AE$5:$AE$1454,1))</f>
        <v xml:space="preserve"> </v>
      </c>
      <c r="I330" s="82" t="str">
        <f>IF(Table1[[#This Row],[F SuperVet]]=""," ",RANK(AF330,$AF$5:$AF$1454,1))</f>
        <v xml:space="preserve"> </v>
      </c>
      <c r="J330" s="82" t="str">
        <f>IF(Table1[[#This Row],[M Open]]=""," ",RANK(AG330,$AG$5:$AG$1454,1))</f>
        <v xml:space="preserve"> </v>
      </c>
      <c r="K330" s="82" t="str">
        <f>IF(Table1[[#This Row],[M Vet]]=""," ",RANK(AH330,$AH$5:$AH$1454,1))</f>
        <v xml:space="preserve"> </v>
      </c>
      <c r="L330" s="82">
        <f>IF(Table1[[#This Row],[M SuperVet]]=""," ",RANK(AI330,$AI$5:$AI$1454,1))</f>
        <v>68</v>
      </c>
      <c r="M330" s="74">
        <v>404</v>
      </c>
      <c r="N330" s="74">
        <v>176</v>
      </c>
      <c r="O330" s="74">
        <v>47</v>
      </c>
      <c r="P330" s="74">
        <v>100</v>
      </c>
      <c r="Q330" s="17">
        <v>515</v>
      </c>
      <c r="R330" s="17">
        <v>139</v>
      </c>
      <c r="S330" s="17">
        <v>104</v>
      </c>
      <c r="T330" s="17">
        <v>179</v>
      </c>
      <c r="U330" s="55">
        <f>+Table1[[#This Row],[Thames Turbo Sprint Triathlon]]/$M$3</f>
        <v>1</v>
      </c>
      <c r="V330" s="55">
        <f t="shared" si="127"/>
        <v>1</v>
      </c>
      <c r="W330" s="55">
        <f t="shared" si="128"/>
        <v>1</v>
      </c>
      <c r="X330" s="55">
        <f t="shared" si="129"/>
        <v>0.78125</v>
      </c>
      <c r="Y330" s="55">
        <f t="shared" si="130"/>
        <v>1</v>
      </c>
      <c r="Z330" s="55">
        <f>+Table1[[#This Row],[Hillingdon Sprint Triathlon]]/$R$3</f>
        <v>1</v>
      </c>
      <c r="AA330" s="55">
        <f>+Table1[[#This Row],[London Fields]]/$S$3</f>
        <v>1</v>
      </c>
      <c r="AB330" s="55">
        <f>+Table1[[#This Row],[Jekyll &amp; Hyde Park Duathlon]]/$T$3</f>
        <v>1</v>
      </c>
      <c r="AC330" s="65">
        <f t="shared" si="131"/>
        <v>3.78125</v>
      </c>
      <c r="AD330" s="55"/>
      <c r="AE330" s="55"/>
      <c r="AF330" s="55"/>
      <c r="AG330" s="55"/>
      <c r="AH330" s="55"/>
      <c r="AI330" s="55">
        <f>+AC330</f>
        <v>3.78125</v>
      </c>
      <c r="AJ330" s="73">
        <f>COUNT(Table1[[#This Row],[F open]:[M SuperVet]])</f>
        <v>1</v>
      </c>
    </row>
    <row r="331" spans="1:36" s="52" customFormat="1" hidden="1" x14ac:dyDescent="0.2">
      <c r="A331" s="16" t="str">
        <f t="shared" si="125"/>
        <v xml:space="preserve"> </v>
      </c>
      <c r="B331" s="16" t="s">
        <v>1730</v>
      </c>
      <c r="C331" s="15"/>
      <c r="D331" s="29" t="s">
        <v>217</v>
      </c>
      <c r="E331" s="29" t="s">
        <v>188</v>
      </c>
      <c r="F331" s="82">
        <f t="shared" si="126"/>
        <v>534</v>
      </c>
      <c r="G331" s="82" t="str">
        <f>IF(Table1[[#This Row],[F open]]=""," ",RANK(AD331,$AD$5:$AD$1454,1))</f>
        <v xml:space="preserve"> </v>
      </c>
      <c r="H331" s="82" t="str">
        <f>IF(Table1[[#This Row],[F Vet]]=""," ",RANK(AE331,$AE$5:$AE$1454,1))</f>
        <v xml:space="preserve"> </v>
      </c>
      <c r="I331" s="82" t="str">
        <f>IF(Table1[[#This Row],[F SuperVet]]=""," ",RANK(AF331,$AF$5:$AF$1454,1))</f>
        <v xml:space="preserve"> </v>
      </c>
      <c r="J331" s="82">
        <f>IF(Table1[[#This Row],[M Open]]=""," ",RANK(AG331,$AG$5:$AG$1454,1))</f>
        <v>298</v>
      </c>
      <c r="K331" s="82" t="str">
        <f>IF(Table1[[#This Row],[M Vet]]=""," ",RANK(AH331,$AH$5:$AH$1454,1))</f>
        <v xml:space="preserve"> </v>
      </c>
      <c r="L331" s="82" t="str">
        <f>IF(Table1[[#This Row],[M SuperVet]]=""," ",RANK(AI331,$AI$5:$AI$1454,1))</f>
        <v xml:space="preserve"> </v>
      </c>
      <c r="M331" s="74">
        <v>404</v>
      </c>
      <c r="N331" s="74">
        <v>176</v>
      </c>
      <c r="O331" s="74">
        <v>47</v>
      </c>
      <c r="P331" s="74">
        <v>128</v>
      </c>
      <c r="Q331" s="17">
        <v>182</v>
      </c>
      <c r="R331" s="17">
        <v>139</v>
      </c>
      <c r="S331" s="17">
        <v>104</v>
      </c>
      <c r="T331" s="17">
        <v>179</v>
      </c>
      <c r="U331" s="55">
        <f>+Table1[[#This Row],[Thames Turbo Sprint Triathlon]]/$M$3</f>
        <v>1</v>
      </c>
      <c r="V331" s="55">
        <f t="shared" si="127"/>
        <v>1</v>
      </c>
      <c r="W331" s="55">
        <f t="shared" si="128"/>
        <v>1</v>
      </c>
      <c r="X331" s="55">
        <f t="shared" si="129"/>
        <v>1</v>
      </c>
      <c r="Y331" s="55">
        <f t="shared" si="130"/>
        <v>0.35339805825242721</v>
      </c>
      <c r="Z331" s="55">
        <f>+Table1[[#This Row],[Hillingdon Sprint Triathlon]]/$R$3</f>
        <v>1</v>
      </c>
      <c r="AA331" s="55">
        <f>+Table1[[#This Row],[London Fields]]/$S$3</f>
        <v>1</v>
      </c>
      <c r="AB331" s="55">
        <f>+Table1[[#This Row],[Jekyll &amp; Hyde Park Duathlon]]/$T$3</f>
        <v>1</v>
      </c>
      <c r="AC331" s="65">
        <f t="shared" si="131"/>
        <v>3.3533980582524272</v>
      </c>
      <c r="AD331" s="55"/>
      <c r="AE331" s="55"/>
      <c r="AF331" s="55"/>
      <c r="AG331" s="55">
        <f>+AC331</f>
        <v>3.3533980582524272</v>
      </c>
      <c r="AH331" s="55"/>
      <c r="AI331" s="55"/>
      <c r="AJ331" s="73">
        <f>COUNT(Table1[[#This Row],[F open]:[M SuperVet]])</f>
        <v>1</v>
      </c>
    </row>
    <row r="332" spans="1:36" s="52" customFormat="1" hidden="1" x14ac:dyDescent="0.2">
      <c r="A332" s="16" t="str">
        <f t="shared" si="125"/>
        <v xml:space="preserve"> </v>
      </c>
      <c r="B332" s="16" t="s">
        <v>2259</v>
      </c>
      <c r="C332" s="15"/>
      <c r="D332" s="29" t="s">
        <v>397</v>
      </c>
      <c r="E332" s="29" t="s">
        <v>188</v>
      </c>
      <c r="F332" s="82">
        <f t="shared" si="126"/>
        <v>1307</v>
      </c>
      <c r="G332" s="82" t="str">
        <f>IF(Table1[[#This Row],[F open]]=""," ",RANK(AD332,$AD$5:$AD$1454,1))</f>
        <v xml:space="preserve"> </v>
      </c>
      <c r="H332" s="82" t="str">
        <f>IF(Table1[[#This Row],[F Vet]]=""," ",RANK(AE332,$AE$5:$AE$1454,1))</f>
        <v xml:space="preserve"> </v>
      </c>
      <c r="I332" s="82" t="str">
        <f>IF(Table1[[#This Row],[F SuperVet]]=""," ",RANK(AF332,$AF$5:$AF$1454,1))</f>
        <v xml:space="preserve"> </v>
      </c>
      <c r="J332" s="82" t="str">
        <f>IF(Table1[[#This Row],[M Open]]=""," ",RANK(AG332,$AG$5:$AG$1454,1))</f>
        <v xml:space="preserve"> </v>
      </c>
      <c r="K332" s="82">
        <f>IF(Table1[[#This Row],[M Vet]]=""," ",RANK(AH332,$AH$5:$AH$1454,1))</f>
        <v>311</v>
      </c>
      <c r="L332" s="82" t="str">
        <f>IF(Table1[[#This Row],[M SuperVet]]=""," ",RANK(AI332,$AI$5:$AI$1454,1))</f>
        <v xml:space="preserve"> </v>
      </c>
      <c r="M332" s="74">
        <v>404</v>
      </c>
      <c r="N332" s="74">
        <v>176</v>
      </c>
      <c r="O332" s="74">
        <v>47</v>
      </c>
      <c r="P332" s="74">
        <v>128</v>
      </c>
      <c r="Q332" s="17">
        <v>515</v>
      </c>
      <c r="R332" s="17">
        <v>139</v>
      </c>
      <c r="S332" s="17">
        <v>104</v>
      </c>
      <c r="T332" s="17">
        <v>162</v>
      </c>
      <c r="U332" s="55">
        <f>+Table1[[#This Row],[Thames Turbo Sprint Triathlon]]/$M$3</f>
        <v>1</v>
      </c>
      <c r="V332" s="55">
        <f t="shared" si="127"/>
        <v>1</v>
      </c>
      <c r="W332" s="55">
        <f t="shared" si="128"/>
        <v>1</v>
      </c>
      <c r="X332" s="55">
        <f t="shared" si="129"/>
        <v>1</v>
      </c>
      <c r="Y332" s="55">
        <f t="shared" si="130"/>
        <v>1</v>
      </c>
      <c r="Z332" s="55">
        <f>+Table1[[#This Row],[Hillingdon Sprint Triathlon]]/$R$3</f>
        <v>1</v>
      </c>
      <c r="AA332" s="55">
        <f>+Table1[[#This Row],[London Fields]]/$S$3</f>
        <v>1</v>
      </c>
      <c r="AB332" s="55">
        <f>+Table1[[#This Row],[Jekyll &amp; Hyde Park Duathlon]]/$T$3</f>
        <v>0.9050279329608939</v>
      </c>
      <c r="AC332" s="65">
        <f t="shared" si="131"/>
        <v>3.9050279329608939</v>
      </c>
      <c r="AD332" s="55"/>
      <c r="AE332" s="55"/>
      <c r="AF332" s="55"/>
      <c r="AG332" s="55"/>
      <c r="AH332" s="55">
        <f t="shared" ref="AH332:AH333" si="134">+AC332</f>
        <v>3.9050279329608939</v>
      </c>
      <c r="AI332" s="55"/>
      <c r="AJ332" s="73">
        <f>COUNT(Table1[[#This Row],[F open]:[M SuperVet]])</f>
        <v>1</v>
      </c>
    </row>
    <row r="333" spans="1:36" s="52" customFormat="1" hidden="1" x14ac:dyDescent="0.2">
      <c r="A333" s="16" t="str">
        <f t="shared" si="125"/>
        <v xml:space="preserve"> </v>
      </c>
      <c r="B333" s="16" t="s">
        <v>1476</v>
      </c>
      <c r="C333" s="15"/>
      <c r="D333" s="29" t="s">
        <v>397</v>
      </c>
      <c r="E333" s="29" t="s">
        <v>188</v>
      </c>
      <c r="F333" s="82">
        <f t="shared" si="126"/>
        <v>1303</v>
      </c>
      <c r="G333" s="82" t="str">
        <f>IF(Table1[[#This Row],[F open]]=""," ",RANK(AD333,$AD$5:$AD$1454,1))</f>
        <v xml:space="preserve"> </v>
      </c>
      <c r="H333" s="82" t="str">
        <f>IF(Table1[[#This Row],[F Vet]]=""," ",RANK(AE333,$AE$5:$AE$1454,1))</f>
        <v xml:space="preserve"> </v>
      </c>
      <c r="I333" s="82" t="str">
        <f>IF(Table1[[#This Row],[F SuperVet]]=""," ",RANK(AF333,$AF$5:$AF$1454,1))</f>
        <v xml:space="preserve"> </v>
      </c>
      <c r="J333" s="82" t="str">
        <f>IF(Table1[[#This Row],[M Open]]=""," ",RANK(AG333,$AG$5:$AG$1454,1))</f>
        <v xml:space="preserve"> </v>
      </c>
      <c r="K333" s="82">
        <f>IF(Table1[[#This Row],[M Vet]]=""," ",RANK(AH333,$AH$5:$AH$1454,1))</f>
        <v>310</v>
      </c>
      <c r="L333" s="82" t="str">
        <f>IF(Table1[[#This Row],[M SuperVet]]=""," ",RANK(AI333,$AI$5:$AI$1454,1))</f>
        <v xml:space="preserve"> </v>
      </c>
      <c r="M333" s="74">
        <v>404</v>
      </c>
      <c r="N333" s="74">
        <v>159</v>
      </c>
      <c r="O333" s="74">
        <v>47</v>
      </c>
      <c r="P333" s="74">
        <v>128</v>
      </c>
      <c r="Q333" s="17">
        <v>515</v>
      </c>
      <c r="R333" s="17">
        <v>139</v>
      </c>
      <c r="S333" s="17">
        <v>104</v>
      </c>
      <c r="T333" s="17">
        <v>179</v>
      </c>
      <c r="U333" s="55">
        <f>+Table1[[#This Row],[Thames Turbo Sprint Triathlon]]/$M$3</f>
        <v>1</v>
      </c>
      <c r="V333" s="55">
        <f t="shared" si="127"/>
        <v>0.90340909090909094</v>
      </c>
      <c r="W333" s="55">
        <f t="shared" si="128"/>
        <v>1</v>
      </c>
      <c r="X333" s="55">
        <f t="shared" si="129"/>
        <v>1</v>
      </c>
      <c r="Y333" s="55">
        <f t="shared" si="130"/>
        <v>1</v>
      </c>
      <c r="Z333" s="55">
        <f>+Table1[[#This Row],[Hillingdon Sprint Triathlon]]/$R$3</f>
        <v>1</v>
      </c>
      <c r="AA333" s="55">
        <f>+Table1[[#This Row],[London Fields]]/$S$3</f>
        <v>1</v>
      </c>
      <c r="AB333" s="55">
        <f>+Table1[[#This Row],[Jekyll &amp; Hyde Park Duathlon]]/$T$3</f>
        <v>1</v>
      </c>
      <c r="AC333" s="65">
        <f t="shared" si="131"/>
        <v>3.9034090909090908</v>
      </c>
      <c r="AD333" s="55"/>
      <c r="AE333" s="55"/>
      <c r="AF333" s="55"/>
      <c r="AG333" s="55"/>
      <c r="AH333" s="55">
        <f t="shared" si="134"/>
        <v>3.9034090909090908</v>
      </c>
      <c r="AI333" s="55"/>
      <c r="AJ333" s="73">
        <f>COUNT(Table1[[#This Row],[F open]:[M SuperVet]])</f>
        <v>1</v>
      </c>
    </row>
    <row r="334" spans="1:36" s="52" customFormat="1" hidden="1" x14ac:dyDescent="0.2">
      <c r="A334" s="16" t="str">
        <f t="shared" si="125"/>
        <v xml:space="preserve"> </v>
      </c>
      <c r="B334" s="16" t="s">
        <v>1833</v>
      </c>
      <c r="C334" s="15"/>
      <c r="D334" s="29" t="s">
        <v>217</v>
      </c>
      <c r="E334" s="29" t="s">
        <v>188</v>
      </c>
      <c r="F334" s="82">
        <f t="shared" si="126"/>
        <v>918</v>
      </c>
      <c r="G334" s="82" t="str">
        <f>IF(Table1[[#This Row],[F open]]=""," ",RANK(AD334,$AD$5:$AD$1454,1))</f>
        <v xml:space="preserve"> </v>
      </c>
      <c r="H334" s="82" t="str">
        <f>IF(Table1[[#This Row],[F Vet]]=""," ",RANK(AE334,$AE$5:$AE$1454,1))</f>
        <v xml:space="preserve"> </v>
      </c>
      <c r="I334" s="82" t="str">
        <f>IF(Table1[[#This Row],[F SuperVet]]=""," ",RANK(AF334,$AF$5:$AF$1454,1))</f>
        <v xml:space="preserve"> </v>
      </c>
      <c r="J334" s="82">
        <f>IF(Table1[[#This Row],[M Open]]=""," ",RANK(AG334,$AG$5:$AG$1454,1))</f>
        <v>465</v>
      </c>
      <c r="K334" s="82" t="str">
        <f>IF(Table1[[#This Row],[M Vet]]=""," ",RANK(AH334,$AH$5:$AH$1454,1))</f>
        <v xml:space="preserve"> </v>
      </c>
      <c r="L334" s="82" t="str">
        <f>IF(Table1[[#This Row],[M SuperVet]]=""," ",RANK(AI334,$AI$5:$AI$1454,1))</f>
        <v xml:space="preserve"> </v>
      </c>
      <c r="M334" s="74">
        <v>404</v>
      </c>
      <c r="N334" s="74">
        <v>176</v>
      </c>
      <c r="O334" s="74">
        <v>47</v>
      </c>
      <c r="P334" s="74">
        <v>128</v>
      </c>
      <c r="Q334" s="17">
        <v>332</v>
      </c>
      <c r="R334" s="17">
        <v>139</v>
      </c>
      <c r="S334" s="17">
        <v>104</v>
      </c>
      <c r="T334" s="17">
        <v>179</v>
      </c>
      <c r="U334" s="55">
        <f>+Table1[[#This Row],[Thames Turbo Sprint Triathlon]]/$M$3</f>
        <v>1</v>
      </c>
      <c r="V334" s="55">
        <f t="shared" si="127"/>
        <v>1</v>
      </c>
      <c r="W334" s="55">
        <f t="shared" si="128"/>
        <v>1</v>
      </c>
      <c r="X334" s="55">
        <f t="shared" si="129"/>
        <v>1</v>
      </c>
      <c r="Y334" s="55">
        <f t="shared" si="130"/>
        <v>0.64466019417475728</v>
      </c>
      <c r="Z334" s="55">
        <f>+Table1[[#This Row],[Hillingdon Sprint Triathlon]]/$R$3</f>
        <v>1</v>
      </c>
      <c r="AA334" s="55">
        <f>+Table1[[#This Row],[London Fields]]/$S$3</f>
        <v>1</v>
      </c>
      <c r="AB334" s="55">
        <f>+Table1[[#This Row],[Jekyll &amp; Hyde Park Duathlon]]/$T$3</f>
        <v>1</v>
      </c>
      <c r="AC334" s="65">
        <f t="shared" si="131"/>
        <v>3.6446601941747572</v>
      </c>
      <c r="AD334" s="55"/>
      <c r="AE334" s="55"/>
      <c r="AF334" s="55"/>
      <c r="AG334" s="55">
        <f t="shared" ref="AG334:AG335" si="135">+AC334</f>
        <v>3.6446601941747572</v>
      </c>
      <c r="AH334" s="55"/>
      <c r="AI334" s="55"/>
      <c r="AJ334" s="73">
        <f>COUNT(Table1[[#This Row],[F open]:[M SuperVet]])</f>
        <v>1</v>
      </c>
    </row>
    <row r="335" spans="1:36" s="52" customFormat="1" hidden="1" x14ac:dyDescent="0.2">
      <c r="A335" s="16" t="str">
        <f t="shared" si="125"/>
        <v xml:space="preserve"> </v>
      </c>
      <c r="B335" s="16" t="s">
        <v>969</v>
      </c>
      <c r="C335" s="15"/>
      <c r="D335" s="29" t="s">
        <v>217</v>
      </c>
      <c r="E335" s="29" t="s">
        <v>188</v>
      </c>
      <c r="F335" s="82">
        <f t="shared" si="126"/>
        <v>1113</v>
      </c>
      <c r="G335" s="82" t="str">
        <f>IF(Table1[[#This Row],[F open]]=""," ",RANK(AD335,$AD$5:$AD$1454,1))</f>
        <v xml:space="preserve"> </v>
      </c>
      <c r="H335" s="82" t="str">
        <f>IF(Table1[[#This Row],[F Vet]]=""," ",RANK(AE335,$AE$5:$AE$1454,1))</f>
        <v xml:space="preserve"> </v>
      </c>
      <c r="I335" s="82" t="str">
        <f>IF(Table1[[#This Row],[F SuperVet]]=""," ",RANK(AF335,$AF$5:$AF$1454,1))</f>
        <v xml:space="preserve"> </v>
      </c>
      <c r="J335" s="82">
        <f>IF(Table1[[#This Row],[M Open]]=""," ",RANK(AG335,$AG$5:$AG$1454,1))</f>
        <v>525</v>
      </c>
      <c r="K335" s="82" t="str">
        <f>IF(Table1[[#This Row],[M Vet]]=""," ",RANK(AH335,$AH$5:$AH$1454,1))</f>
        <v xml:space="preserve"> </v>
      </c>
      <c r="L335" s="82" t="str">
        <f>IF(Table1[[#This Row],[M SuperVet]]=""," ",RANK(AI335,$AI$5:$AI$1454,1))</f>
        <v xml:space="preserve"> </v>
      </c>
      <c r="M335" s="74">
        <v>316</v>
      </c>
      <c r="N335" s="74">
        <v>176</v>
      </c>
      <c r="O335" s="74">
        <v>47</v>
      </c>
      <c r="P335" s="74">
        <v>128</v>
      </c>
      <c r="Q335" s="17">
        <v>515</v>
      </c>
      <c r="R335" s="17">
        <v>139</v>
      </c>
      <c r="S335" s="17">
        <v>104</v>
      </c>
      <c r="T335" s="17">
        <v>179</v>
      </c>
      <c r="U335" s="55">
        <f>+Table1[[#This Row],[Thames Turbo Sprint Triathlon]]/$M$3</f>
        <v>0.78217821782178221</v>
      </c>
      <c r="V335" s="55">
        <f t="shared" si="127"/>
        <v>1</v>
      </c>
      <c r="W335" s="55">
        <f t="shared" si="128"/>
        <v>1</v>
      </c>
      <c r="X335" s="55">
        <f t="shared" si="129"/>
        <v>1</v>
      </c>
      <c r="Y335" s="55">
        <f t="shared" si="130"/>
        <v>1</v>
      </c>
      <c r="Z335" s="55">
        <f>+Table1[[#This Row],[Hillingdon Sprint Triathlon]]/$R$3</f>
        <v>1</v>
      </c>
      <c r="AA335" s="55">
        <f>+Table1[[#This Row],[London Fields]]/$S$3</f>
        <v>1</v>
      </c>
      <c r="AB335" s="55">
        <f>+Table1[[#This Row],[Jekyll &amp; Hyde Park Duathlon]]/$T$3</f>
        <v>1</v>
      </c>
      <c r="AC335" s="65">
        <f t="shared" si="131"/>
        <v>3.782178217821782</v>
      </c>
      <c r="AD335" s="55"/>
      <c r="AE335" s="55"/>
      <c r="AF335" s="55"/>
      <c r="AG335" s="55">
        <f t="shared" si="135"/>
        <v>3.782178217821782</v>
      </c>
      <c r="AH335" s="55"/>
      <c r="AI335" s="55"/>
      <c r="AJ335" s="73">
        <f>COUNT(Table1[[#This Row],[F open]:[M SuperVet]])</f>
        <v>1</v>
      </c>
    </row>
    <row r="336" spans="1:36" s="52" customFormat="1" hidden="1" x14ac:dyDescent="0.2">
      <c r="A336" s="16" t="str">
        <f t="shared" si="125"/>
        <v xml:space="preserve"> </v>
      </c>
      <c r="B336" s="16" t="s">
        <v>1677</v>
      </c>
      <c r="C336" s="15" t="s">
        <v>1678</v>
      </c>
      <c r="D336" s="29" t="s">
        <v>397</v>
      </c>
      <c r="E336" s="29" t="s">
        <v>188</v>
      </c>
      <c r="F336" s="82">
        <f t="shared" si="126"/>
        <v>351</v>
      </c>
      <c r="G336" s="82" t="str">
        <f>IF(Table1[[#This Row],[F open]]=""," ",RANK(AD336,$AD$5:$AD$1454,1))</f>
        <v xml:space="preserve"> </v>
      </c>
      <c r="H336" s="82" t="str">
        <f>IF(Table1[[#This Row],[F Vet]]=""," ",RANK(AE336,$AE$5:$AE$1454,1))</f>
        <v xml:space="preserve"> </v>
      </c>
      <c r="I336" s="82" t="str">
        <f>IF(Table1[[#This Row],[F SuperVet]]=""," ",RANK(AF336,$AF$5:$AF$1454,1))</f>
        <v xml:space="preserve"> </v>
      </c>
      <c r="J336" s="82" t="str">
        <f>IF(Table1[[#This Row],[M Open]]=""," ",RANK(AG336,$AG$5:$AG$1454,1))</f>
        <v xml:space="preserve"> </v>
      </c>
      <c r="K336" s="82">
        <f>IF(Table1[[#This Row],[M Vet]]=""," ",RANK(AH336,$AH$5:$AH$1454,1))</f>
        <v>86</v>
      </c>
      <c r="L336" s="82" t="str">
        <f>IF(Table1[[#This Row],[M SuperVet]]=""," ",RANK(AI336,$AI$5:$AI$1454,1))</f>
        <v xml:space="preserve"> </v>
      </c>
      <c r="M336" s="74">
        <v>404</v>
      </c>
      <c r="N336" s="74">
        <v>176</v>
      </c>
      <c r="O336" s="74">
        <v>47</v>
      </c>
      <c r="P336" s="74">
        <v>128</v>
      </c>
      <c r="Q336" s="17">
        <v>109</v>
      </c>
      <c r="R336" s="17">
        <v>139</v>
      </c>
      <c r="S336" s="17">
        <v>104</v>
      </c>
      <c r="T336" s="17">
        <v>179</v>
      </c>
      <c r="U336" s="55">
        <f>+Table1[[#This Row],[Thames Turbo Sprint Triathlon]]/$M$3</f>
        <v>1</v>
      </c>
      <c r="V336" s="55">
        <f t="shared" si="127"/>
        <v>1</v>
      </c>
      <c r="W336" s="55">
        <f t="shared" si="128"/>
        <v>1</v>
      </c>
      <c r="X336" s="55">
        <f t="shared" si="129"/>
        <v>1</v>
      </c>
      <c r="Y336" s="55">
        <f t="shared" si="130"/>
        <v>0.21165048543689322</v>
      </c>
      <c r="Z336" s="55">
        <f>+Table1[[#This Row],[Hillingdon Sprint Triathlon]]/$R$3</f>
        <v>1</v>
      </c>
      <c r="AA336" s="55">
        <f>+Table1[[#This Row],[London Fields]]/$S$3</f>
        <v>1</v>
      </c>
      <c r="AB336" s="55">
        <f>+Table1[[#This Row],[Jekyll &amp; Hyde Park Duathlon]]/$T$3</f>
        <v>1</v>
      </c>
      <c r="AC336" s="65">
        <f t="shared" si="131"/>
        <v>3.211650485436893</v>
      </c>
      <c r="AD336" s="55"/>
      <c r="AE336" s="55"/>
      <c r="AF336" s="55"/>
      <c r="AG336" s="55"/>
      <c r="AH336" s="55">
        <f>+AC336</f>
        <v>3.211650485436893</v>
      </c>
      <c r="AI336" s="55"/>
      <c r="AJ336" s="73">
        <f>COUNT(Table1[[#This Row],[F open]:[M SuperVet]])</f>
        <v>1</v>
      </c>
    </row>
    <row r="337" spans="1:36" s="52" customFormat="1" hidden="1" x14ac:dyDescent="0.2">
      <c r="A337" s="16" t="str">
        <f t="shared" si="125"/>
        <v xml:space="preserve"> </v>
      </c>
      <c r="B337" s="16" t="s">
        <v>1830</v>
      </c>
      <c r="C337" s="15"/>
      <c r="D337" s="29" t="s">
        <v>217</v>
      </c>
      <c r="E337" s="29" t="s">
        <v>188</v>
      </c>
      <c r="F337" s="82">
        <f t="shared" si="126"/>
        <v>904</v>
      </c>
      <c r="G337" s="82" t="str">
        <f>IF(Table1[[#This Row],[F open]]=""," ",RANK(AD337,$AD$5:$AD$1454,1))</f>
        <v xml:space="preserve"> </v>
      </c>
      <c r="H337" s="82" t="str">
        <f>IF(Table1[[#This Row],[F Vet]]=""," ",RANK(AE337,$AE$5:$AE$1454,1))</f>
        <v xml:space="preserve"> </v>
      </c>
      <c r="I337" s="82" t="str">
        <f>IF(Table1[[#This Row],[F SuperVet]]=""," ",RANK(AF337,$AF$5:$AF$1454,1))</f>
        <v xml:space="preserve"> </v>
      </c>
      <c r="J337" s="82">
        <f>IF(Table1[[#This Row],[M Open]]=""," ",RANK(AG337,$AG$5:$AG$1454,1))</f>
        <v>459</v>
      </c>
      <c r="K337" s="82" t="str">
        <f>IF(Table1[[#This Row],[M Vet]]=""," ",RANK(AH337,$AH$5:$AH$1454,1))</f>
        <v xml:space="preserve"> </v>
      </c>
      <c r="L337" s="82" t="str">
        <f>IF(Table1[[#This Row],[M SuperVet]]=""," ",RANK(AI337,$AI$5:$AI$1454,1))</f>
        <v xml:space="preserve"> </v>
      </c>
      <c r="M337" s="74">
        <v>404</v>
      </c>
      <c r="N337" s="74">
        <v>176</v>
      </c>
      <c r="O337" s="74">
        <v>47</v>
      </c>
      <c r="P337" s="74">
        <v>128</v>
      </c>
      <c r="Q337" s="17">
        <v>327</v>
      </c>
      <c r="R337" s="17">
        <v>139</v>
      </c>
      <c r="S337" s="17">
        <v>104</v>
      </c>
      <c r="T337" s="17">
        <v>179</v>
      </c>
      <c r="U337" s="55">
        <f>+Table1[[#This Row],[Thames Turbo Sprint Triathlon]]/$M$3</f>
        <v>1</v>
      </c>
      <c r="V337" s="55">
        <f t="shared" si="127"/>
        <v>1</v>
      </c>
      <c r="W337" s="55">
        <f t="shared" si="128"/>
        <v>1</v>
      </c>
      <c r="X337" s="55">
        <f t="shared" si="129"/>
        <v>1</v>
      </c>
      <c r="Y337" s="55">
        <f t="shared" si="130"/>
        <v>0.63495145631067962</v>
      </c>
      <c r="Z337" s="55">
        <f>+Table1[[#This Row],[Hillingdon Sprint Triathlon]]/$R$3</f>
        <v>1</v>
      </c>
      <c r="AA337" s="55">
        <f>+Table1[[#This Row],[London Fields]]/$S$3</f>
        <v>1</v>
      </c>
      <c r="AB337" s="55">
        <f>+Table1[[#This Row],[Jekyll &amp; Hyde Park Duathlon]]/$T$3</f>
        <v>1</v>
      </c>
      <c r="AC337" s="65">
        <f t="shared" si="131"/>
        <v>3.6349514563106795</v>
      </c>
      <c r="AD337" s="55"/>
      <c r="AE337" s="55"/>
      <c r="AF337" s="55"/>
      <c r="AG337" s="55">
        <f t="shared" ref="AG337:AG338" si="136">+AC337</f>
        <v>3.6349514563106795</v>
      </c>
      <c r="AH337" s="55"/>
      <c r="AI337" s="55"/>
      <c r="AJ337" s="73">
        <f>COUNT(Table1[[#This Row],[F open]:[M SuperVet]])</f>
        <v>1</v>
      </c>
    </row>
    <row r="338" spans="1:36" s="52" customFormat="1" hidden="1" x14ac:dyDescent="0.2">
      <c r="A338" s="16" t="str">
        <f t="shared" si="125"/>
        <v xml:space="preserve"> </v>
      </c>
      <c r="B338" s="16" t="s">
        <v>946</v>
      </c>
      <c r="C338" s="15"/>
      <c r="D338" s="29" t="s">
        <v>217</v>
      </c>
      <c r="E338" s="29" t="s">
        <v>188</v>
      </c>
      <c r="F338" s="82">
        <f t="shared" si="126"/>
        <v>1021</v>
      </c>
      <c r="G338" s="82" t="str">
        <f>IF(Table1[[#This Row],[F open]]=""," ",RANK(AD338,$AD$5:$AD$1454,1))</f>
        <v xml:space="preserve"> </v>
      </c>
      <c r="H338" s="82" t="str">
        <f>IF(Table1[[#This Row],[F Vet]]=""," ",RANK(AE338,$AE$5:$AE$1454,1))</f>
        <v xml:space="preserve"> </v>
      </c>
      <c r="I338" s="82" t="str">
        <f>IF(Table1[[#This Row],[F SuperVet]]=""," ",RANK(AF338,$AF$5:$AF$1454,1))</f>
        <v xml:space="preserve"> </v>
      </c>
      <c r="J338" s="82">
        <f>IF(Table1[[#This Row],[M Open]]=""," ",RANK(AG338,$AG$5:$AG$1454,1))</f>
        <v>495</v>
      </c>
      <c r="K338" s="82" t="str">
        <f>IF(Table1[[#This Row],[M Vet]]=""," ",RANK(AH338,$AH$5:$AH$1454,1))</f>
        <v xml:space="preserve"> </v>
      </c>
      <c r="L338" s="82" t="str">
        <f>IF(Table1[[#This Row],[M SuperVet]]=""," ",RANK(AI338,$AI$5:$AI$1454,1))</f>
        <v xml:space="preserve"> </v>
      </c>
      <c r="M338" s="74">
        <v>290</v>
      </c>
      <c r="N338" s="74">
        <v>176</v>
      </c>
      <c r="O338" s="74">
        <v>47</v>
      </c>
      <c r="P338" s="74">
        <v>128</v>
      </c>
      <c r="Q338" s="17">
        <v>515</v>
      </c>
      <c r="R338" s="17">
        <v>139</v>
      </c>
      <c r="S338" s="17">
        <v>104</v>
      </c>
      <c r="T338" s="17">
        <v>179</v>
      </c>
      <c r="U338" s="55">
        <f>+Table1[[#This Row],[Thames Turbo Sprint Triathlon]]/$M$3</f>
        <v>0.71782178217821779</v>
      </c>
      <c r="V338" s="55">
        <f t="shared" si="127"/>
        <v>1</v>
      </c>
      <c r="W338" s="55">
        <f t="shared" si="128"/>
        <v>1</v>
      </c>
      <c r="X338" s="55">
        <f t="shared" si="129"/>
        <v>1</v>
      </c>
      <c r="Y338" s="55">
        <f t="shared" si="130"/>
        <v>1</v>
      </c>
      <c r="Z338" s="55">
        <f>+Table1[[#This Row],[Hillingdon Sprint Triathlon]]/$R$3</f>
        <v>1</v>
      </c>
      <c r="AA338" s="55">
        <f>+Table1[[#This Row],[London Fields]]/$S$3</f>
        <v>1</v>
      </c>
      <c r="AB338" s="55">
        <f>+Table1[[#This Row],[Jekyll &amp; Hyde Park Duathlon]]/$T$3</f>
        <v>1</v>
      </c>
      <c r="AC338" s="65">
        <f t="shared" si="131"/>
        <v>3.717821782178218</v>
      </c>
      <c r="AD338" s="55"/>
      <c r="AE338" s="55"/>
      <c r="AF338" s="55"/>
      <c r="AG338" s="55">
        <f t="shared" si="136"/>
        <v>3.717821782178218</v>
      </c>
      <c r="AH338" s="55"/>
      <c r="AI338" s="55"/>
      <c r="AJ338" s="73">
        <f>COUNT(Table1[[#This Row],[F open]:[M SuperVet]])</f>
        <v>1</v>
      </c>
    </row>
    <row r="339" spans="1:36" s="52" customFormat="1" hidden="1" x14ac:dyDescent="0.2">
      <c r="A339" s="16" t="str">
        <f t="shared" si="125"/>
        <v xml:space="preserve"> </v>
      </c>
      <c r="B339" s="16" t="s">
        <v>445</v>
      </c>
      <c r="C339" s="15"/>
      <c r="D339" s="29" t="s">
        <v>397</v>
      </c>
      <c r="E339" s="29" t="s">
        <v>188</v>
      </c>
      <c r="F339" s="82">
        <f t="shared" si="126"/>
        <v>895</v>
      </c>
      <c r="G339" s="82" t="str">
        <f>IF(Table1[[#This Row],[F open]]=""," ",RANK(AD339,$AD$5:$AD$1454,1))</f>
        <v xml:space="preserve"> </v>
      </c>
      <c r="H339" s="82" t="str">
        <f>IF(Table1[[#This Row],[F Vet]]=""," ",RANK(AE339,$AE$5:$AE$1454,1))</f>
        <v xml:space="preserve"> </v>
      </c>
      <c r="I339" s="82" t="str">
        <f>IF(Table1[[#This Row],[F SuperVet]]=""," ",RANK(AF339,$AF$5:$AF$1454,1))</f>
        <v xml:space="preserve"> </v>
      </c>
      <c r="J339" s="82" t="str">
        <f>IF(Table1[[#This Row],[M Open]]=""," ",RANK(AG339,$AG$5:$AG$1454,1))</f>
        <v xml:space="preserve"> </v>
      </c>
      <c r="K339" s="82">
        <f>IF(Table1[[#This Row],[M Vet]]=""," ",RANK(AH339,$AH$5:$AH$1454,1))</f>
        <v>225</v>
      </c>
      <c r="L339" s="82" t="str">
        <f>IF(Table1[[#This Row],[M SuperVet]]=""," ",RANK(AI339,$AI$5:$AI$1454,1))</f>
        <v xml:space="preserve"> </v>
      </c>
      <c r="M339" s="74">
        <v>254</v>
      </c>
      <c r="N339" s="74">
        <v>176</v>
      </c>
      <c r="O339" s="74">
        <v>47</v>
      </c>
      <c r="P339" s="74">
        <v>128</v>
      </c>
      <c r="Q339" s="17">
        <v>515</v>
      </c>
      <c r="R339" s="17">
        <v>139</v>
      </c>
      <c r="S339" s="17">
        <v>104</v>
      </c>
      <c r="T339" s="17">
        <v>179</v>
      </c>
      <c r="U339" s="55">
        <f>+Table1[[#This Row],[Thames Turbo Sprint Triathlon]]/$M$3</f>
        <v>0.62871287128712872</v>
      </c>
      <c r="V339" s="55">
        <f t="shared" si="127"/>
        <v>1</v>
      </c>
      <c r="W339" s="55">
        <f t="shared" si="128"/>
        <v>1</v>
      </c>
      <c r="X339" s="55">
        <f t="shared" si="129"/>
        <v>1</v>
      </c>
      <c r="Y339" s="55">
        <f t="shared" si="130"/>
        <v>1</v>
      </c>
      <c r="Z339" s="55">
        <f>+Table1[[#This Row],[Hillingdon Sprint Triathlon]]/$R$3</f>
        <v>1</v>
      </c>
      <c r="AA339" s="55">
        <f>+Table1[[#This Row],[London Fields]]/$S$3</f>
        <v>1</v>
      </c>
      <c r="AB339" s="55">
        <f>+Table1[[#This Row],[Jekyll &amp; Hyde Park Duathlon]]/$T$3</f>
        <v>1</v>
      </c>
      <c r="AC339" s="65">
        <f t="shared" si="131"/>
        <v>3.6287128712871288</v>
      </c>
      <c r="AD339" s="55"/>
      <c r="AE339" s="55"/>
      <c r="AF339" s="55"/>
      <c r="AG339" s="55"/>
      <c r="AH339" s="55">
        <f>+AC339</f>
        <v>3.6287128712871288</v>
      </c>
      <c r="AI339" s="55"/>
      <c r="AJ339" s="73">
        <f>COUNT(Table1[[#This Row],[F open]:[M SuperVet]])</f>
        <v>1</v>
      </c>
    </row>
    <row r="340" spans="1:36" s="52" customFormat="1" hidden="1" x14ac:dyDescent="0.2">
      <c r="A340" s="16" t="str">
        <f t="shared" si="125"/>
        <v xml:space="preserve"> </v>
      </c>
      <c r="B340" s="16" t="s">
        <v>900</v>
      </c>
      <c r="C340" s="15"/>
      <c r="D340" s="29" t="s">
        <v>217</v>
      </c>
      <c r="E340" s="29" t="s">
        <v>188</v>
      </c>
      <c r="F340" s="82">
        <f t="shared" si="126"/>
        <v>812</v>
      </c>
      <c r="G340" s="82" t="str">
        <f>IF(Table1[[#This Row],[F open]]=""," ",RANK(AD340,$AD$5:$AD$1454,1))</f>
        <v xml:space="preserve"> </v>
      </c>
      <c r="H340" s="82" t="str">
        <f>IF(Table1[[#This Row],[F Vet]]=""," ",RANK(AE340,$AE$5:$AE$1454,1))</f>
        <v xml:space="preserve"> </v>
      </c>
      <c r="I340" s="82" t="str">
        <f>IF(Table1[[#This Row],[F SuperVet]]=""," ",RANK(AF340,$AF$5:$AF$1454,1))</f>
        <v xml:space="preserve"> </v>
      </c>
      <c r="J340" s="82">
        <f>IF(Table1[[#This Row],[M Open]]=""," ",RANK(AG340,$AG$5:$AG$1454,1))</f>
        <v>427</v>
      </c>
      <c r="K340" s="82" t="str">
        <f>IF(Table1[[#This Row],[M Vet]]=""," ",RANK(AH340,$AH$5:$AH$1454,1))</f>
        <v xml:space="preserve"> </v>
      </c>
      <c r="L340" s="82" t="str">
        <f>IF(Table1[[#This Row],[M SuperVet]]=""," ",RANK(AI340,$AI$5:$AI$1454,1))</f>
        <v xml:space="preserve"> </v>
      </c>
      <c r="M340" s="74">
        <v>231</v>
      </c>
      <c r="N340" s="74">
        <v>176</v>
      </c>
      <c r="O340" s="74">
        <v>47</v>
      </c>
      <c r="P340" s="74">
        <v>128</v>
      </c>
      <c r="Q340" s="17">
        <v>515</v>
      </c>
      <c r="R340" s="17">
        <v>139</v>
      </c>
      <c r="S340" s="17">
        <v>104</v>
      </c>
      <c r="T340" s="17">
        <v>179</v>
      </c>
      <c r="U340" s="55">
        <f>+Table1[[#This Row],[Thames Turbo Sprint Triathlon]]/$M$3</f>
        <v>0.57178217821782173</v>
      </c>
      <c r="V340" s="55">
        <f t="shared" si="127"/>
        <v>1</v>
      </c>
      <c r="W340" s="55">
        <f t="shared" si="128"/>
        <v>1</v>
      </c>
      <c r="X340" s="55">
        <f t="shared" si="129"/>
        <v>1</v>
      </c>
      <c r="Y340" s="55">
        <f t="shared" si="130"/>
        <v>1</v>
      </c>
      <c r="Z340" s="55">
        <f>+Table1[[#This Row],[Hillingdon Sprint Triathlon]]/$R$3</f>
        <v>1</v>
      </c>
      <c r="AA340" s="55">
        <f>+Table1[[#This Row],[London Fields]]/$S$3</f>
        <v>1</v>
      </c>
      <c r="AB340" s="55">
        <f>+Table1[[#This Row],[Jekyll &amp; Hyde Park Duathlon]]/$T$3</f>
        <v>1</v>
      </c>
      <c r="AC340" s="65">
        <f t="shared" si="131"/>
        <v>3.5717821782178216</v>
      </c>
      <c r="AD340" s="55"/>
      <c r="AE340" s="55"/>
      <c r="AF340" s="55"/>
      <c r="AG340" s="55">
        <f t="shared" ref="AG340:AG342" si="137">+AC340</f>
        <v>3.5717821782178216</v>
      </c>
      <c r="AH340" s="55"/>
      <c r="AI340" s="55"/>
      <c r="AJ340" s="73">
        <f>COUNT(Table1[[#This Row],[F open]:[M SuperVet]])</f>
        <v>1</v>
      </c>
    </row>
    <row r="341" spans="1:36" s="52" customFormat="1" hidden="1" x14ac:dyDescent="0.2">
      <c r="A341" s="16" t="str">
        <f t="shared" si="125"/>
        <v xml:space="preserve"> </v>
      </c>
      <c r="B341" s="16" t="s">
        <v>1750</v>
      </c>
      <c r="C341" s="15"/>
      <c r="D341" s="29" t="s">
        <v>217</v>
      </c>
      <c r="E341" s="29" t="s">
        <v>188</v>
      </c>
      <c r="F341" s="82">
        <f t="shared" si="126"/>
        <v>613</v>
      </c>
      <c r="G341" s="82" t="str">
        <f>IF(Table1[[#This Row],[F open]]=""," ",RANK(AD341,$AD$5:$AD$1454,1))</f>
        <v xml:space="preserve"> </v>
      </c>
      <c r="H341" s="82" t="str">
        <f>IF(Table1[[#This Row],[F Vet]]=""," ",RANK(AE341,$AE$5:$AE$1454,1))</f>
        <v xml:space="preserve"> </v>
      </c>
      <c r="I341" s="82" t="str">
        <f>IF(Table1[[#This Row],[F SuperVet]]=""," ",RANK(AF341,$AF$5:$AF$1454,1))</f>
        <v xml:space="preserve"> </v>
      </c>
      <c r="J341" s="82">
        <f>IF(Table1[[#This Row],[M Open]]=""," ",RANK(AG341,$AG$5:$AG$1454,1))</f>
        <v>335</v>
      </c>
      <c r="K341" s="82" t="str">
        <f>IF(Table1[[#This Row],[M Vet]]=""," ",RANK(AH341,$AH$5:$AH$1454,1))</f>
        <v xml:space="preserve"> </v>
      </c>
      <c r="L341" s="82" t="str">
        <f>IF(Table1[[#This Row],[M SuperVet]]=""," ",RANK(AI341,$AI$5:$AI$1454,1))</f>
        <v xml:space="preserve"> </v>
      </c>
      <c r="M341" s="74">
        <v>404</v>
      </c>
      <c r="N341" s="74">
        <v>176</v>
      </c>
      <c r="O341" s="74">
        <v>47</v>
      </c>
      <c r="P341" s="74">
        <v>128</v>
      </c>
      <c r="Q341" s="17">
        <v>215</v>
      </c>
      <c r="R341" s="17">
        <v>139</v>
      </c>
      <c r="S341" s="17">
        <v>104</v>
      </c>
      <c r="T341" s="17">
        <v>179</v>
      </c>
      <c r="U341" s="55">
        <f>+Table1[[#This Row],[Thames Turbo Sprint Triathlon]]/$M$3</f>
        <v>1</v>
      </c>
      <c r="V341" s="55">
        <f t="shared" si="127"/>
        <v>1</v>
      </c>
      <c r="W341" s="55">
        <f t="shared" si="128"/>
        <v>1</v>
      </c>
      <c r="X341" s="55">
        <f t="shared" si="129"/>
        <v>1</v>
      </c>
      <c r="Y341" s="55">
        <f t="shared" si="130"/>
        <v>0.41747572815533979</v>
      </c>
      <c r="Z341" s="55">
        <f>+Table1[[#This Row],[Hillingdon Sprint Triathlon]]/$R$3</f>
        <v>1</v>
      </c>
      <c r="AA341" s="55">
        <f>+Table1[[#This Row],[London Fields]]/$S$3</f>
        <v>1</v>
      </c>
      <c r="AB341" s="55">
        <f>+Table1[[#This Row],[Jekyll &amp; Hyde Park Duathlon]]/$T$3</f>
        <v>1</v>
      </c>
      <c r="AC341" s="65">
        <f t="shared" si="131"/>
        <v>3.4174757281553401</v>
      </c>
      <c r="AD341" s="55"/>
      <c r="AE341" s="55"/>
      <c r="AF341" s="55"/>
      <c r="AG341" s="55">
        <f t="shared" si="137"/>
        <v>3.4174757281553401</v>
      </c>
      <c r="AH341" s="55"/>
      <c r="AI341" s="55"/>
      <c r="AJ341" s="73">
        <f>COUNT(Table1[[#This Row],[F open]:[M SuperVet]])</f>
        <v>1</v>
      </c>
    </row>
    <row r="342" spans="1:36" s="52" customFormat="1" hidden="1" x14ac:dyDescent="0.2">
      <c r="A342" s="16" t="str">
        <f t="shared" si="125"/>
        <v xml:space="preserve"> </v>
      </c>
      <c r="B342" s="16" t="s">
        <v>599</v>
      </c>
      <c r="C342" s="15" t="s">
        <v>53</v>
      </c>
      <c r="D342" s="29" t="s">
        <v>217</v>
      </c>
      <c r="E342" s="29" t="s">
        <v>1530</v>
      </c>
      <c r="F342" s="82">
        <f t="shared" si="126"/>
        <v>186</v>
      </c>
      <c r="G342" s="82" t="str">
        <f>IF(Table1[[#This Row],[F open]]=""," ",RANK(AD342,$AD$5:$AD$1454,1))</f>
        <v xml:space="preserve"> </v>
      </c>
      <c r="H342" s="82" t="str">
        <f>IF(Table1[[#This Row],[F Vet]]=""," ",RANK(AE342,$AE$5:$AE$1454,1))</f>
        <v xml:space="preserve"> </v>
      </c>
      <c r="I342" s="82" t="str">
        <f>IF(Table1[[#This Row],[F SuperVet]]=""," ",RANK(AF342,$AF$5:$AF$1454,1))</f>
        <v xml:space="preserve"> </v>
      </c>
      <c r="J342" s="82">
        <f>IF(Table1[[#This Row],[M Open]]=""," ",RANK(AG342,$AG$5:$AG$1454,1))</f>
        <v>107</v>
      </c>
      <c r="K342" s="82" t="str">
        <f>IF(Table1[[#This Row],[M Vet]]=""," ",RANK(AH342,$AH$5:$AH$1454,1))</f>
        <v xml:space="preserve"> </v>
      </c>
      <c r="L342" s="82" t="str">
        <f>IF(Table1[[#This Row],[M SuperVet]]=""," ",RANK(AI342,$AI$5:$AI$1454,1))</f>
        <v xml:space="preserve"> </v>
      </c>
      <c r="M342" s="74">
        <v>404</v>
      </c>
      <c r="N342" s="74">
        <v>176</v>
      </c>
      <c r="O342" s="74">
        <v>47</v>
      </c>
      <c r="P342" s="74">
        <v>128</v>
      </c>
      <c r="Q342" s="17">
        <v>515</v>
      </c>
      <c r="R342" s="17">
        <v>10</v>
      </c>
      <c r="S342" s="17">
        <v>104</v>
      </c>
      <c r="T342" s="17">
        <v>179</v>
      </c>
      <c r="U342" s="55">
        <f>+Table1[[#This Row],[Thames Turbo Sprint Triathlon]]/$M$3</f>
        <v>1</v>
      </c>
      <c r="V342" s="55">
        <f t="shared" si="127"/>
        <v>1</v>
      </c>
      <c r="W342" s="55">
        <f t="shared" si="128"/>
        <v>1</v>
      </c>
      <c r="X342" s="55">
        <f t="shared" si="129"/>
        <v>1</v>
      </c>
      <c r="Y342" s="55">
        <f t="shared" si="130"/>
        <v>1</v>
      </c>
      <c r="Z342" s="55">
        <f>+Table1[[#This Row],[Hillingdon Sprint Triathlon]]/$R$3</f>
        <v>7.1942446043165464E-2</v>
      </c>
      <c r="AA342" s="55">
        <f>+Table1[[#This Row],[London Fields]]/$S$3</f>
        <v>1</v>
      </c>
      <c r="AB342" s="55">
        <f>+Table1[[#This Row],[Jekyll &amp; Hyde Park Duathlon]]/$T$3</f>
        <v>1</v>
      </c>
      <c r="AC342" s="65">
        <f t="shared" si="131"/>
        <v>3.0719424460431655</v>
      </c>
      <c r="AD342" s="55"/>
      <c r="AE342" s="55"/>
      <c r="AF342" s="55"/>
      <c r="AG342" s="55">
        <f t="shared" si="137"/>
        <v>3.0719424460431655</v>
      </c>
      <c r="AH342" s="55"/>
      <c r="AI342" s="55"/>
      <c r="AJ342" s="73">
        <f>COUNT(Table1[[#This Row],[F open]:[M SuperVet]])</f>
        <v>1</v>
      </c>
    </row>
    <row r="343" spans="1:36" s="52" customFormat="1" hidden="1" x14ac:dyDescent="0.2">
      <c r="A343" s="16" t="str">
        <f t="shared" si="125"/>
        <v xml:space="preserve"> </v>
      </c>
      <c r="B343" s="16" t="s">
        <v>1695</v>
      </c>
      <c r="C343" s="15" t="s">
        <v>1696</v>
      </c>
      <c r="D343" s="29" t="s">
        <v>397</v>
      </c>
      <c r="E343" s="29" t="s">
        <v>188</v>
      </c>
      <c r="F343" s="82">
        <f t="shared" si="126"/>
        <v>415</v>
      </c>
      <c r="G343" s="82" t="str">
        <f>IF(Table1[[#This Row],[F open]]=""," ",RANK(AD343,$AD$5:$AD$1454,1))</f>
        <v xml:space="preserve"> </v>
      </c>
      <c r="H343" s="82" t="str">
        <f>IF(Table1[[#This Row],[F Vet]]=""," ",RANK(AE343,$AE$5:$AE$1454,1))</f>
        <v xml:space="preserve"> </v>
      </c>
      <c r="I343" s="82" t="str">
        <f>IF(Table1[[#This Row],[F SuperVet]]=""," ",RANK(AF343,$AF$5:$AF$1454,1))</f>
        <v xml:space="preserve"> </v>
      </c>
      <c r="J343" s="82" t="str">
        <f>IF(Table1[[#This Row],[M Open]]=""," ",RANK(AG343,$AG$5:$AG$1454,1))</f>
        <v xml:space="preserve"> </v>
      </c>
      <c r="K343" s="82">
        <f>IF(Table1[[#This Row],[M Vet]]=""," ",RANK(AH343,$AH$5:$AH$1454,1))</f>
        <v>97</v>
      </c>
      <c r="L343" s="82" t="str">
        <f>IF(Table1[[#This Row],[M SuperVet]]=""," ",RANK(AI343,$AI$5:$AI$1454,1))</f>
        <v xml:space="preserve"> </v>
      </c>
      <c r="M343" s="74">
        <v>404</v>
      </c>
      <c r="N343" s="74">
        <v>176</v>
      </c>
      <c r="O343" s="74">
        <v>47</v>
      </c>
      <c r="P343" s="74">
        <v>128</v>
      </c>
      <c r="Q343" s="17">
        <v>135</v>
      </c>
      <c r="R343" s="17">
        <v>139</v>
      </c>
      <c r="S343" s="17">
        <v>104</v>
      </c>
      <c r="T343" s="17">
        <v>179</v>
      </c>
      <c r="U343" s="55">
        <f>+Table1[[#This Row],[Thames Turbo Sprint Triathlon]]/$M$3</f>
        <v>1</v>
      </c>
      <c r="V343" s="55">
        <f t="shared" si="127"/>
        <v>1</v>
      </c>
      <c r="W343" s="55">
        <f t="shared" si="128"/>
        <v>1</v>
      </c>
      <c r="X343" s="55">
        <f t="shared" si="129"/>
        <v>1</v>
      </c>
      <c r="Y343" s="55">
        <f t="shared" si="130"/>
        <v>0.26213592233009708</v>
      </c>
      <c r="Z343" s="55">
        <f>+Table1[[#This Row],[Hillingdon Sprint Triathlon]]/$R$3</f>
        <v>1</v>
      </c>
      <c r="AA343" s="55">
        <f>+Table1[[#This Row],[London Fields]]/$S$3</f>
        <v>1</v>
      </c>
      <c r="AB343" s="55">
        <f>+Table1[[#This Row],[Jekyll &amp; Hyde Park Duathlon]]/$T$3</f>
        <v>1</v>
      </c>
      <c r="AC343" s="65">
        <f t="shared" si="131"/>
        <v>3.262135922330097</v>
      </c>
      <c r="AD343" s="55"/>
      <c r="AE343" s="55"/>
      <c r="AF343" s="55"/>
      <c r="AG343" s="55"/>
      <c r="AH343" s="55">
        <f>+AC343</f>
        <v>3.262135922330097</v>
      </c>
      <c r="AI343" s="55"/>
      <c r="AJ343" s="73">
        <f>COUNT(Table1[[#This Row],[F open]:[M SuperVet]])</f>
        <v>1</v>
      </c>
    </row>
    <row r="344" spans="1:36" s="52" customFormat="1" hidden="1" x14ac:dyDescent="0.2">
      <c r="A344" s="16" t="str">
        <f t="shared" si="125"/>
        <v xml:space="preserve"> </v>
      </c>
      <c r="B344" s="16" t="s">
        <v>882</v>
      </c>
      <c r="C344" s="15"/>
      <c r="D344" s="29" t="s">
        <v>217</v>
      </c>
      <c r="E344" s="29" t="s">
        <v>188</v>
      </c>
      <c r="F344" s="82">
        <f t="shared" si="126"/>
        <v>103</v>
      </c>
      <c r="G344" s="82" t="str">
        <f>IF(Table1[[#This Row],[F open]]=""," ",RANK(AD344,$AD$5:$AD$1454,1))</f>
        <v xml:space="preserve"> </v>
      </c>
      <c r="H344" s="82" t="str">
        <f>IF(Table1[[#This Row],[F Vet]]=""," ",RANK(AE344,$AE$5:$AE$1454,1))</f>
        <v xml:space="preserve"> </v>
      </c>
      <c r="I344" s="82" t="str">
        <f>IF(Table1[[#This Row],[F SuperVet]]=""," ",RANK(AF344,$AF$5:$AF$1454,1))</f>
        <v xml:space="preserve"> </v>
      </c>
      <c r="J344" s="82">
        <f>IF(Table1[[#This Row],[M Open]]=""," ",RANK(AG344,$AG$5:$AG$1454,1))</f>
        <v>54</v>
      </c>
      <c r="K344" s="82" t="str">
        <f>IF(Table1[[#This Row],[M Vet]]=""," ",RANK(AH344,$AH$5:$AH$1454,1))</f>
        <v xml:space="preserve"> </v>
      </c>
      <c r="L344" s="82" t="str">
        <f>IF(Table1[[#This Row],[M SuperVet]]=""," ",RANK(AI344,$AI$5:$AI$1454,1))</f>
        <v xml:space="preserve"> </v>
      </c>
      <c r="M344" s="74">
        <v>213</v>
      </c>
      <c r="N344" s="74">
        <v>176</v>
      </c>
      <c r="O344" s="74">
        <v>47</v>
      </c>
      <c r="P344" s="74">
        <v>30</v>
      </c>
      <c r="Q344" s="17">
        <v>515</v>
      </c>
      <c r="R344" s="17">
        <v>139</v>
      </c>
      <c r="S344" s="17">
        <v>104</v>
      </c>
      <c r="T344" s="17">
        <v>179</v>
      </c>
      <c r="U344" s="55">
        <f>+Table1[[#This Row],[Thames Turbo Sprint Triathlon]]/$M$3</f>
        <v>0.52722772277227725</v>
      </c>
      <c r="V344" s="55">
        <f t="shared" si="127"/>
        <v>1</v>
      </c>
      <c r="W344" s="55">
        <f t="shared" si="128"/>
        <v>1</v>
      </c>
      <c r="X344" s="55">
        <f t="shared" si="129"/>
        <v>0.234375</v>
      </c>
      <c r="Y344" s="55">
        <f t="shared" si="130"/>
        <v>1</v>
      </c>
      <c r="Z344" s="55">
        <f>+Table1[[#This Row],[Hillingdon Sprint Triathlon]]/$R$3</f>
        <v>1</v>
      </c>
      <c r="AA344" s="55">
        <f>+Table1[[#This Row],[London Fields]]/$S$3</f>
        <v>1</v>
      </c>
      <c r="AB344" s="55">
        <f>+Table1[[#This Row],[Jekyll &amp; Hyde Park Duathlon]]/$T$3</f>
        <v>1</v>
      </c>
      <c r="AC344" s="65">
        <f t="shared" si="131"/>
        <v>2.7616027227722775</v>
      </c>
      <c r="AD344" s="55"/>
      <c r="AE344" s="55"/>
      <c r="AF344" s="55"/>
      <c r="AG344" s="55">
        <f>+AC344</f>
        <v>2.7616027227722775</v>
      </c>
      <c r="AH344" s="55"/>
      <c r="AI344" s="55"/>
      <c r="AJ344" s="73">
        <f>COUNT(Table1[[#This Row],[F open]:[M SuperVet]])</f>
        <v>1</v>
      </c>
    </row>
    <row r="345" spans="1:36" s="52" customFormat="1" hidden="1" x14ac:dyDescent="0.2">
      <c r="A345" s="16" t="str">
        <f t="shared" si="125"/>
        <v xml:space="preserve"> </v>
      </c>
      <c r="B345" s="16" t="s">
        <v>1897</v>
      </c>
      <c r="C345" s="15" t="s">
        <v>52</v>
      </c>
      <c r="D345" s="29" t="s">
        <v>397</v>
      </c>
      <c r="E345" s="29" t="s">
        <v>188</v>
      </c>
      <c r="F345" s="82">
        <f t="shared" si="126"/>
        <v>1136</v>
      </c>
      <c r="G345" s="82" t="str">
        <f>IF(Table1[[#This Row],[F open]]=""," ",RANK(AD345,$AD$5:$AD$1454,1))</f>
        <v xml:space="preserve"> </v>
      </c>
      <c r="H345" s="82" t="str">
        <f>IF(Table1[[#This Row],[F Vet]]=""," ",RANK(AE345,$AE$5:$AE$1454,1))</f>
        <v xml:space="preserve"> </v>
      </c>
      <c r="I345" s="82" t="str">
        <f>IF(Table1[[#This Row],[F SuperVet]]=""," ",RANK(AF345,$AF$5:$AF$1454,1))</f>
        <v xml:space="preserve"> </v>
      </c>
      <c r="J345" s="82" t="str">
        <f>IF(Table1[[#This Row],[M Open]]=""," ",RANK(AG345,$AG$5:$AG$1454,1))</f>
        <v xml:space="preserve"> </v>
      </c>
      <c r="K345" s="82">
        <f>IF(Table1[[#This Row],[M Vet]]=""," ",RANK(AH345,$AH$5:$AH$1454,1))</f>
        <v>280</v>
      </c>
      <c r="L345" s="82" t="str">
        <f>IF(Table1[[#This Row],[M SuperVet]]=""," ",RANK(AI345,$AI$5:$AI$1454,1))</f>
        <v xml:space="preserve"> </v>
      </c>
      <c r="M345" s="74">
        <v>404</v>
      </c>
      <c r="N345" s="74">
        <v>176</v>
      </c>
      <c r="O345" s="74">
        <v>47</v>
      </c>
      <c r="P345" s="74">
        <v>128</v>
      </c>
      <c r="Q345" s="17">
        <v>411</v>
      </c>
      <c r="R345" s="17">
        <v>139</v>
      </c>
      <c r="S345" s="17">
        <v>104</v>
      </c>
      <c r="T345" s="17">
        <v>179</v>
      </c>
      <c r="U345" s="55">
        <f>+Table1[[#This Row],[Thames Turbo Sprint Triathlon]]/$M$3</f>
        <v>1</v>
      </c>
      <c r="V345" s="55">
        <f t="shared" si="127"/>
        <v>1</v>
      </c>
      <c r="W345" s="55">
        <f t="shared" si="128"/>
        <v>1</v>
      </c>
      <c r="X345" s="55">
        <f t="shared" si="129"/>
        <v>1</v>
      </c>
      <c r="Y345" s="55">
        <f t="shared" si="130"/>
        <v>0.79805825242718442</v>
      </c>
      <c r="Z345" s="55">
        <f>+Table1[[#This Row],[Hillingdon Sprint Triathlon]]/$R$3</f>
        <v>1</v>
      </c>
      <c r="AA345" s="55">
        <f>+Table1[[#This Row],[London Fields]]/$S$3</f>
        <v>1</v>
      </c>
      <c r="AB345" s="55">
        <f>+Table1[[#This Row],[Jekyll &amp; Hyde Park Duathlon]]/$T$3</f>
        <v>1</v>
      </c>
      <c r="AC345" s="65">
        <f t="shared" si="131"/>
        <v>3.7980582524271842</v>
      </c>
      <c r="AD345" s="55"/>
      <c r="AE345" s="55"/>
      <c r="AF345" s="55"/>
      <c r="AG345" s="55"/>
      <c r="AH345" s="55">
        <f>+AC345</f>
        <v>3.7980582524271842</v>
      </c>
      <c r="AI345" s="55"/>
      <c r="AJ345" s="73">
        <f>COUNT(Table1[[#This Row],[F open]:[M SuperVet]])</f>
        <v>1</v>
      </c>
    </row>
    <row r="346" spans="1:36" s="52" customFormat="1" hidden="1" x14ac:dyDescent="0.2">
      <c r="A346" s="16" t="str">
        <f t="shared" si="125"/>
        <v xml:space="preserve"> </v>
      </c>
      <c r="B346" s="16" t="s">
        <v>1706</v>
      </c>
      <c r="C346" s="15"/>
      <c r="D346" s="29" t="s">
        <v>217</v>
      </c>
      <c r="E346" s="29" t="s">
        <v>188</v>
      </c>
      <c r="F346" s="82">
        <f t="shared" si="126"/>
        <v>446</v>
      </c>
      <c r="G346" s="82" t="str">
        <f>IF(Table1[[#This Row],[F open]]=""," ",RANK(AD346,$AD$5:$AD$1454,1))</f>
        <v xml:space="preserve"> </v>
      </c>
      <c r="H346" s="82" t="str">
        <f>IF(Table1[[#This Row],[F Vet]]=""," ",RANK(AE346,$AE$5:$AE$1454,1))</f>
        <v xml:space="preserve"> </v>
      </c>
      <c r="I346" s="82" t="str">
        <f>IF(Table1[[#This Row],[F SuperVet]]=""," ",RANK(AF346,$AF$5:$AF$1454,1))</f>
        <v xml:space="preserve"> </v>
      </c>
      <c r="J346" s="82">
        <f>IF(Table1[[#This Row],[M Open]]=""," ",RANK(AG346,$AG$5:$AG$1454,1))</f>
        <v>258</v>
      </c>
      <c r="K346" s="82" t="str">
        <f>IF(Table1[[#This Row],[M Vet]]=""," ",RANK(AH346,$AH$5:$AH$1454,1))</f>
        <v xml:space="preserve"> </v>
      </c>
      <c r="L346" s="82" t="str">
        <f>IF(Table1[[#This Row],[M SuperVet]]=""," ",RANK(AI346,$AI$5:$AI$1454,1))</f>
        <v xml:space="preserve"> </v>
      </c>
      <c r="M346" s="74">
        <v>404</v>
      </c>
      <c r="N346" s="74">
        <v>176</v>
      </c>
      <c r="O346" s="74">
        <v>47</v>
      </c>
      <c r="P346" s="74">
        <v>128</v>
      </c>
      <c r="Q346" s="17">
        <v>147</v>
      </c>
      <c r="R346" s="17">
        <v>139</v>
      </c>
      <c r="S346" s="17">
        <v>104</v>
      </c>
      <c r="T346" s="17">
        <v>179</v>
      </c>
      <c r="U346" s="55">
        <f>+Table1[[#This Row],[Thames Turbo Sprint Triathlon]]/$M$3</f>
        <v>1</v>
      </c>
      <c r="V346" s="55">
        <f t="shared" si="127"/>
        <v>1</v>
      </c>
      <c r="W346" s="55">
        <f t="shared" si="128"/>
        <v>1</v>
      </c>
      <c r="X346" s="55">
        <f t="shared" si="129"/>
        <v>1</v>
      </c>
      <c r="Y346" s="55">
        <f t="shared" si="130"/>
        <v>0.28543689320388349</v>
      </c>
      <c r="Z346" s="55">
        <f>+Table1[[#This Row],[Hillingdon Sprint Triathlon]]/$R$3</f>
        <v>1</v>
      </c>
      <c r="AA346" s="55">
        <f>+Table1[[#This Row],[London Fields]]/$S$3</f>
        <v>1</v>
      </c>
      <c r="AB346" s="55">
        <f>+Table1[[#This Row],[Jekyll &amp; Hyde Park Duathlon]]/$T$3</f>
        <v>1</v>
      </c>
      <c r="AC346" s="65">
        <f t="shared" si="131"/>
        <v>3.2854368932038835</v>
      </c>
      <c r="AD346" s="55"/>
      <c r="AE346" s="55"/>
      <c r="AF346" s="55"/>
      <c r="AG346" s="55">
        <f t="shared" ref="AG346:AG347" si="138">+AC346</f>
        <v>3.2854368932038835</v>
      </c>
      <c r="AH346" s="55"/>
      <c r="AI346" s="55"/>
      <c r="AJ346" s="73">
        <f>COUNT(Table1[[#This Row],[F open]:[M SuperVet]])</f>
        <v>1</v>
      </c>
    </row>
    <row r="347" spans="1:36" s="52" customFormat="1" hidden="1" x14ac:dyDescent="0.2">
      <c r="A347" s="16" t="str">
        <f t="shared" si="125"/>
        <v xml:space="preserve"> </v>
      </c>
      <c r="B347" s="16" t="s">
        <v>1430</v>
      </c>
      <c r="C347" s="15" t="s">
        <v>192</v>
      </c>
      <c r="D347" s="29" t="s">
        <v>217</v>
      </c>
      <c r="E347" s="29" t="s">
        <v>188</v>
      </c>
      <c r="F347" s="82">
        <f t="shared" si="126"/>
        <v>863</v>
      </c>
      <c r="G347" s="82" t="str">
        <f>IF(Table1[[#This Row],[F open]]=""," ",RANK(AD347,$AD$5:$AD$1454,1))</f>
        <v xml:space="preserve"> </v>
      </c>
      <c r="H347" s="82" t="str">
        <f>IF(Table1[[#This Row],[F Vet]]=""," ",RANK(AE347,$AE$5:$AE$1454,1))</f>
        <v xml:space="preserve"> </v>
      </c>
      <c r="I347" s="82" t="str">
        <f>IF(Table1[[#This Row],[F SuperVet]]=""," ",RANK(AF347,$AF$5:$AF$1454,1))</f>
        <v xml:space="preserve"> </v>
      </c>
      <c r="J347" s="82">
        <f>IF(Table1[[#This Row],[M Open]]=""," ",RANK(AG347,$AG$5:$AG$1454,1))</f>
        <v>444</v>
      </c>
      <c r="K347" s="82" t="str">
        <f>IF(Table1[[#This Row],[M Vet]]=""," ",RANK(AH347,$AH$5:$AH$1454,1))</f>
        <v xml:space="preserve"> </v>
      </c>
      <c r="L347" s="82" t="str">
        <f>IF(Table1[[#This Row],[M SuperVet]]=""," ",RANK(AI347,$AI$5:$AI$1454,1))</f>
        <v xml:space="preserve"> </v>
      </c>
      <c r="M347" s="74">
        <v>404</v>
      </c>
      <c r="N347" s="74">
        <v>107</v>
      </c>
      <c r="O347" s="74">
        <v>47</v>
      </c>
      <c r="P347" s="74">
        <v>128</v>
      </c>
      <c r="Q347" s="17">
        <v>515</v>
      </c>
      <c r="R347" s="17">
        <v>139</v>
      </c>
      <c r="S347" s="17">
        <v>104</v>
      </c>
      <c r="T347" s="17">
        <v>179</v>
      </c>
      <c r="U347" s="55">
        <f>+Table1[[#This Row],[Thames Turbo Sprint Triathlon]]/$M$3</f>
        <v>1</v>
      </c>
      <c r="V347" s="55">
        <f t="shared" si="127"/>
        <v>0.60795454545454541</v>
      </c>
      <c r="W347" s="55">
        <f t="shared" si="128"/>
        <v>1</v>
      </c>
      <c r="X347" s="55">
        <f t="shared" si="129"/>
        <v>1</v>
      </c>
      <c r="Y347" s="55">
        <f t="shared" si="130"/>
        <v>1</v>
      </c>
      <c r="Z347" s="55">
        <f>+Table1[[#This Row],[Hillingdon Sprint Triathlon]]/$R$3</f>
        <v>1</v>
      </c>
      <c r="AA347" s="55">
        <f>+Table1[[#This Row],[London Fields]]/$S$3</f>
        <v>1</v>
      </c>
      <c r="AB347" s="55">
        <f>+Table1[[#This Row],[Jekyll &amp; Hyde Park Duathlon]]/$T$3</f>
        <v>1</v>
      </c>
      <c r="AC347" s="65">
        <f t="shared" si="131"/>
        <v>3.6079545454545454</v>
      </c>
      <c r="AD347" s="55"/>
      <c r="AE347" s="55"/>
      <c r="AF347" s="55"/>
      <c r="AG347" s="55">
        <f t="shared" si="138"/>
        <v>3.6079545454545454</v>
      </c>
      <c r="AH347" s="55"/>
      <c r="AI347" s="55"/>
      <c r="AJ347" s="73">
        <f>COUNT(Table1[[#This Row],[F open]:[M SuperVet]])</f>
        <v>1</v>
      </c>
    </row>
    <row r="348" spans="1:36" s="52" customFormat="1" hidden="1" x14ac:dyDescent="0.2">
      <c r="A348" s="16" t="str">
        <f t="shared" si="125"/>
        <v xml:space="preserve"> </v>
      </c>
      <c r="B348" s="16" t="s">
        <v>688</v>
      </c>
      <c r="C348" s="15"/>
      <c r="D348" s="29" t="s">
        <v>397</v>
      </c>
      <c r="E348" s="29" t="s">
        <v>188</v>
      </c>
      <c r="F348" s="82">
        <f t="shared" si="126"/>
        <v>266</v>
      </c>
      <c r="G348" s="82" t="str">
        <f>IF(Table1[[#This Row],[F open]]=""," ",RANK(AD348,$AD$5:$AD$1454,1))</f>
        <v xml:space="preserve"> </v>
      </c>
      <c r="H348" s="82" t="str">
        <f>IF(Table1[[#This Row],[F Vet]]=""," ",RANK(AE348,$AE$5:$AE$1454,1))</f>
        <v xml:space="preserve"> </v>
      </c>
      <c r="I348" s="82" t="str">
        <f>IF(Table1[[#This Row],[F SuperVet]]=""," ",RANK(AF348,$AF$5:$AF$1454,1))</f>
        <v xml:space="preserve"> </v>
      </c>
      <c r="J348" s="82" t="str">
        <f>IF(Table1[[#This Row],[M Open]]=""," ",RANK(AG348,$AG$5:$AG$1454,1))</f>
        <v xml:space="preserve"> </v>
      </c>
      <c r="K348" s="82">
        <f>IF(Table1[[#This Row],[M Vet]]=""," ",RANK(AH348,$AH$5:$AH$1454,1))</f>
        <v>62</v>
      </c>
      <c r="L348" s="82" t="str">
        <f>IF(Table1[[#This Row],[M SuperVet]]=""," ",RANK(AI348,$AI$5:$AI$1454,1))</f>
        <v xml:space="preserve"> </v>
      </c>
      <c r="M348" s="74">
        <v>404</v>
      </c>
      <c r="N348" s="74">
        <v>176</v>
      </c>
      <c r="O348" s="74">
        <v>47</v>
      </c>
      <c r="P348" s="74">
        <v>128</v>
      </c>
      <c r="Q348" s="17">
        <v>515</v>
      </c>
      <c r="R348" s="17">
        <v>139</v>
      </c>
      <c r="S348" s="17">
        <v>104</v>
      </c>
      <c r="T348" s="17">
        <v>26</v>
      </c>
      <c r="U348" s="55">
        <f>+Table1[[#This Row],[Thames Turbo Sprint Triathlon]]/$M$3</f>
        <v>1</v>
      </c>
      <c r="V348" s="55">
        <f t="shared" si="127"/>
        <v>1</v>
      </c>
      <c r="W348" s="55">
        <f t="shared" si="128"/>
        <v>1</v>
      </c>
      <c r="X348" s="55">
        <f t="shared" si="129"/>
        <v>1</v>
      </c>
      <c r="Y348" s="55">
        <f t="shared" si="130"/>
        <v>1</v>
      </c>
      <c r="Z348" s="55">
        <f>+Table1[[#This Row],[Hillingdon Sprint Triathlon]]/$R$3</f>
        <v>1</v>
      </c>
      <c r="AA348" s="55">
        <f>+Table1[[#This Row],[London Fields]]/$S$3</f>
        <v>1</v>
      </c>
      <c r="AB348" s="55">
        <f>+Table1[[#This Row],[Jekyll &amp; Hyde Park Duathlon]]/$T$3</f>
        <v>0.14525139664804471</v>
      </c>
      <c r="AC348" s="65">
        <f t="shared" si="131"/>
        <v>3.1452513966480447</v>
      </c>
      <c r="AD348" s="55"/>
      <c r="AE348" s="55"/>
      <c r="AF348" s="55"/>
      <c r="AG348" s="55"/>
      <c r="AH348" s="55">
        <f t="shared" ref="AH348:AH350" si="139">+AC348</f>
        <v>3.1452513966480447</v>
      </c>
      <c r="AI348" s="55"/>
      <c r="AJ348" s="73">
        <f>COUNT(Table1[[#This Row],[F open]:[M SuperVet]])</f>
        <v>1</v>
      </c>
    </row>
    <row r="349" spans="1:36" s="52" customFormat="1" hidden="1" x14ac:dyDescent="0.2">
      <c r="A349" s="16" t="str">
        <f t="shared" si="125"/>
        <v xml:space="preserve"> </v>
      </c>
      <c r="B349" s="16" t="s">
        <v>602</v>
      </c>
      <c r="C349" s="15" t="s">
        <v>53</v>
      </c>
      <c r="D349" s="29" t="s">
        <v>397</v>
      </c>
      <c r="E349" s="29" t="s">
        <v>1530</v>
      </c>
      <c r="F349" s="82">
        <f t="shared" si="126"/>
        <v>293</v>
      </c>
      <c r="G349" s="82" t="str">
        <f>IF(Table1[[#This Row],[F open]]=""," ",RANK(AD349,$AD$5:$AD$1454,1))</f>
        <v xml:space="preserve"> </v>
      </c>
      <c r="H349" s="82" t="str">
        <f>IF(Table1[[#This Row],[F Vet]]=""," ",RANK(AE349,$AE$5:$AE$1454,1))</f>
        <v xml:space="preserve"> </v>
      </c>
      <c r="I349" s="82" t="str">
        <f>IF(Table1[[#This Row],[F SuperVet]]=""," ",RANK(AF349,$AF$5:$AF$1454,1))</f>
        <v xml:space="preserve"> </v>
      </c>
      <c r="J349" s="82" t="str">
        <f>IF(Table1[[#This Row],[M Open]]=""," ",RANK(AG349,$AG$5:$AG$1454,1))</f>
        <v xml:space="preserve"> </v>
      </c>
      <c r="K349" s="82">
        <f>IF(Table1[[#This Row],[M Vet]]=""," ",RANK(AH349,$AH$5:$AH$1454,1))</f>
        <v>70</v>
      </c>
      <c r="L349" s="82" t="str">
        <f>IF(Table1[[#This Row],[M SuperVet]]=""," ",RANK(AI349,$AI$5:$AI$1454,1))</f>
        <v xml:space="preserve"> </v>
      </c>
      <c r="M349" s="74">
        <v>404</v>
      </c>
      <c r="N349" s="74">
        <v>176</v>
      </c>
      <c r="O349" s="74">
        <v>47</v>
      </c>
      <c r="P349" s="74">
        <v>128</v>
      </c>
      <c r="Q349" s="17">
        <v>515</v>
      </c>
      <c r="R349" s="17">
        <v>23</v>
      </c>
      <c r="S349" s="17">
        <v>104</v>
      </c>
      <c r="T349" s="17">
        <v>179</v>
      </c>
      <c r="U349" s="55">
        <f>+Table1[[#This Row],[Thames Turbo Sprint Triathlon]]/$M$3</f>
        <v>1</v>
      </c>
      <c r="V349" s="55">
        <f t="shared" si="127"/>
        <v>1</v>
      </c>
      <c r="W349" s="55">
        <f t="shared" si="128"/>
        <v>1</v>
      </c>
      <c r="X349" s="55">
        <f t="shared" si="129"/>
        <v>1</v>
      </c>
      <c r="Y349" s="55">
        <f t="shared" si="130"/>
        <v>1</v>
      </c>
      <c r="Z349" s="55">
        <f>+Table1[[#This Row],[Hillingdon Sprint Triathlon]]/$R$3</f>
        <v>0.16546762589928057</v>
      </c>
      <c r="AA349" s="55">
        <f>+Table1[[#This Row],[London Fields]]/$S$3</f>
        <v>1</v>
      </c>
      <c r="AB349" s="55">
        <f>+Table1[[#This Row],[Jekyll &amp; Hyde Park Duathlon]]/$T$3</f>
        <v>1</v>
      </c>
      <c r="AC349" s="65">
        <f t="shared" si="131"/>
        <v>3.1654676258992804</v>
      </c>
      <c r="AD349" s="55"/>
      <c r="AE349" s="55"/>
      <c r="AF349" s="55"/>
      <c r="AG349" s="55"/>
      <c r="AH349" s="55">
        <f t="shared" si="139"/>
        <v>3.1654676258992804</v>
      </c>
      <c r="AI349" s="55"/>
      <c r="AJ349" s="73">
        <f>COUNT(Table1[[#This Row],[F open]:[M SuperVet]])</f>
        <v>1</v>
      </c>
    </row>
    <row r="350" spans="1:36" s="52" customFormat="1" hidden="1" x14ac:dyDescent="0.2">
      <c r="A350" s="16" t="str">
        <f t="shared" si="125"/>
        <v xml:space="preserve"> </v>
      </c>
      <c r="B350" s="16" t="s">
        <v>2126</v>
      </c>
      <c r="C350" s="15"/>
      <c r="D350" s="29" t="s">
        <v>397</v>
      </c>
      <c r="E350" s="29" t="s">
        <v>188</v>
      </c>
      <c r="F350" s="82">
        <f t="shared" si="126"/>
        <v>1069</v>
      </c>
      <c r="G350" s="82" t="str">
        <f>IF(Table1[[#This Row],[F open]]=""," ",RANK(AD350,$AD$5:$AD$1454,1))</f>
        <v xml:space="preserve"> </v>
      </c>
      <c r="H350" s="82" t="str">
        <f>IF(Table1[[#This Row],[F Vet]]=""," ",RANK(AE350,$AE$5:$AE$1454,1))</f>
        <v xml:space="preserve"> </v>
      </c>
      <c r="I350" s="82" t="str">
        <f>IF(Table1[[#This Row],[F SuperVet]]=""," ",RANK(AF350,$AF$5:$AF$1454,1))</f>
        <v xml:space="preserve"> </v>
      </c>
      <c r="J350" s="82" t="str">
        <f>IF(Table1[[#This Row],[M Open]]=""," ",RANK(AG350,$AG$5:$AG$1454,1))</f>
        <v xml:space="preserve"> </v>
      </c>
      <c r="K350" s="82">
        <f>IF(Table1[[#This Row],[M Vet]]=""," ",RANK(AH350,$AH$5:$AH$1454,1))</f>
        <v>270</v>
      </c>
      <c r="L350" s="82" t="str">
        <f>IF(Table1[[#This Row],[M SuperVet]]=""," ",RANK(AI350,$AI$5:$AI$1454,1))</f>
        <v xml:space="preserve"> </v>
      </c>
      <c r="M350" s="74">
        <v>404</v>
      </c>
      <c r="N350" s="74">
        <v>176</v>
      </c>
      <c r="O350" s="74">
        <v>47</v>
      </c>
      <c r="P350" s="74">
        <v>128</v>
      </c>
      <c r="Q350" s="17">
        <v>515</v>
      </c>
      <c r="R350" s="17">
        <v>139</v>
      </c>
      <c r="S350" s="17">
        <v>78</v>
      </c>
      <c r="T350" s="17">
        <v>179</v>
      </c>
      <c r="U350" s="55">
        <f>+Table1[[#This Row],[Thames Turbo Sprint Triathlon]]/$M$3</f>
        <v>1</v>
      </c>
      <c r="V350" s="55">
        <f t="shared" si="127"/>
        <v>1</v>
      </c>
      <c r="W350" s="55">
        <f t="shared" si="128"/>
        <v>1</v>
      </c>
      <c r="X350" s="55">
        <f t="shared" si="129"/>
        <v>1</v>
      </c>
      <c r="Y350" s="55">
        <f t="shared" si="130"/>
        <v>1</v>
      </c>
      <c r="Z350" s="55">
        <f>+Table1[[#This Row],[Hillingdon Sprint Triathlon]]/$R$3</f>
        <v>1</v>
      </c>
      <c r="AA350" s="55">
        <f>+Table1[[#This Row],[London Fields]]/$S$3</f>
        <v>0.75</v>
      </c>
      <c r="AB350" s="55">
        <f>+Table1[[#This Row],[Jekyll &amp; Hyde Park Duathlon]]/$T$3</f>
        <v>1</v>
      </c>
      <c r="AC350" s="65">
        <f t="shared" si="131"/>
        <v>3.75</v>
      </c>
      <c r="AD350" s="55"/>
      <c r="AE350" s="55"/>
      <c r="AF350" s="55"/>
      <c r="AG350" s="55"/>
      <c r="AH350" s="55">
        <f t="shared" si="139"/>
        <v>3.75</v>
      </c>
      <c r="AI350" s="55"/>
      <c r="AJ350" s="73">
        <f>COUNT(Table1[[#This Row],[F open]:[M SuperVet]])</f>
        <v>1</v>
      </c>
    </row>
    <row r="351" spans="1:36" s="52" customFormat="1" hidden="1" x14ac:dyDescent="0.2">
      <c r="A351" s="16" t="str">
        <f t="shared" si="125"/>
        <v xml:space="preserve"> </v>
      </c>
      <c r="B351" s="16" t="s">
        <v>2182</v>
      </c>
      <c r="C351" s="15" t="s">
        <v>5</v>
      </c>
      <c r="D351" s="29" t="s">
        <v>217</v>
      </c>
      <c r="E351" s="29" t="s">
        <v>188</v>
      </c>
      <c r="F351" s="82">
        <f t="shared" si="126"/>
        <v>475</v>
      </c>
      <c r="G351" s="82" t="str">
        <f>IF(Table1[[#This Row],[F open]]=""," ",RANK(AD351,$AD$5:$AD$1454,1))</f>
        <v xml:space="preserve"> </v>
      </c>
      <c r="H351" s="82" t="str">
        <f>IF(Table1[[#This Row],[F Vet]]=""," ",RANK(AE351,$AE$5:$AE$1454,1))</f>
        <v xml:space="preserve"> </v>
      </c>
      <c r="I351" s="82" t="str">
        <f>IF(Table1[[#This Row],[F SuperVet]]=""," ",RANK(AF351,$AF$5:$AF$1454,1))</f>
        <v xml:space="preserve"> </v>
      </c>
      <c r="J351" s="82">
        <f>IF(Table1[[#This Row],[M Open]]=""," ",RANK(AG351,$AG$5:$AG$1454,1))</f>
        <v>276</v>
      </c>
      <c r="K351" s="82" t="str">
        <f>IF(Table1[[#This Row],[M Vet]]=""," ",RANK(AH351,$AH$5:$AH$1454,1))</f>
        <v xml:space="preserve"> </v>
      </c>
      <c r="L351" s="82" t="str">
        <f>IF(Table1[[#This Row],[M SuperVet]]=""," ",RANK(AI351,$AI$5:$AI$1454,1))</f>
        <v xml:space="preserve"> </v>
      </c>
      <c r="M351" s="74">
        <v>404</v>
      </c>
      <c r="N351" s="74">
        <v>176</v>
      </c>
      <c r="O351" s="74">
        <v>47</v>
      </c>
      <c r="P351" s="74">
        <v>128</v>
      </c>
      <c r="Q351" s="17">
        <v>515</v>
      </c>
      <c r="R351" s="17">
        <v>139</v>
      </c>
      <c r="S351" s="17">
        <v>104</v>
      </c>
      <c r="T351" s="17">
        <v>55</v>
      </c>
      <c r="U351" s="55">
        <f>+Table1[[#This Row],[Thames Turbo Sprint Triathlon]]/$M$3</f>
        <v>1</v>
      </c>
      <c r="V351" s="55">
        <f t="shared" si="127"/>
        <v>1</v>
      </c>
      <c r="W351" s="55">
        <f t="shared" si="128"/>
        <v>1</v>
      </c>
      <c r="X351" s="55">
        <f t="shared" si="129"/>
        <v>1</v>
      </c>
      <c r="Y351" s="55">
        <f t="shared" si="130"/>
        <v>1</v>
      </c>
      <c r="Z351" s="55">
        <f>+Table1[[#This Row],[Hillingdon Sprint Triathlon]]/$R$3</f>
        <v>1</v>
      </c>
      <c r="AA351" s="55">
        <f>+Table1[[#This Row],[London Fields]]/$S$3</f>
        <v>1</v>
      </c>
      <c r="AB351" s="55">
        <f>+Table1[[#This Row],[Jekyll &amp; Hyde Park Duathlon]]/$T$3</f>
        <v>0.30726256983240224</v>
      </c>
      <c r="AC351" s="65">
        <f t="shared" si="131"/>
        <v>3.3072625698324023</v>
      </c>
      <c r="AD351" s="55"/>
      <c r="AE351" s="55"/>
      <c r="AF351" s="55"/>
      <c r="AG351" s="55">
        <f>+AC351</f>
        <v>3.3072625698324023</v>
      </c>
      <c r="AH351" s="55"/>
      <c r="AI351" s="55"/>
      <c r="AJ351" s="73">
        <f>COUNT(Table1[[#This Row],[F open]:[M SuperVet]])</f>
        <v>1</v>
      </c>
    </row>
    <row r="352" spans="1:36" s="52" customFormat="1" hidden="1" x14ac:dyDescent="0.2">
      <c r="A352" s="16" t="str">
        <f t="shared" si="125"/>
        <v xml:space="preserve"> </v>
      </c>
      <c r="B352" s="16" t="s">
        <v>2203</v>
      </c>
      <c r="C352" s="15" t="s">
        <v>2204</v>
      </c>
      <c r="D352" s="29" t="s">
        <v>397</v>
      </c>
      <c r="E352" s="29" t="s">
        <v>188</v>
      </c>
      <c r="F352" s="82">
        <f t="shared" si="126"/>
        <v>718</v>
      </c>
      <c r="G352" s="82" t="str">
        <f>IF(Table1[[#This Row],[F open]]=""," ",RANK(AD352,$AD$5:$AD$1454,1))</f>
        <v xml:space="preserve"> </v>
      </c>
      <c r="H352" s="82" t="str">
        <f>IF(Table1[[#This Row],[F Vet]]=""," ",RANK(AE352,$AE$5:$AE$1454,1))</f>
        <v xml:space="preserve"> </v>
      </c>
      <c r="I352" s="82" t="str">
        <f>IF(Table1[[#This Row],[F SuperVet]]=""," ",RANK(AF352,$AF$5:$AF$1454,1))</f>
        <v xml:space="preserve"> </v>
      </c>
      <c r="J352" s="82" t="str">
        <f>IF(Table1[[#This Row],[M Open]]=""," ",RANK(AG352,$AG$5:$AG$1454,1))</f>
        <v xml:space="preserve"> </v>
      </c>
      <c r="K352" s="82">
        <f>IF(Table1[[#This Row],[M Vet]]=""," ",RANK(AH352,$AH$5:$AH$1454,1))</f>
        <v>172</v>
      </c>
      <c r="L352" s="82" t="str">
        <f>IF(Table1[[#This Row],[M SuperVet]]=""," ",RANK(AI352,$AI$5:$AI$1454,1))</f>
        <v xml:space="preserve"> </v>
      </c>
      <c r="M352" s="74">
        <v>404</v>
      </c>
      <c r="N352" s="74">
        <v>176</v>
      </c>
      <c r="O352" s="74">
        <v>47</v>
      </c>
      <c r="P352" s="74">
        <v>128</v>
      </c>
      <c r="Q352" s="17">
        <v>515</v>
      </c>
      <c r="R352" s="17">
        <v>139</v>
      </c>
      <c r="S352" s="17">
        <v>104</v>
      </c>
      <c r="T352" s="17">
        <v>89</v>
      </c>
      <c r="U352" s="55">
        <f>+Table1[[#This Row],[Thames Turbo Sprint Triathlon]]/$M$3</f>
        <v>1</v>
      </c>
      <c r="V352" s="55">
        <f t="shared" si="127"/>
        <v>1</v>
      </c>
      <c r="W352" s="55">
        <f t="shared" si="128"/>
        <v>1</v>
      </c>
      <c r="X352" s="55">
        <f t="shared" si="129"/>
        <v>1</v>
      </c>
      <c r="Y352" s="55">
        <f t="shared" si="130"/>
        <v>1</v>
      </c>
      <c r="Z352" s="55">
        <f>+Table1[[#This Row],[Hillingdon Sprint Triathlon]]/$R$3</f>
        <v>1</v>
      </c>
      <c r="AA352" s="55">
        <f>+Table1[[#This Row],[London Fields]]/$S$3</f>
        <v>1</v>
      </c>
      <c r="AB352" s="55">
        <f>+Table1[[#This Row],[Jekyll &amp; Hyde Park Duathlon]]/$T$3</f>
        <v>0.4972067039106145</v>
      </c>
      <c r="AC352" s="65">
        <f t="shared" si="131"/>
        <v>3.4972067039106145</v>
      </c>
      <c r="AD352" s="55"/>
      <c r="AE352" s="55"/>
      <c r="AF352" s="55"/>
      <c r="AG352" s="55"/>
      <c r="AH352" s="55">
        <f>+AC352</f>
        <v>3.4972067039106145</v>
      </c>
      <c r="AI352" s="55"/>
      <c r="AJ352" s="73">
        <f>COUNT(Table1[[#This Row],[F open]:[M SuperVet]])</f>
        <v>1</v>
      </c>
    </row>
    <row r="353" spans="1:36" s="52" customFormat="1" hidden="1" x14ac:dyDescent="0.2">
      <c r="A353" s="16" t="str">
        <f t="shared" si="125"/>
        <v xml:space="preserve"> </v>
      </c>
      <c r="B353" s="16" t="s">
        <v>1666</v>
      </c>
      <c r="C353" s="15"/>
      <c r="D353" s="29" t="s">
        <v>217</v>
      </c>
      <c r="E353" s="29" t="s">
        <v>188</v>
      </c>
      <c r="F353" s="82">
        <f t="shared" si="126"/>
        <v>326</v>
      </c>
      <c r="G353" s="82" t="str">
        <f>IF(Table1[[#This Row],[F open]]=""," ",RANK(AD353,$AD$5:$AD$1454,1))</f>
        <v xml:space="preserve"> </v>
      </c>
      <c r="H353" s="82" t="str">
        <f>IF(Table1[[#This Row],[F Vet]]=""," ",RANK(AE353,$AE$5:$AE$1454,1))</f>
        <v xml:space="preserve"> </v>
      </c>
      <c r="I353" s="82" t="str">
        <f>IF(Table1[[#This Row],[F SuperVet]]=""," ",RANK(AF353,$AF$5:$AF$1454,1))</f>
        <v xml:space="preserve"> </v>
      </c>
      <c r="J353" s="82">
        <f>IF(Table1[[#This Row],[M Open]]=""," ",RANK(AG353,$AG$5:$AG$1454,1))</f>
        <v>192</v>
      </c>
      <c r="K353" s="82" t="str">
        <f>IF(Table1[[#This Row],[M Vet]]=""," ",RANK(AH353,$AH$5:$AH$1454,1))</f>
        <v xml:space="preserve"> </v>
      </c>
      <c r="L353" s="82" t="str">
        <f>IF(Table1[[#This Row],[M SuperVet]]=""," ",RANK(AI353,$AI$5:$AI$1454,1))</f>
        <v xml:space="preserve"> </v>
      </c>
      <c r="M353" s="74">
        <v>404</v>
      </c>
      <c r="N353" s="74">
        <v>176</v>
      </c>
      <c r="O353" s="74">
        <v>47</v>
      </c>
      <c r="P353" s="74">
        <v>128</v>
      </c>
      <c r="Q353" s="17">
        <v>97</v>
      </c>
      <c r="R353" s="17">
        <v>139</v>
      </c>
      <c r="S353" s="17">
        <v>104</v>
      </c>
      <c r="T353" s="17">
        <v>179</v>
      </c>
      <c r="U353" s="55">
        <f>+Table1[[#This Row],[Thames Turbo Sprint Triathlon]]/$M$3</f>
        <v>1</v>
      </c>
      <c r="V353" s="55">
        <f t="shared" si="127"/>
        <v>1</v>
      </c>
      <c r="W353" s="55">
        <f t="shared" si="128"/>
        <v>1</v>
      </c>
      <c r="X353" s="55">
        <f t="shared" si="129"/>
        <v>1</v>
      </c>
      <c r="Y353" s="55">
        <f t="shared" si="130"/>
        <v>0.18834951456310681</v>
      </c>
      <c r="Z353" s="55">
        <f>+Table1[[#This Row],[Hillingdon Sprint Triathlon]]/$R$3</f>
        <v>1</v>
      </c>
      <c r="AA353" s="55">
        <f>+Table1[[#This Row],[London Fields]]/$S$3</f>
        <v>1</v>
      </c>
      <c r="AB353" s="55">
        <f>+Table1[[#This Row],[Jekyll &amp; Hyde Park Duathlon]]/$T$3</f>
        <v>1</v>
      </c>
      <c r="AC353" s="65">
        <f t="shared" si="131"/>
        <v>3.1883495145631069</v>
      </c>
      <c r="AD353" s="55"/>
      <c r="AE353" s="55"/>
      <c r="AF353" s="55"/>
      <c r="AG353" s="55">
        <f>+AC353</f>
        <v>3.1883495145631069</v>
      </c>
      <c r="AH353" s="55"/>
      <c r="AI353" s="55"/>
      <c r="AJ353" s="73">
        <f>COUNT(Table1[[#This Row],[F open]:[M SuperVet]])</f>
        <v>1</v>
      </c>
    </row>
    <row r="354" spans="1:36" s="52" customFormat="1" hidden="1" x14ac:dyDescent="0.2">
      <c r="A354" s="16" t="str">
        <f t="shared" si="125"/>
        <v xml:space="preserve"> </v>
      </c>
      <c r="B354" s="16" t="s">
        <v>535</v>
      </c>
      <c r="C354" s="15"/>
      <c r="D354" s="29" t="s">
        <v>397</v>
      </c>
      <c r="E354" s="29" t="s">
        <v>188</v>
      </c>
      <c r="F354" s="82">
        <f t="shared" si="126"/>
        <v>571</v>
      </c>
      <c r="G354" s="82" t="str">
        <f>IF(Table1[[#This Row],[F open]]=""," ",RANK(AD354,$AD$5:$AD$1454,1))</f>
        <v xml:space="preserve"> </v>
      </c>
      <c r="H354" s="82" t="str">
        <f>IF(Table1[[#This Row],[F Vet]]=""," ",RANK(AE354,$AE$5:$AE$1454,1))</f>
        <v xml:space="preserve"> </v>
      </c>
      <c r="I354" s="82" t="str">
        <f>IF(Table1[[#This Row],[F SuperVet]]=""," ",RANK(AF354,$AF$5:$AF$1454,1))</f>
        <v xml:space="preserve"> </v>
      </c>
      <c r="J354" s="82" t="str">
        <f>IF(Table1[[#This Row],[M Open]]=""," ",RANK(AG354,$AG$5:$AG$1454,1))</f>
        <v xml:space="preserve"> </v>
      </c>
      <c r="K354" s="82">
        <f>IF(Table1[[#This Row],[M Vet]]=""," ",RANK(AH354,$AH$5:$AH$1454,1))</f>
        <v>143</v>
      </c>
      <c r="L354" s="82" t="str">
        <f>IF(Table1[[#This Row],[M SuperVet]]=""," ",RANK(AI354,$AI$5:$AI$1454,1))</f>
        <v xml:space="preserve"> </v>
      </c>
      <c r="M354" s="74">
        <v>404</v>
      </c>
      <c r="N354" s="74">
        <v>176</v>
      </c>
      <c r="O354" s="74">
        <v>47</v>
      </c>
      <c r="P354" s="74">
        <v>128</v>
      </c>
      <c r="Q354" s="17">
        <v>197</v>
      </c>
      <c r="R354" s="17">
        <v>139</v>
      </c>
      <c r="S354" s="17">
        <v>104</v>
      </c>
      <c r="T354" s="17">
        <v>179</v>
      </c>
      <c r="U354" s="55">
        <f>+Table1[[#This Row],[Thames Turbo Sprint Triathlon]]/$M$3</f>
        <v>1</v>
      </c>
      <c r="V354" s="55">
        <f t="shared" si="127"/>
        <v>1</v>
      </c>
      <c r="W354" s="55">
        <f t="shared" si="128"/>
        <v>1</v>
      </c>
      <c r="X354" s="55">
        <f t="shared" si="129"/>
        <v>1</v>
      </c>
      <c r="Y354" s="55">
        <f t="shared" si="130"/>
        <v>0.3825242718446602</v>
      </c>
      <c r="Z354" s="55">
        <f>+Table1[[#This Row],[Hillingdon Sprint Triathlon]]/$R$3</f>
        <v>1</v>
      </c>
      <c r="AA354" s="55">
        <f>+Table1[[#This Row],[London Fields]]/$S$3</f>
        <v>1</v>
      </c>
      <c r="AB354" s="55">
        <f>+Table1[[#This Row],[Jekyll &amp; Hyde Park Duathlon]]/$T$3</f>
        <v>1</v>
      </c>
      <c r="AC354" s="65">
        <f t="shared" si="131"/>
        <v>3.3825242718446602</v>
      </c>
      <c r="AD354" s="55"/>
      <c r="AE354" s="55"/>
      <c r="AF354" s="55"/>
      <c r="AG354" s="55"/>
      <c r="AH354" s="55">
        <f>+AC354</f>
        <v>3.3825242718446602</v>
      </c>
      <c r="AI354" s="55"/>
      <c r="AJ354" s="73">
        <f>COUNT(Table1[[#This Row],[F open]:[M SuperVet]])</f>
        <v>1</v>
      </c>
    </row>
    <row r="355" spans="1:36" s="52" customFormat="1" hidden="1" x14ac:dyDescent="0.2">
      <c r="A355" s="16" t="str">
        <f t="shared" si="125"/>
        <v xml:space="preserve"> </v>
      </c>
      <c r="B355" s="16" t="s">
        <v>479</v>
      </c>
      <c r="C355" s="15"/>
      <c r="D355" s="29" t="s">
        <v>217</v>
      </c>
      <c r="E355" s="29" t="s">
        <v>188</v>
      </c>
      <c r="F355" s="82">
        <f t="shared" si="126"/>
        <v>223</v>
      </c>
      <c r="G355" s="82" t="str">
        <f>IF(Table1[[#This Row],[F open]]=""," ",RANK(AD355,$AD$5:$AD$1454,1))</f>
        <v xml:space="preserve"> </v>
      </c>
      <c r="H355" s="82" t="str">
        <f>IF(Table1[[#This Row],[F Vet]]=""," ",RANK(AE355,$AE$5:$AE$1454,1))</f>
        <v xml:space="preserve"> </v>
      </c>
      <c r="I355" s="82" t="str">
        <f>IF(Table1[[#This Row],[F SuperVet]]=""," ",RANK(AF355,$AF$5:$AF$1454,1))</f>
        <v xml:space="preserve"> </v>
      </c>
      <c r="J355" s="82">
        <f>IF(Table1[[#This Row],[M Open]]=""," ",RANK(AG355,$AG$5:$AG$1454,1))</f>
        <v>131</v>
      </c>
      <c r="K355" s="82" t="str">
        <f>IF(Table1[[#This Row],[M Vet]]=""," ",RANK(AH355,$AH$5:$AH$1454,1))</f>
        <v xml:space="preserve"> </v>
      </c>
      <c r="L355" s="82" t="str">
        <f>IF(Table1[[#This Row],[M SuperVet]]=""," ",RANK(AI355,$AI$5:$AI$1454,1))</f>
        <v xml:space="preserve"> </v>
      </c>
      <c r="M355" s="74">
        <v>404</v>
      </c>
      <c r="N355" s="74">
        <v>176</v>
      </c>
      <c r="O355" s="74">
        <v>47</v>
      </c>
      <c r="P355" s="74">
        <v>128</v>
      </c>
      <c r="Q355" s="17">
        <v>55</v>
      </c>
      <c r="R355" s="17">
        <v>139</v>
      </c>
      <c r="S355" s="17">
        <v>104</v>
      </c>
      <c r="T355" s="17">
        <v>179</v>
      </c>
      <c r="U355" s="55">
        <f>+Table1[[#This Row],[Thames Turbo Sprint Triathlon]]/$M$3</f>
        <v>1</v>
      </c>
      <c r="V355" s="55">
        <f t="shared" si="127"/>
        <v>1</v>
      </c>
      <c r="W355" s="55">
        <f t="shared" si="128"/>
        <v>1</v>
      </c>
      <c r="X355" s="55">
        <f t="shared" si="129"/>
        <v>1</v>
      </c>
      <c r="Y355" s="55">
        <f t="shared" si="130"/>
        <v>0.10679611650485436</v>
      </c>
      <c r="Z355" s="55">
        <f>+Table1[[#This Row],[Hillingdon Sprint Triathlon]]/$R$3</f>
        <v>1</v>
      </c>
      <c r="AA355" s="55">
        <f>+Table1[[#This Row],[London Fields]]/$S$3</f>
        <v>1</v>
      </c>
      <c r="AB355" s="55">
        <f>+Table1[[#This Row],[Jekyll &amp; Hyde Park Duathlon]]/$T$3</f>
        <v>1</v>
      </c>
      <c r="AC355" s="65">
        <f t="shared" si="131"/>
        <v>3.1067961165048543</v>
      </c>
      <c r="AD355" s="55"/>
      <c r="AE355" s="55"/>
      <c r="AF355" s="55"/>
      <c r="AG355" s="55">
        <f>+AC355</f>
        <v>3.1067961165048543</v>
      </c>
      <c r="AH355" s="55"/>
      <c r="AI355" s="55"/>
      <c r="AJ355" s="73">
        <f>COUNT(Table1[[#This Row],[F open]:[M SuperVet]])</f>
        <v>1</v>
      </c>
    </row>
    <row r="356" spans="1:36" s="52" customFormat="1" hidden="1" x14ac:dyDescent="0.2">
      <c r="A356" s="16" t="str">
        <f t="shared" ref="A356:A361" si="140">IF(B355=B356,"y"," ")</f>
        <v xml:space="preserve"> </v>
      </c>
      <c r="B356" s="16" t="s">
        <v>1985</v>
      </c>
      <c r="C356" s="15"/>
      <c r="D356" s="29" t="s">
        <v>397</v>
      </c>
      <c r="E356" s="29" t="s">
        <v>188</v>
      </c>
      <c r="F356" s="82">
        <f t="shared" si="126"/>
        <v>28</v>
      </c>
      <c r="G356" s="82" t="str">
        <f>IF(Table1[[#This Row],[F open]]=""," ",RANK(AD356,$AD$5:$AD$1454,1))</f>
        <v xml:space="preserve"> </v>
      </c>
      <c r="H356" s="82" t="str">
        <f>IF(Table1[[#This Row],[F Vet]]=""," ",RANK(AE356,$AE$5:$AE$1454,1))</f>
        <v xml:space="preserve"> </v>
      </c>
      <c r="I356" s="82" t="str">
        <f>IF(Table1[[#This Row],[F SuperVet]]=""," ",RANK(AF356,$AF$5:$AF$1454,1))</f>
        <v xml:space="preserve"> </v>
      </c>
      <c r="J356" s="82" t="str">
        <f>IF(Table1[[#This Row],[M Open]]=""," ",RANK(AG356,$AG$5:$AG$1454,1))</f>
        <v xml:space="preserve"> </v>
      </c>
      <c r="K356" s="82">
        <f>IF(Table1[[#This Row],[M Vet]]=""," ",RANK(AH356,$AH$5:$AH$1454,1))</f>
        <v>9</v>
      </c>
      <c r="L356" s="82" t="str">
        <f>IF(Table1[[#This Row],[M SuperVet]]=""," ",RANK(AI356,$AI$5:$AI$1454,1))</f>
        <v xml:space="preserve"> </v>
      </c>
      <c r="M356" s="74">
        <v>404</v>
      </c>
      <c r="N356" s="74">
        <v>58</v>
      </c>
      <c r="O356" s="74">
        <v>47</v>
      </c>
      <c r="P356" s="74">
        <v>128</v>
      </c>
      <c r="Q356" s="17">
        <v>36</v>
      </c>
      <c r="R356" s="17">
        <v>139</v>
      </c>
      <c r="S356" s="17">
        <v>25</v>
      </c>
      <c r="T356" s="17">
        <v>179</v>
      </c>
      <c r="U356" s="55">
        <f>+Table1[[#This Row],[Thames Turbo Sprint Triathlon]]/$M$3</f>
        <v>1</v>
      </c>
      <c r="V356" s="55">
        <f t="shared" si="127"/>
        <v>0.32954545454545453</v>
      </c>
      <c r="W356" s="55">
        <f t="shared" si="128"/>
        <v>1</v>
      </c>
      <c r="X356" s="55">
        <f t="shared" si="129"/>
        <v>1</v>
      </c>
      <c r="Y356" s="55">
        <f t="shared" si="130"/>
        <v>6.9902912621359226E-2</v>
      </c>
      <c r="Z356" s="55">
        <f>+Table1[[#This Row],[Hillingdon Sprint Triathlon]]/$R$3</f>
        <v>1</v>
      </c>
      <c r="AA356" s="55">
        <f>+Table1[[#This Row],[London Fields]]/$S$3</f>
        <v>0.24038461538461539</v>
      </c>
      <c r="AB356" s="55">
        <f>+Table1[[#This Row],[Jekyll &amp; Hyde Park Duathlon]]/$T$3</f>
        <v>1</v>
      </c>
      <c r="AC356" s="65">
        <f t="shared" si="131"/>
        <v>1.6398329825514291</v>
      </c>
      <c r="AD356" s="55"/>
      <c r="AE356" s="55"/>
      <c r="AF356" s="55"/>
      <c r="AG356" s="55"/>
      <c r="AH356" s="55">
        <f t="shared" ref="AH356:AH357" si="141">+AC356</f>
        <v>1.6398329825514291</v>
      </c>
      <c r="AI356" s="55"/>
      <c r="AJ356" s="73">
        <f>COUNT(Table1[[#This Row],[F open]:[M SuperVet]])</f>
        <v>1</v>
      </c>
    </row>
    <row r="357" spans="1:36" s="52" customFormat="1" hidden="1" x14ac:dyDescent="0.2">
      <c r="A357" s="16" t="str">
        <f t="shared" si="140"/>
        <v xml:space="preserve"> </v>
      </c>
      <c r="B357" s="16" t="s">
        <v>1700</v>
      </c>
      <c r="C357" s="15" t="s">
        <v>52</v>
      </c>
      <c r="D357" s="29" t="s">
        <v>397</v>
      </c>
      <c r="E357" s="29" t="s">
        <v>188</v>
      </c>
      <c r="F357" s="82">
        <f t="shared" si="126"/>
        <v>105</v>
      </c>
      <c r="G357" s="82" t="str">
        <f>IF(Table1[[#This Row],[F open]]=""," ",RANK(AD357,$AD$5:$AD$1454,1))</f>
        <v xml:space="preserve"> </v>
      </c>
      <c r="H357" s="82" t="str">
        <f>IF(Table1[[#This Row],[F Vet]]=""," ",RANK(AE357,$AE$5:$AE$1454,1))</f>
        <v xml:space="preserve"> </v>
      </c>
      <c r="I357" s="82" t="str">
        <f>IF(Table1[[#This Row],[F SuperVet]]=""," ",RANK(AF357,$AF$5:$AF$1454,1))</f>
        <v xml:space="preserve"> </v>
      </c>
      <c r="J357" s="82" t="str">
        <f>IF(Table1[[#This Row],[M Open]]=""," ",RANK(AG357,$AG$5:$AG$1454,1))</f>
        <v xml:space="preserve"> </v>
      </c>
      <c r="K357" s="82">
        <f>IF(Table1[[#This Row],[M Vet]]=""," ",RANK(AH357,$AH$5:$AH$1454,1))</f>
        <v>29</v>
      </c>
      <c r="L357" s="82" t="str">
        <f>IF(Table1[[#This Row],[M SuperVet]]=""," ",RANK(AI357,$AI$5:$AI$1454,1))</f>
        <v xml:space="preserve"> </v>
      </c>
      <c r="M357" s="74">
        <v>404</v>
      </c>
      <c r="N357" s="74">
        <v>176</v>
      </c>
      <c r="O357" s="74">
        <v>47</v>
      </c>
      <c r="P357" s="74">
        <v>128</v>
      </c>
      <c r="Q357" s="17">
        <v>141</v>
      </c>
      <c r="R357" s="17">
        <v>139</v>
      </c>
      <c r="S357" s="17">
        <v>54</v>
      </c>
      <c r="T357" s="17">
        <v>179</v>
      </c>
      <c r="U357" s="55">
        <f>+Table1[[#This Row],[Thames Turbo Sprint Triathlon]]/$M$3</f>
        <v>1</v>
      </c>
      <c r="V357" s="55">
        <f t="shared" si="127"/>
        <v>1</v>
      </c>
      <c r="W357" s="55">
        <f t="shared" si="128"/>
        <v>1</v>
      </c>
      <c r="X357" s="55">
        <f t="shared" si="129"/>
        <v>1</v>
      </c>
      <c r="Y357" s="55">
        <f t="shared" si="130"/>
        <v>0.27378640776699031</v>
      </c>
      <c r="Z357" s="55">
        <f>+Table1[[#This Row],[Hillingdon Sprint Triathlon]]/$R$3</f>
        <v>1</v>
      </c>
      <c r="AA357" s="55">
        <f>+Table1[[#This Row],[London Fields]]/$S$3</f>
        <v>0.51923076923076927</v>
      </c>
      <c r="AB357" s="55">
        <f>+Table1[[#This Row],[Jekyll &amp; Hyde Park Duathlon]]/$T$3</f>
        <v>1</v>
      </c>
      <c r="AC357" s="65">
        <f t="shared" si="131"/>
        <v>2.7930171769977594</v>
      </c>
      <c r="AD357" s="55"/>
      <c r="AE357" s="55"/>
      <c r="AF357" s="55"/>
      <c r="AG357" s="55"/>
      <c r="AH357" s="55">
        <f t="shared" si="141"/>
        <v>2.7930171769977594</v>
      </c>
      <c r="AI357" s="55"/>
      <c r="AJ357" s="73">
        <f>COUNT(Table1[[#This Row],[F open]:[M SuperVet]])</f>
        <v>1</v>
      </c>
    </row>
    <row r="358" spans="1:36" s="52" customFormat="1" hidden="1" x14ac:dyDescent="0.2">
      <c r="A358" s="16" t="str">
        <f t="shared" si="140"/>
        <v xml:space="preserve"> </v>
      </c>
      <c r="B358" s="16" t="s">
        <v>798</v>
      </c>
      <c r="C358" s="15" t="s">
        <v>144</v>
      </c>
      <c r="D358" s="29" t="s">
        <v>1059</v>
      </c>
      <c r="E358" s="29" t="s">
        <v>188</v>
      </c>
      <c r="F358" s="82">
        <f t="shared" si="126"/>
        <v>390</v>
      </c>
      <c r="G358" s="82" t="str">
        <f>IF(Table1[[#This Row],[F open]]=""," ",RANK(AD358,$AD$5:$AD$1454,1))</f>
        <v xml:space="preserve"> </v>
      </c>
      <c r="H358" s="82" t="str">
        <f>IF(Table1[[#This Row],[F Vet]]=""," ",RANK(AE358,$AE$5:$AE$1454,1))</f>
        <v xml:space="preserve"> </v>
      </c>
      <c r="I358" s="82" t="str">
        <f>IF(Table1[[#This Row],[F SuperVet]]=""," ",RANK(AF358,$AF$5:$AF$1454,1))</f>
        <v xml:space="preserve"> </v>
      </c>
      <c r="J358" s="82" t="str">
        <f>IF(Table1[[#This Row],[M Open]]=""," ",RANK(AG358,$AG$5:$AG$1454,1))</f>
        <v xml:space="preserve"> </v>
      </c>
      <c r="K358" s="82" t="str">
        <f>IF(Table1[[#This Row],[M Vet]]=""," ",RANK(AH358,$AH$5:$AH$1454,1))</f>
        <v xml:space="preserve"> </v>
      </c>
      <c r="L358" s="82">
        <f>IF(Table1[[#This Row],[M SuperVet]]=""," ",RANK(AI358,$AI$5:$AI$1454,1))</f>
        <v>24</v>
      </c>
      <c r="M358" s="74">
        <v>98</v>
      </c>
      <c r="N358" s="74">
        <v>176</v>
      </c>
      <c r="O358" s="74">
        <v>47</v>
      </c>
      <c r="P358" s="74">
        <v>128</v>
      </c>
      <c r="Q358" s="17">
        <v>515</v>
      </c>
      <c r="R358" s="17">
        <v>139</v>
      </c>
      <c r="S358" s="17">
        <v>104</v>
      </c>
      <c r="T358" s="17">
        <v>179</v>
      </c>
      <c r="U358" s="55">
        <f>+Table1[[#This Row],[Thames Turbo Sprint Triathlon]]/$M$3</f>
        <v>0.24257425742574257</v>
      </c>
      <c r="V358" s="55">
        <f t="shared" si="127"/>
        <v>1</v>
      </c>
      <c r="W358" s="55">
        <f t="shared" si="128"/>
        <v>1</v>
      </c>
      <c r="X358" s="55">
        <f t="shared" si="129"/>
        <v>1</v>
      </c>
      <c r="Y358" s="55">
        <f t="shared" si="130"/>
        <v>1</v>
      </c>
      <c r="Z358" s="55">
        <f>+Table1[[#This Row],[Hillingdon Sprint Triathlon]]/$R$3</f>
        <v>1</v>
      </c>
      <c r="AA358" s="55">
        <f>+Table1[[#This Row],[London Fields]]/$S$3</f>
        <v>1</v>
      </c>
      <c r="AB358" s="55">
        <f>+Table1[[#This Row],[Jekyll &amp; Hyde Park Duathlon]]/$T$3</f>
        <v>1</v>
      </c>
      <c r="AC358" s="65">
        <f t="shared" si="131"/>
        <v>3.2425742574257423</v>
      </c>
      <c r="AD358" s="55"/>
      <c r="AE358" s="55"/>
      <c r="AF358" s="55"/>
      <c r="AG358" s="55"/>
      <c r="AH358" s="55"/>
      <c r="AI358" s="55">
        <f t="shared" ref="AI358:AI359" si="142">+AC358</f>
        <v>3.2425742574257423</v>
      </c>
      <c r="AJ358" s="73">
        <f>COUNT(Table1[[#This Row],[F open]:[M SuperVet]])</f>
        <v>1</v>
      </c>
    </row>
    <row r="359" spans="1:36" s="52" customFormat="1" hidden="1" x14ac:dyDescent="0.2">
      <c r="A359" s="16" t="str">
        <f t="shared" si="140"/>
        <v xml:space="preserve"> </v>
      </c>
      <c r="B359" s="16" t="s">
        <v>1946</v>
      </c>
      <c r="C359" s="15"/>
      <c r="D359" s="29" t="s">
        <v>1059</v>
      </c>
      <c r="E359" s="29" t="s">
        <v>188</v>
      </c>
      <c r="F359" s="82">
        <f t="shared" si="126"/>
        <v>1327</v>
      </c>
      <c r="G359" s="82" t="str">
        <f>IF(Table1[[#This Row],[F open]]=""," ",RANK(AD359,$AD$5:$AD$1454,1))</f>
        <v xml:space="preserve"> </v>
      </c>
      <c r="H359" s="82" t="str">
        <f>IF(Table1[[#This Row],[F Vet]]=""," ",RANK(AE359,$AE$5:$AE$1454,1))</f>
        <v xml:space="preserve"> </v>
      </c>
      <c r="I359" s="82" t="str">
        <f>IF(Table1[[#This Row],[F SuperVet]]=""," ",RANK(AF359,$AF$5:$AF$1454,1))</f>
        <v xml:space="preserve"> </v>
      </c>
      <c r="J359" s="82" t="str">
        <f>IF(Table1[[#This Row],[M Open]]=""," ",RANK(AG359,$AG$5:$AG$1454,1))</f>
        <v xml:space="preserve"> </v>
      </c>
      <c r="K359" s="82" t="str">
        <f>IF(Table1[[#This Row],[M Vet]]=""," ",RANK(AH359,$AH$5:$AH$1454,1))</f>
        <v xml:space="preserve"> </v>
      </c>
      <c r="L359" s="82">
        <f>IF(Table1[[#This Row],[M SuperVet]]=""," ",RANK(AI359,$AI$5:$AI$1454,1))</f>
        <v>83</v>
      </c>
      <c r="M359" s="74">
        <v>404</v>
      </c>
      <c r="N359" s="74">
        <v>176</v>
      </c>
      <c r="O359" s="74">
        <v>47</v>
      </c>
      <c r="P359" s="74">
        <v>128</v>
      </c>
      <c r="Q359" s="17">
        <v>472</v>
      </c>
      <c r="R359" s="17">
        <v>139</v>
      </c>
      <c r="S359" s="17">
        <v>104</v>
      </c>
      <c r="T359" s="17">
        <v>179</v>
      </c>
      <c r="U359" s="55">
        <f>+Table1[[#This Row],[Thames Turbo Sprint Triathlon]]/$M$3</f>
        <v>1</v>
      </c>
      <c r="V359" s="55">
        <f t="shared" si="127"/>
        <v>1</v>
      </c>
      <c r="W359" s="55">
        <f t="shared" si="128"/>
        <v>1</v>
      </c>
      <c r="X359" s="55">
        <f t="shared" si="129"/>
        <v>1</v>
      </c>
      <c r="Y359" s="55">
        <f t="shared" si="130"/>
        <v>0.91650485436893203</v>
      </c>
      <c r="Z359" s="55">
        <f>+Table1[[#This Row],[Hillingdon Sprint Triathlon]]/$R$3</f>
        <v>1</v>
      </c>
      <c r="AA359" s="55">
        <f>+Table1[[#This Row],[London Fields]]/$S$3</f>
        <v>1</v>
      </c>
      <c r="AB359" s="55">
        <f>+Table1[[#This Row],[Jekyll &amp; Hyde Park Duathlon]]/$T$3</f>
        <v>1</v>
      </c>
      <c r="AC359" s="65">
        <f t="shared" si="131"/>
        <v>3.9165048543689318</v>
      </c>
      <c r="AD359" s="55"/>
      <c r="AE359" s="55"/>
      <c r="AF359" s="55"/>
      <c r="AG359" s="55"/>
      <c r="AH359" s="55"/>
      <c r="AI359" s="55">
        <f t="shared" si="142"/>
        <v>3.9165048543689318</v>
      </c>
      <c r="AJ359" s="73">
        <f>COUNT(Table1[[#This Row],[F open]:[M SuperVet]])</f>
        <v>1</v>
      </c>
    </row>
    <row r="360" spans="1:36" s="52" customFormat="1" hidden="1" x14ac:dyDescent="0.2">
      <c r="A360" s="16" t="str">
        <f t="shared" si="140"/>
        <v xml:space="preserve"> </v>
      </c>
      <c r="B360" s="16" t="s">
        <v>2091</v>
      </c>
      <c r="C360" s="15" t="s">
        <v>1618</v>
      </c>
      <c r="D360" s="29" t="s">
        <v>397</v>
      </c>
      <c r="E360" s="29" t="s">
        <v>188</v>
      </c>
      <c r="F360" s="82">
        <f t="shared" si="126"/>
        <v>560</v>
      </c>
      <c r="G360" s="82" t="str">
        <f>IF(Table1[[#This Row],[F open]]=""," ",RANK(AD360,$AD$5:$AD$1454,1))</f>
        <v xml:space="preserve"> </v>
      </c>
      <c r="H360" s="82" t="str">
        <f>IF(Table1[[#This Row],[F Vet]]=""," ",RANK(AE360,$AE$5:$AE$1454,1))</f>
        <v xml:space="preserve"> </v>
      </c>
      <c r="I360" s="82" t="str">
        <f>IF(Table1[[#This Row],[F SuperVet]]=""," ",RANK(AF360,$AF$5:$AF$1454,1))</f>
        <v xml:space="preserve"> </v>
      </c>
      <c r="J360" s="82" t="str">
        <f>IF(Table1[[#This Row],[M Open]]=""," ",RANK(AG360,$AG$5:$AG$1454,1))</f>
        <v xml:space="preserve"> </v>
      </c>
      <c r="K360" s="82">
        <f>IF(Table1[[#This Row],[M Vet]]=""," ",RANK(AH360,$AH$5:$AH$1454,1))</f>
        <v>140</v>
      </c>
      <c r="L360" s="82" t="str">
        <f>IF(Table1[[#This Row],[M SuperVet]]=""," ",RANK(AI360,$AI$5:$AI$1454,1))</f>
        <v xml:space="preserve"> </v>
      </c>
      <c r="M360" s="74">
        <v>404</v>
      </c>
      <c r="N360" s="74">
        <v>176</v>
      </c>
      <c r="O360" s="74">
        <v>47</v>
      </c>
      <c r="P360" s="74">
        <v>128</v>
      </c>
      <c r="Q360" s="17">
        <v>515</v>
      </c>
      <c r="R360" s="17">
        <v>139</v>
      </c>
      <c r="S360" s="17">
        <v>39</v>
      </c>
      <c r="T360" s="17">
        <v>179</v>
      </c>
      <c r="U360" s="55">
        <f>+Table1[[#This Row],[Thames Turbo Sprint Triathlon]]/$M$3</f>
        <v>1</v>
      </c>
      <c r="V360" s="55">
        <f t="shared" si="127"/>
        <v>1</v>
      </c>
      <c r="W360" s="55">
        <f t="shared" si="128"/>
        <v>1</v>
      </c>
      <c r="X360" s="55">
        <f t="shared" si="129"/>
        <v>1</v>
      </c>
      <c r="Y360" s="55">
        <f t="shared" si="130"/>
        <v>1</v>
      </c>
      <c r="Z360" s="55">
        <f>+Table1[[#This Row],[Hillingdon Sprint Triathlon]]/$R$3</f>
        <v>1</v>
      </c>
      <c r="AA360" s="55">
        <f>+Table1[[#This Row],[London Fields]]/$S$3</f>
        <v>0.375</v>
      </c>
      <c r="AB360" s="55">
        <f>+Table1[[#This Row],[Jekyll &amp; Hyde Park Duathlon]]/$T$3</f>
        <v>1</v>
      </c>
      <c r="AC360" s="65">
        <f t="shared" si="131"/>
        <v>3.375</v>
      </c>
      <c r="AD360" s="55"/>
      <c r="AE360" s="55"/>
      <c r="AF360" s="55"/>
      <c r="AG360" s="55"/>
      <c r="AH360" s="55">
        <f>+AC360</f>
        <v>3.375</v>
      </c>
      <c r="AI360" s="55"/>
      <c r="AJ360" s="73">
        <f>COUNT(Table1[[#This Row],[F open]:[M SuperVet]])</f>
        <v>1</v>
      </c>
    </row>
    <row r="361" spans="1:36" s="52" customFormat="1" hidden="1" x14ac:dyDescent="0.2">
      <c r="A361" s="16" t="str">
        <f t="shared" si="140"/>
        <v xml:space="preserve"> </v>
      </c>
      <c r="B361" s="16" t="s">
        <v>761</v>
      </c>
      <c r="C361" s="15" t="s">
        <v>70</v>
      </c>
      <c r="D361" s="29" t="s">
        <v>217</v>
      </c>
      <c r="E361" s="29" t="s">
        <v>188</v>
      </c>
      <c r="F361" s="82">
        <f t="shared" si="126"/>
        <v>248</v>
      </c>
      <c r="G361" s="82" t="str">
        <f>IF(Table1[[#This Row],[F open]]=""," ",RANK(AD361,$AD$5:$AD$1454,1))</f>
        <v xml:space="preserve"> </v>
      </c>
      <c r="H361" s="82" t="str">
        <f>IF(Table1[[#This Row],[F Vet]]=""," ",RANK(AE361,$AE$5:$AE$1454,1))</f>
        <v xml:space="preserve"> </v>
      </c>
      <c r="I361" s="82" t="str">
        <f>IF(Table1[[#This Row],[F SuperVet]]=""," ",RANK(AF361,$AF$5:$AF$1454,1))</f>
        <v xml:space="preserve"> </v>
      </c>
      <c r="J361" s="82">
        <f>IF(Table1[[#This Row],[M Open]]=""," ",RANK(AG361,$AG$5:$AG$1454,1))</f>
        <v>148</v>
      </c>
      <c r="K361" s="82" t="str">
        <f>IF(Table1[[#This Row],[M Vet]]=""," ",RANK(AH361,$AH$5:$AH$1454,1))</f>
        <v xml:space="preserve"> </v>
      </c>
      <c r="L361" s="82" t="str">
        <f>IF(Table1[[#This Row],[M SuperVet]]=""," ",RANK(AI361,$AI$5:$AI$1454,1))</f>
        <v xml:space="preserve"> </v>
      </c>
      <c r="M361" s="74">
        <v>51</v>
      </c>
      <c r="N361" s="74">
        <v>176</v>
      </c>
      <c r="O361" s="74">
        <v>47</v>
      </c>
      <c r="P361" s="74">
        <v>128</v>
      </c>
      <c r="Q361" s="17">
        <v>515</v>
      </c>
      <c r="R361" s="17">
        <v>139</v>
      </c>
      <c r="S361" s="17">
        <v>104</v>
      </c>
      <c r="T361" s="17">
        <v>179</v>
      </c>
      <c r="U361" s="55">
        <f>+Table1[[#This Row],[Thames Turbo Sprint Triathlon]]/$M$3</f>
        <v>0.12623762376237624</v>
      </c>
      <c r="V361" s="55">
        <f t="shared" si="127"/>
        <v>1</v>
      </c>
      <c r="W361" s="55">
        <f t="shared" si="128"/>
        <v>1</v>
      </c>
      <c r="X361" s="55">
        <f t="shared" si="129"/>
        <v>1</v>
      </c>
      <c r="Y361" s="55">
        <f t="shared" si="130"/>
        <v>1</v>
      </c>
      <c r="Z361" s="55">
        <f>+Table1[[#This Row],[Hillingdon Sprint Triathlon]]/$R$3</f>
        <v>1</v>
      </c>
      <c r="AA361" s="55">
        <f>+Table1[[#This Row],[London Fields]]/$S$3</f>
        <v>1</v>
      </c>
      <c r="AB361" s="55">
        <f>+Table1[[#This Row],[Jekyll &amp; Hyde Park Duathlon]]/$T$3</f>
        <v>1</v>
      </c>
      <c r="AC361" s="65">
        <f t="shared" si="131"/>
        <v>3.1262376237623761</v>
      </c>
      <c r="AD361" s="55"/>
      <c r="AE361" s="55"/>
      <c r="AF361" s="55"/>
      <c r="AG361" s="55">
        <f t="shared" ref="AG361:AG362" si="143">+AC361</f>
        <v>3.1262376237623761</v>
      </c>
      <c r="AH361" s="55"/>
      <c r="AI361" s="55"/>
      <c r="AJ361" s="73">
        <f>COUNT(Table1[[#This Row],[F open]:[M SuperVet]])</f>
        <v>1</v>
      </c>
    </row>
    <row r="362" spans="1:36" s="52" customFormat="1" hidden="1" x14ac:dyDescent="0.2">
      <c r="A362" s="16" t="str">
        <f t="shared" ref="A362:A393" si="144">IF(B361=B362,"y"," ")</f>
        <v xml:space="preserve"> </v>
      </c>
      <c r="B362" s="16" t="s">
        <v>1608</v>
      </c>
      <c r="C362" s="15" t="s">
        <v>66</v>
      </c>
      <c r="D362" s="29" t="s">
        <v>217</v>
      </c>
      <c r="E362" s="29" t="s">
        <v>1530</v>
      </c>
      <c r="F362" s="82">
        <f t="shared" si="126"/>
        <v>1441</v>
      </c>
      <c r="G362" s="82" t="str">
        <f>IF(Table1[[#This Row],[F open]]=""," ",RANK(AD362,$AD$5:$AD$1454,1))</f>
        <v xml:space="preserve"> </v>
      </c>
      <c r="H362" s="82" t="str">
        <f>IF(Table1[[#This Row],[F Vet]]=""," ",RANK(AE362,$AE$5:$AE$1454,1))</f>
        <v xml:space="preserve"> </v>
      </c>
      <c r="I362" s="82" t="str">
        <f>IF(Table1[[#This Row],[F SuperVet]]=""," ",RANK(AF362,$AF$5:$AF$1454,1))</f>
        <v xml:space="preserve"> </v>
      </c>
      <c r="J362" s="82">
        <f>IF(Table1[[#This Row],[M Open]]=""," ",RANK(AG362,$AG$5:$AG$1454,1))</f>
        <v>596</v>
      </c>
      <c r="K362" s="82" t="str">
        <f>IF(Table1[[#This Row],[M Vet]]=""," ",RANK(AH362,$AH$5:$AH$1454,1))</f>
        <v xml:space="preserve"> </v>
      </c>
      <c r="L362" s="82" t="str">
        <f>IF(Table1[[#This Row],[M SuperVet]]=""," ",RANK(AI362,$AI$5:$AI$1454,1))</f>
        <v xml:space="preserve"> </v>
      </c>
      <c r="M362" s="74">
        <v>404</v>
      </c>
      <c r="N362" s="74">
        <v>176</v>
      </c>
      <c r="O362" s="74">
        <v>47</v>
      </c>
      <c r="P362" s="74">
        <v>127</v>
      </c>
      <c r="Q362" s="17">
        <v>515</v>
      </c>
      <c r="R362" s="17">
        <v>139</v>
      </c>
      <c r="S362" s="17">
        <v>104</v>
      </c>
      <c r="T362" s="17">
        <v>179</v>
      </c>
      <c r="U362" s="55">
        <f>+Table1[[#This Row],[Thames Turbo Sprint Triathlon]]/$M$3</f>
        <v>1</v>
      </c>
      <c r="V362" s="55">
        <f t="shared" si="127"/>
        <v>1</v>
      </c>
      <c r="W362" s="55">
        <f t="shared" si="128"/>
        <v>1</v>
      </c>
      <c r="X362" s="55">
        <f t="shared" si="129"/>
        <v>0.9921875</v>
      </c>
      <c r="Y362" s="55">
        <f t="shared" si="130"/>
        <v>1</v>
      </c>
      <c r="Z362" s="55">
        <f>+Table1[[#This Row],[Hillingdon Sprint Triathlon]]/$R$3</f>
        <v>1</v>
      </c>
      <c r="AA362" s="55">
        <f>+Table1[[#This Row],[London Fields]]/$S$3</f>
        <v>1</v>
      </c>
      <c r="AB362" s="55">
        <f>+Table1[[#This Row],[Jekyll &amp; Hyde Park Duathlon]]/$T$3</f>
        <v>1</v>
      </c>
      <c r="AC362" s="65">
        <f t="shared" si="131"/>
        <v>3.9921875</v>
      </c>
      <c r="AD362" s="55"/>
      <c r="AE362" s="55"/>
      <c r="AF362" s="55"/>
      <c r="AG362" s="55">
        <f t="shared" si="143"/>
        <v>3.9921875</v>
      </c>
      <c r="AH362" s="55"/>
      <c r="AI362" s="55"/>
      <c r="AJ362" s="73">
        <f>COUNT(Table1[[#This Row],[F open]:[M SuperVet]])</f>
        <v>1</v>
      </c>
    </row>
    <row r="363" spans="1:36" s="52" customFormat="1" x14ac:dyDescent="0.2">
      <c r="A363" s="16" t="str">
        <f t="shared" si="144"/>
        <v xml:space="preserve"> </v>
      </c>
      <c r="B363" s="16" t="s">
        <v>2244</v>
      </c>
      <c r="C363" s="15" t="s">
        <v>29</v>
      </c>
      <c r="D363" s="29" t="s">
        <v>397</v>
      </c>
      <c r="E363" s="29" t="s">
        <v>194</v>
      </c>
      <c r="F363" s="82">
        <f t="shared" si="126"/>
        <v>1172</v>
      </c>
      <c r="G363" s="82" t="str">
        <f>IF(Table1[[#This Row],[F open]]=""," ",RANK(AD363,$AD$5:$AD$1454,1))</f>
        <v xml:space="preserve"> </v>
      </c>
      <c r="H363" s="82">
        <f>IF(Table1[[#This Row],[F Vet]]=""," ",RANK(AE363,$AE$5:$AE$1454,1))</f>
        <v>55</v>
      </c>
      <c r="I363" s="82" t="str">
        <f>IF(Table1[[#This Row],[F SuperVet]]=""," ",RANK(AF363,$AF$5:$AF$1454,1))</f>
        <v xml:space="preserve"> </v>
      </c>
      <c r="J363" s="82" t="str">
        <f>IF(Table1[[#This Row],[M Open]]=""," ",RANK(AG363,$AG$5:$AG$1454,1))</f>
        <v xml:space="preserve"> </v>
      </c>
      <c r="K363" s="82" t="str">
        <f>IF(Table1[[#This Row],[M Vet]]=""," ",RANK(AH363,$AH$5:$AH$1454,1))</f>
        <v xml:space="preserve"> </v>
      </c>
      <c r="L363" s="82" t="str">
        <f>IF(Table1[[#This Row],[M SuperVet]]=""," ",RANK(AI363,$AI$5:$AI$1454,1))</f>
        <v xml:space="preserve"> </v>
      </c>
      <c r="M363" s="74">
        <v>404</v>
      </c>
      <c r="N363" s="74">
        <v>176</v>
      </c>
      <c r="O363" s="74">
        <v>47</v>
      </c>
      <c r="P363" s="74">
        <v>128</v>
      </c>
      <c r="Q363" s="17">
        <v>515</v>
      </c>
      <c r="R363" s="17">
        <v>139</v>
      </c>
      <c r="S363" s="17">
        <v>104</v>
      </c>
      <c r="T363" s="17">
        <v>147</v>
      </c>
      <c r="U363" s="55">
        <f>+Table1[[#This Row],[Thames Turbo Sprint Triathlon]]/$M$3</f>
        <v>1</v>
      </c>
      <c r="V363" s="55">
        <f t="shared" si="127"/>
        <v>1</v>
      </c>
      <c r="W363" s="55">
        <f t="shared" si="128"/>
        <v>1</v>
      </c>
      <c r="X363" s="55">
        <f t="shared" si="129"/>
        <v>1</v>
      </c>
      <c r="Y363" s="55">
        <f t="shared" si="130"/>
        <v>1</v>
      </c>
      <c r="Z363" s="55">
        <f>+Table1[[#This Row],[Hillingdon Sprint Triathlon]]/$R$3</f>
        <v>1</v>
      </c>
      <c r="AA363" s="55">
        <f>+Table1[[#This Row],[London Fields]]/$S$3</f>
        <v>1</v>
      </c>
      <c r="AB363" s="55">
        <f>+Table1[[#This Row],[Jekyll &amp; Hyde Park Duathlon]]/$T$3</f>
        <v>0.82122905027932958</v>
      </c>
      <c r="AC363" s="65">
        <f t="shared" si="131"/>
        <v>3.8212290502793298</v>
      </c>
      <c r="AD363" s="55"/>
      <c r="AE363" s="55">
        <f>+AC363</f>
        <v>3.8212290502793298</v>
      </c>
      <c r="AF363" s="55"/>
      <c r="AG363" s="55"/>
      <c r="AH363" s="55"/>
      <c r="AI363" s="55"/>
      <c r="AJ363" s="73">
        <f>COUNT(Table1[[#This Row],[F open]:[M SuperVet]])</f>
        <v>1</v>
      </c>
    </row>
    <row r="364" spans="1:36" s="52" customFormat="1" hidden="1" x14ac:dyDescent="0.2">
      <c r="A364" s="16" t="str">
        <f t="shared" si="144"/>
        <v xml:space="preserve"> </v>
      </c>
      <c r="B364" s="16" t="s">
        <v>1022</v>
      </c>
      <c r="C364" s="15"/>
      <c r="D364" s="29" t="s">
        <v>217</v>
      </c>
      <c r="E364" s="29" t="s">
        <v>188</v>
      </c>
      <c r="F364" s="82">
        <f t="shared" si="126"/>
        <v>1328</v>
      </c>
      <c r="G364" s="82" t="str">
        <f>IF(Table1[[#This Row],[F open]]=""," ",RANK(AD364,$AD$5:$AD$1454,1))</f>
        <v xml:space="preserve"> </v>
      </c>
      <c r="H364" s="82" t="str">
        <f>IF(Table1[[#This Row],[F Vet]]=""," ",RANK(AE364,$AE$5:$AE$1454,1))</f>
        <v xml:space="preserve"> </v>
      </c>
      <c r="I364" s="82" t="str">
        <f>IF(Table1[[#This Row],[F SuperVet]]=""," ",RANK(AF364,$AF$5:$AF$1454,1))</f>
        <v xml:space="preserve"> </v>
      </c>
      <c r="J364" s="82">
        <f>IF(Table1[[#This Row],[M Open]]=""," ",RANK(AG364,$AG$5:$AG$1454,1))</f>
        <v>575</v>
      </c>
      <c r="K364" s="82" t="str">
        <f>IF(Table1[[#This Row],[M Vet]]=""," ",RANK(AH364,$AH$5:$AH$1454,1))</f>
        <v xml:space="preserve"> </v>
      </c>
      <c r="L364" s="82" t="str">
        <f>IF(Table1[[#This Row],[M SuperVet]]=""," ",RANK(AI364,$AI$5:$AI$1454,1))</f>
        <v xml:space="preserve"> </v>
      </c>
      <c r="M364" s="74">
        <v>371</v>
      </c>
      <c r="N364" s="74">
        <v>176</v>
      </c>
      <c r="O364" s="74">
        <v>47</v>
      </c>
      <c r="P364" s="74">
        <v>128</v>
      </c>
      <c r="Q364" s="17">
        <v>515</v>
      </c>
      <c r="R364" s="17">
        <v>139</v>
      </c>
      <c r="S364" s="17">
        <v>104</v>
      </c>
      <c r="T364" s="17">
        <v>179</v>
      </c>
      <c r="U364" s="55">
        <f>+Table1[[#This Row],[Thames Turbo Sprint Triathlon]]/$M$3</f>
        <v>0.91831683168316836</v>
      </c>
      <c r="V364" s="55">
        <f t="shared" si="127"/>
        <v>1</v>
      </c>
      <c r="W364" s="55">
        <f t="shared" si="128"/>
        <v>1</v>
      </c>
      <c r="X364" s="55">
        <f t="shared" si="129"/>
        <v>1</v>
      </c>
      <c r="Y364" s="55">
        <f t="shared" si="130"/>
        <v>1</v>
      </c>
      <c r="Z364" s="55">
        <f>+Table1[[#This Row],[Hillingdon Sprint Triathlon]]/$R$3</f>
        <v>1</v>
      </c>
      <c r="AA364" s="55">
        <f>+Table1[[#This Row],[London Fields]]/$S$3</f>
        <v>1</v>
      </c>
      <c r="AB364" s="55">
        <f>+Table1[[#This Row],[Jekyll &amp; Hyde Park Duathlon]]/$T$3</f>
        <v>1</v>
      </c>
      <c r="AC364" s="65">
        <f t="shared" si="131"/>
        <v>3.9183168316831685</v>
      </c>
      <c r="AD364" s="55"/>
      <c r="AE364" s="55"/>
      <c r="AF364" s="55"/>
      <c r="AG364" s="55">
        <f>+AC364</f>
        <v>3.9183168316831685</v>
      </c>
      <c r="AH364" s="55"/>
      <c r="AI364" s="55"/>
      <c r="AJ364" s="73">
        <f>COUNT(Table1[[#This Row],[F open]:[M SuperVet]])</f>
        <v>1</v>
      </c>
    </row>
    <row r="365" spans="1:36" s="52" customFormat="1" hidden="1" x14ac:dyDescent="0.2">
      <c r="A365" s="16" t="str">
        <f t="shared" si="144"/>
        <v xml:space="preserve"> </v>
      </c>
      <c r="B365" s="16" t="s">
        <v>2165</v>
      </c>
      <c r="C365" s="15" t="s">
        <v>2166</v>
      </c>
      <c r="D365" s="29" t="s">
        <v>397</v>
      </c>
      <c r="E365" s="29" t="s">
        <v>188</v>
      </c>
      <c r="F365" s="82">
        <f t="shared" si="126"/>
        <v>288</v>
      </c>
      <c r="G365" s="82" t="str">
        <f>IF(Table1[[#This Row],[F open]]=""," ",RANK(AD365,$AD$5:$AD$1454,1))</f>
        <v xml:space="preserve"> </v>
      </c>
      <c r="H365" s="82" t="str">
        <f>IF(Table1[[#This Row],[F Vet]]=""," ",RANK(AE365,$AE$5:$AE$1454,1))</f>
        <v xml:space="preserve"> </v>
      </c>
      <c r="I365" s="82" t="str">
        <f>IF(Table1[[#This Row],[F SuperVet]]=""," ",RANK(AF365,$AF$5:$AF$1454,1))</f>
        <v xml:space="preserve"> </v>
      </c>
      <c r="J365" s="82" t="str">
        <f>IF(Table1[[#This Row],[M Open]]=""," ",RANK(AG365,$AG$5:$AG$1454,1))</f>
        <v xml:space="preserve"> </v>
      </c>
      <c r="K365" s="82">
        <f>IF(Table1[[#This Row],[M Vet]]=""," ",RANK(AH365,$AH$5:$AH$1454,1))</f>
        <v>69</v>
      </c>
      <c r="L365" s="82" t="str">
        <f>IF(Table1[[#This Row],[M SuperVet]]=""," ",RANK(AI365,$AI$5:$AI$1454,1))</f>
        <v xml:space="preserve"> </v>
      </c>
      <c r="M365" s="74">
        <v>404</v>
      </c>
      <c r="N365" s="74">
        <v>176</v>
      </c>
      <c r="O365" s="74">
        <v>47</v>
      </c>
      <c r="P365" s="74">
        <v>128</v>
      </c>
      <c r="Q365" s="17">
        <v>515</v>
      </c>
      <c r="R365" s="17">
        <v>139</v>
      </c>
      <c r="S365" s="17">
        <v>104</v>
      </c>
      <c r="T365" s="17">
        <v>29</v>
      </c>
      <c r="U365" s="55">
        <f>+Table1[[#This Row],[Thames Turbo Sprint Triathlon]]/$M$3</f>
        <v>1</v>
      </c>
      <c r="V365" s="55">
        <f t="shared" si="127"/>
        <v>1</v>
      </c>
      <c r="W365" s="55">
        <f t="shared" si="128"/>
        <v>1</v>
      </c>
      <c r="X365" s="55">
        <f t="shared" si="129"/>
        <v>1</v>
      </c>
      <c r="Y365" s="55">
        <f t="shared" si="130"/>
        <v>1</v>
      </c>
      <c r="Z365" s="55">
        <f>+Table1[[#This Row],[Hillingdon Sprint Triathlon]]/$R$3</f>
        <v>1</v>
      </c>
      <c r="AA365" s="55">
        <f>+Table1[[#This Row],[London Fields]]/$S$3</f>
        <v>1</v>
      </c>
      <c r="AB365" s="55">
        <f>+Table1[[#This Row],[Jekyll &amp; Hyde Park Duathlon]]/$T$3</f>
        <v>0.16201117318435754</v>
      </c>
      <c r="AC365" s="65">
        <f t="shared" si="131"/>
        <v>3.1620111731843576</v>
      </c>
      <c r="AD365" s="55"/>
      <c r="AE365" s="55"/>
      <c r="AF365" s="55"/>
      <c r="AG365" s="55"/>
      <c r="AH365" s="55">
        <f>+AC365</f>
        <v>3.1620111731843576</v>
      </c>
      <c r="AI365" s="55"/>
      <c r="AJ365" s="73">
        <f>COUNT(Table1[[#This Row],[F open]:[M SuperVet]])</f>
        <v>1</v>
      </c>
    </row>
    <row r="366" spans="1:36" s="52" customFormat="1" x14ac:dyDescent="0.2">
      <c r="A366" s="16" t="str">
        <f t="shared" si="144"/>
        <v xml:space="preserve"> </v>
      </c>
      <c r="B366" s="16" t="s">
        <v>582</v>
      </c>
      <c r="C366" s="15"/>
      <c r="D366" s="29" t="s">
        <v>397</v>
      </c>
      <c r="E366" s="29" t="s">
        <v>194</v>
      </c>
      <c r="F366" s="82">
        <f t="shared" si="126"/>
        <v>1347</v>
      </c>
      <c r="G366" s="82" t="str">
        <f>IF(Table1[[#This Row],[F open]]=""," ",RANK(AD366,$AD$5:$AD$1454,1))</f>
        <v xml:space="preserve"> </v>
      </c>
      <c r="H366" s="82">
        <f>IF(Table1[[#This Row],[F Vet]]=""," ",RANK(AE366,$AE$5:$AE$1454,1))</f>
        <v>77</v>
      </c>
      <c r="I366" s="82" t="str">
        <f>IF(Table1[[#This Row],[F SuperVet]]=""," ",RANK(AF366,$AF$5:$AF$1454,1))</f>
        <v xml:space="preserve"> </v>
      </c>
      <c r="J366" s="82" t="str">
        <f>IF(Table1[[#This Row],[M Open]]=""," ",RANK(AG366,$AG$5:$AG$1454,1))</f>
        <v xml:space="preserve"> </v>
      </c>
      <c r="K366" s="82" t="str">
        <f>IF(Table1[[#This Row],[M Vet]]=""," ",RANK(AH366,$AH$5:$AH$1454,1))</f>
        <v xml:space="preserve"> </v>
      </c>
      <c r="L366" s="82" t="str">
        <f>IF(Table1[[#This Row],[M SuperVet]]=""," ",RANK(AI366,$AI$5:$AI$1454,1))</f>
        <v xml:space="preserve"> </v>
      </c>
      <c r="M366" s="74">
        <v>404</v>
      </c>
      <c r="N366" s="74">
        <v>176</v>
      </c>
      <c r="O366" s="74">
        <v>47</v>
      </c>
      <c r="P366" s="74">
        <v>128</v>
      </c>
      <c r="Q366" s="17">
        <v>480</v>
      </c>
      <c r="R366" s="17">
        <v>139</v>
      </c>
      <c r="S366" s="17">
        <v>104</v>
      </c>
      <c r="T366" s="17">
        <v>179</v>
      </c>
      <c r="U366" s="55">
        <f>+Table1[[#This Row],[Thames Turbo Sprint Triathlon]]/$M$3</f>
        <v>1</v>
      </c>
      <c r="V366" s="55">
        <f t="shared" si="127"/>
        <v>1</v>
      </c>
      <c r="W366" s="55">
        <f t="shared" si="128"/>
        <v>1</v>
      </c>
      <c r="X366" s="55">
        <f t="shared" si="129"/>
        <v>1</v>
      </c>
      <c r="Y366" s="55">
        <f t="shared" si="130"/>
        <v>0.93203883495145634</v>
      </c>
      <c r="Z366" s="55">
        <f>+Table1[[#This Row],[Hillingdon Sprint Triathlon]]/$R$3</f>
        <v>1</v>
      </c>
      <c r="AA366" s="55">
        <f>+Table1[[#This Row],[London Fields]]/$S$3</f>
        <v>1</v>
      </c>
      <c r="AB366" s="55">
        <f>+Table1[[#This Row],[Jekyll &amp; Hyde Park Duathlon]]/$T$3</f>
        <v>1</v>
      </c>
      <c r="AC366" s="65">
        <f t="shared" si="131"/>
        <v>3.9320388349514563</v>
      </c>
      <c r="AD366" s="55"/>
      <c r="AE366" s="55">
        <f>+AC366</f>
        <v>3.9320388349514563</v>
      </c>
      <c r="AF366" s="55"/>
      <c r="AG366" s="55"/>
      <c r="AH366" s="55"/>
      <c r="AI366" s="55"/>
      <c r="AJ366" s="73">
        <f>COUNT(Table1[[#This Row],[F open]:[M SuperVet]])</f>
        <v>1</v>
      </c>
    </row>
    <row r="367" spans="1:36" s="52" customFormat="1" x14ac:dyDescent="0.2">
      <c r="A367" s="16" t="str">
        <f t="shared" si="144"/>
        <v xml:space="preserve"> </v>
      </c>
      <c r="B367" s="16" t="s">
        <v>1741</v>
      </c>
      <c r="C367" s="15" t="s">
        <v>1615</v>
      </c>
      <c r="D367" s="29" t="s">
        <v>217</v>
      </c>
      <c r="E367" s="29" t="s">
        <v>194</v>
      </c>
      <c r="F367" s="82">
        <f t="shared" si="126"/>
        <v>582</v>
      </c>
      <c r="G367" s="82">
        <f>IF(Table1[[#This Row],[F open]]=""," ",RANK(AD367,$AD$5:$AD$1454,1))</f>
        <v>64</v>
      </c>
      <c r="H367" s="82" t="str">
        <f>IF(Table1[[#This Row],[F Vet]]=""," ",RANK(AE367,$AE$5:$AE$1454,1))</f>
        <v xml:space="preserve"> </v>
      </c>
      <c r="I367" s="82" t="str">
        <f>IF(Table1[[#This Row],[F SuperVet]]=""," ",RANK(AF367,$AF$5:$AF$1454,1))</f>
        <v xml:space="preserve"> </v>
      </c>
      <c r="J367" s="82" t="str">
        <f>IF(Table1[[#This Row],[M Open]]=""," ",RANK(AG367,$AG$5:$AG$1454,1))</f>
        <v xml:space="preserve"> </v>
      </c>
      <c r="K367" s="82" t="str">
        <f>IF(Table1[[#This Row],[M Vet]]=""," ",RANK(AH367,$AH$5:$AH$1454,1))</f>
        <v xml:space="preserve"> </v>
      </c>
      <c r="L367" s="82" t="str">
        <f>IF(Table1[[#This Row],[M SuperVet]]=""," ",RANK(AI367,$AI$5:$AI$1454,1))</f>
        <v xml:space="preserve"> </v>
      </c>
      <c r="M367" s="74">
        <v>404</v>
      </c>
      <c r="N367" s="74">
        <v>176</v>
      </c>
      <c r="O367" s="74">
        <v>47</v>
      </c>
      <c r="P367" s="74">
        <v>128</v>
      </c>
      <c r="Q367" s="17">
        <v>202</v>
      </c>
      <c r="R367" s="17">
        <v>139</v>
      </c>
      <c r="S367" s="17">
        <v>104</v>
      </c>
      <c r="T367" s="17">
        <v>179</v>
      </c>
      <c r="U367" s="55">
        <f>+Table1[[#This Row],[Thames Turbo Sprint Triathlon]]/$M$3</f>
        <v>1</v>
      </c>
      <c r="V367" s="55">
        <f t="shared" si="127"/>
        <v>1</v>
      </c>
      <c r="W367" s="55">
        <f t="shared" si="128"/>
        <v>1</v>
      </c>
      <c r="X367" s="55">
        <f t="shared" si="129"/>
        <v>1</v>
      </c>
      <c r="Y367" s="55">
        <f t="shared" si="130"/>
        <v>0.39223300970873787</v>
      </c>
      <c r="Z367" s="55">
        <f>+Table1[[#This Row],[Hillingdon Sprint Triathlon]]/$R$3</f>
        <v>1</v>
      </c>
      <c r="AA367" s="55">
        <f>+Table1[[#This Row],[London Fields]]/$S$3</f>
        <v>1</v>
      </c>
      <c r="AB367" s="55">
        <f>+Table1[[#This Row],[Jekyll &amp; Hyde Park Duathlon]]/$T$3</f>
        <v>1</v>
      </c>
      <c r="AC367" s="65">
        <f t="shared" si="131"/>
        <v>3.3922330097087379</v>
      </c>
      <c r="AD367" s="55">
        <f t="shared" ref="AD367:AD368" si="145">+AC367</f>
        <v>3.3922330097087379</v>
      </c>
      <c r="AE367" s="55"/>
      <c r="AF367" s="55"/>
      <c r="AG367" s="55"/>
      <c r="AH367" s="55"/>
      <c r="AI367" s="55"/>
      <c r="AJ367" s="73">
        <f>COUNT(Table1[[#This Row],[F open]:[M SuperVet]])</f>
        <v>1</v>
      </c>
    </row>
    <row r="368" spans="1:36" s="52" customFormat="1" x14ac:dyDescent="0.2">
      <c r="A368" s="16" t="str">
        <f t="shared" si="144"/>
        <v xml:space="preserve"> </v>
      </c>
      <c r="B368" s="16" t="s">
        <v>774</v>
      </c>
      <c r="C368" s="15" t="s">
        <v>94</v>
      </c>
      <c r="D368" s="29" t="s">
        <v>217</v>
      </c>
      <c r="E368" s="29" t="s">
        <v>194</v>
      </c>
      <c r="F368" s="82">
        <f t="shared" si="126"/>
        <v>286</v>
      </c>
      <c r="G368" s="82">
        <f>IF(Table1[[#This Row],[F open]]=""," ",RANK(AD368,$AD$5:$AD$1454,1))</f>
        <v>26</v>
      </c>
      <c r="H368" s="82" t="str">
        <f>IF(Table1[[#This Row],[F Vet]]=""," ",RANK(AE368,$AE$5:$AE$1454,1))</f>
        <v xml:space="preserve"> </v>
      </c>
      <c r="I368" s="82" t="str">
        <f>IF(Table1[[#This Row],[F SuperVet]]=""," ",RANK(AF368,$AF$5:$AF$1454,1))</f>
        <v xml:space="preserve"> </v>
      </c>
      <c r="J368" s="82" t="str">
        <f>IF(Table1[[#This Row],[M Open]]=""," ",RANK(AG368,$AG$5:$AG$1454,1))</f>
        <v xml:space="preserve"> </v>
      </c>
      <c r="K368" s="82" t="str">
        <f>IF(Table1[[#This Row],[M Vet]]=""," ",RANK(AH368,$AH$5:$AH$1454,1))</f>
        <v xml:space="preserve"> </v>
      </c>
      <c r="L368" s="82" t="str">
        <f>IF(Table1[[#This Row],[M SuperVet]]=""," ",RANK(AI368,$AI$5:$AI$1454,1))</f>
        <v xml:space="preserve"> </v>
      </c>
      <c r="M368" s="74">
        <v>65</v>
      </c>
      <c r="N368" s="74">
        <v>176</v>
      </c>
      <c r="O368" s="74">
        <v>47</v>
      </c>
      <c r="P368" s="74">
        <v>128</v>
      </c>
      <c r="Q368" s="17">
        <v>515</v>
      </c>
      <c r="R368" s="17">
        <v>139</v>
      </c>
      <c r="S368" s="17">
        <v>104</v>
      </c>
      <c r="T368" s="17">
        <v>179</v>
      </c>
      <c r="U368" s="55">
        <f>+Table1[[#This Row],[Thames Turbo Sprint Triathlon]]/$M$3</f>
        <v>0.1608910891089109</v>
      </c>
      <c r="V368" s="55">
        <f t="shared" si="127"/>
        <v>1</v>
      </c>
      <c r="W368" s="55">
        <f t="shared" si="128"/>
        <v>1</v>
      </c>
      <c r="X368" s="55">
        <f t="shared" si="129"/>
        <v>1</v>
      </c>
      <c r="Y368" s="55">
        <f t="shared" si="130"/>
        <v>1</v>
      </c>
      <c r="Z368" s="55">
        <f>+Table1[[#This Row],[Hillingdon Sprint Triathlon]]/$R$3</f>
        <v>1</v>
      </c>
      <c r="AA368" s="55">
        <f>+Table1[[#This Row],[London Fields]]/$S$3</f>
        <v>1</v>
      </c>
      <c r="AB368" s="55">
        <f>+Table1[[#This Row],[Jekyll &amp; Hyde Park Duathlon]]/$T$3</f>
        <v>1</v>
      </c>
      <c r="AC368" s="65">
        <f t="shared" si="131"/>
        <v>3.1608910891089108</v>
      </c>
      <c r="AD368" s="55">
        <f t="shared" si="145"/>
        <v>3.1608910891089108</v>
      </c>
      <c r="AE368" s="55"/>
      <c r="AF368" s="55"/>
      <c r="AG368" s="55"/>
      <c r="AH368" s="55"/>
      <c r="AI368" s="55"/>
      <c r="AJ368" s="73">
        <f>COUNT(Table1[[#This Row],[F open]:[M SuperVet]])</f>
        <v>1</v>
      </c>
    </row>
    <row r="369" spans="1:36" s="52" customFormat="1" x14ac:dyDescent="0.2">
      <c r="A369" s="16" t="str">
        <f t="shared" si="144"/>
        <v xml:space="preserve"> </v>
      </c>
      <c r="B369" s="16" t="s">
        <v>2267</v>
      </c>
      <c r="C369" s="15"/>
      <c r="D369" s="29" t="s">
        <v>397</v>
      </c>
      <c r="E369" s="29" t="s">
        <v>194</v>
      </c>
      <c r="F369" s="82">
        <f t="shared" si="126"/>
        <v>1402</v>
      </c>
      <c r="G369" s="82" t="str">
        <f>IF(Table1[[#This Row],[F open]]=""," ",RANK(AD369,$AD$5:$AD$1454,1))</f>
        <v xml:space="preserve"> </v>
      </c>
      <c r="H369" s="82">
        <f>IF(Table1[[#This Row],[F Vet]]=""," ",RANK(AE369,$AE$5:$AE$1454,1))</f>
        <v>90</v>
      </c>
      <c r="I369" s="82" t="str">
        <f>IF(Table1[[#This Row],[F SuperVet]]=""," ",RANK(AF369,$AF$5:$AF$1454,1))</f>
        <v xml:space="preserve"> </v>
      </c>
      <c r="J369" s="82" t="str">
        <f>IF(Table1[[#This Row],[M Open]]=""," ",RANK(AG369,$AG$5:$AG$1454,1))</f>
        <v xml:space="preserve"> </v>
      </c>
      <c r="K369" s="82" t="str">
        <f>IF(Table1[[#This Row],[M Vet]]=""," ",RANK(AH369,$AH$5:$AH$1454,1))</f>
        <v xml:space="preserve"> </v>
      </c>
      <c r="L369" s="82" t="str">
        <f>IF(Table1[[#This Row],[M SuperVet]]=""," ",RANK(AI369,$AI$5:$AI$1454,1))</f>
        <v xml:space="preserve"> </v>
      </c>
      <c r="M369" s="74">
        <v>404</v>
      </c>
      <c r="N369" s="74">
        <v>176</v>
      </c>
      <c r="O369" s="74">
        <v>47</v>
      </c>
      <c r="P369" s="74">
        <v>128</v>
      </c>
      <c r="Q369" s="17">
        <v>515</v>
      </c>
      <c r="R369" s="17">
        <v>139</v>
      </c>
      <c r="S369" s="17">
        <v>104</v>
      </c>
      <c r="T369" s="17">
        <v>173</v>
      </c>
      <c r="U369" s="55">
        <f>+Table1[[#This Row],[Thames Turbo Sprint Triathlon]]/$M$3</f>
        <v>1</v>
      </c>
      <c r="V369" s="55">
        <f t="shared" si="127"/>
        <v>1</v>
      </c>
      <c r="W369" s="55">
        <f t="shared" si="128"/>
        <v>1</v>
      </c>
      <c r="X369" s="55">
        <f t="shared" si="129"/>
        <v>1</v>
      </c>
      <c r="Y369" s="55">
        <f t="shared" si="130"/>
        <v>1</v>
      </c>
      <c r="Z369" s="55">
        <f>+Table1[[#This Row],[Hillingdon Sprint Triathlon]]/$R$3</f>
        <v>1</v>
      </c>
      <c r="AA369" s="55">
        <f>+Table1[[#This Row],[London Fields]]/$S$3</f>
        <v>1</v>
      </c>
      <c r="AB369" s="55">
        <f>+Table1[[#This Row],[Jekyll &amp; Hyde Park Duathlon]]/$T$3</f>
        <v>0.96648044692737434</v>
      </c>
      <c r="AC369" s="65">
        <f t="shared" si="131"/>
        <v>3.9664804469273744</v>
      </c>
      <c r="AD369" s="55"/>
      <c r="AE369" s="55">
        <f>+AC369</f>
        <v>3.9664804469273744</v>
      </c>
      <c r="AF369" s="55"/>
      <c r="AG369" s="55"/>
      <c r="AH369" s="55"/>
      <c r="AI369" s="55"/>
      <c r="AJ369" s="73">
        <f>COUNT(Table1[[#This Row],[F open]:[M SuperVet]])</f>
        <v>1</v>
      </c>
    </row>
    <row r="370" spans="1:36" s="52" customFormat="1" x14ac:dyDescent="0.2">
      <c r="A370" s="16" t="str">
        <f t="shared" si="144"/>
        <v xml:space="preserve"> </v>
      </c>
      <c r="B370" s="16" t="s">
        <v>1883</v>
      </c>
      <c r="C370" s="15" t="s">
        <v>513</v>
      </c>
      <c r="D370" s="29" t="s">
        <v>217</v>
      </c>
      <c r="E370" s="29" t="s">
        <v>194</v>
      </c>
      <c r="F370" s="82">
        <f t="shared" si="126"/>
        <v>1089</v>
      </c>
      <c r="G370" s="82">
        <f>IF(Table1[[#This Row],[F open]]=""," ",RANK(AD370,$AD$5:$AD$1454,1))</f>
        <v>179</v>
      </c>
      <c r="H370" s="82" t="str">
        <f>IF(Table1[[#This Row],[F Vet]]=""," ",RANK(AE370,$AE$5:$AE$1454,1))</f>
        <v xml:space="preserve"> </v>
      </c>
      <c r="I370" s="82" t="str">
        <f>IF(Table1[[#This Row],[F SuperVet]]=""," ",RANK(AF370,$AF$5:$AF$1454,1))</f>
        <v xml:space="preserve"> </v>
      </c>
      <c r="J370" s="82" t="str">
        <f>IF(Table1[[#This Row],[M Open]]=""," ",RANK(AG370,$AG$5:$AG$1454,1))</f>
        <v xml:space="preserve"> </v>
      </c>
      <c r="K370" s="82" t="str">
        <f>IF(Table1[[#This Row],[M Vet]]=""," ",RANK(AH370,$AH$5:$AH$1454,1))</f>
        <v xml:space="preserve"> </v>
      </c>
      <c r="L370" s="82" t="str">
        <f>IF(Table1[[#This Row],[M SuperVet]]=""," ",RANK(AI370,$AI$5:$AI$1454,1))</f>
        <v xml:space="preserve"> </v>
      </c>
      <c r="M370" s="74">
        <v>404</v>
      </c>
      <c r="N370" s="74">
        <v>176</v>
      </c>
      <c r="O370" s="74">
        <v>47</v>
      </c>
      <c r="P370" s="74">
        <v>128</v>
      </c>
      <c r="Q370" s="17">
        <v>394</v>
      </c>
      <c r="R370" s="17">
        <v>139</v>
      </c>
      <c r="S370" s="17">
        <v>104</v>
      </c>
      <c r="T370" s="17">
        <v>179</v>
      </c>
      <c r="U370" s="55">
        <f>+Table1[[#This Row],[Thames Turbo Sprint Triathlon]]/$M$3</f>
        <v>1</v>
      </c>
      <c r="V370" s="55">
        <f t="shared" si="127"/>
        <v>1</v>
      </c>
      <c r="W370" s="55">
        <f t="shared" si="128"/>
        <v>1</v>
      </c>
      <c r="X370" s="55">
        <f t="shared" si="129"/>
        <v>1</v>
      </c>
      <c r="Y370" s="55">
        <f t="shared" si="130"/>
        <v>0.7650485436893204</v>
      </c>
      <c r="Z370" s="55">
        <f>+Table1[[#This Row],[Hillingdon Sprint Triathlon]]/$R$3</f>
        <v>1</v>
      </c>
      <c r="AA370" s="55">
        <f>+Table1[[#This Row],[London Fields]]/$S$3</f>
        <v>1</v>
      </c>
      <c r="AB370" s="55">
        <f>+Table1[[#This Row],[Jekyll &amp; Hyde Park Duathlon]]/$T$3</f>
        <v>1</v>
      </c>
      <c r="AC370" s="65">
        <f t="shared" si="131"/>
        <v>3.7650485436893204</v>
      </c>
      <c r="AD370" s="55">
        <f>+AC370</f>
        <v>3.7650485436893204</v>
      </c>
      <c r="AE370" s="55"/>
      <c r="AF370" s="55"/>
      <c r="AG370" s="55"/>
      <c r="AH370" s="55"/>
      <c r="AI370" s="55"/>
      <c r="AJ370" s="73">
        <f>COUNT(Table1[[#This Row],[F open]:[M SuperVet]])</f>
        <v>1</v>
      </c>
    </row>
    <row r="371" spans="1:36" s="52" customFormat="1" hidden="1" x14ac:dyDescent="0.2">
      <c r="A371" s="16" t="str">
        <f t="shared" si="144"/>
        <v xml:space="preserve"> </v>
      </c>
      <c r="B371" s="16" t="s">
        <v>1469</v>
      </c>
      <c r="C371" s="15"/>
      <c r="D371" s="29" t="s">
        <v>217</v>
      </c>
      <c r="E371" s="29" t="s">
        <v>188</v>
      </c>
      <c r="F371" s="82">
        <f t="shared" si="126"/>
        <v>1221</v>
      </c>
      <c r="G371" s="82" t="str">
        <f>IF(Table1[[#This Row],[F open]]=""," ",RANK(AD371,$AD$5:$AD$1454,1))</f>
        <v xml:space="preserve"> </v>
      </c>
      <c r="H371" s="82" t="str">
        <f>IF(Table1[[#This Row],[F Vet]]=""," ",RANK(AE371,$AE$5:$AE$1454,1))</f>
        <v xml:space="preserve"> </v>
      </c>
      <c r="I371" s="82" t="str">
        <f>IF(Table1[[#This Row],[F SuperVet]]=""," ",RANK(AF371,$AF$5:$AF$1454,1))</f>
        <v xml:space="preserve"> </v>
      </c>
      <c r="J371" s="82">
        <f>IF(Table1[[#This Row],[M Open]]=""," ",RANK(AG371,$AG$5:$AG$1454,1))</f>
        <v>553</v>
      </c>
      <c r="K371" s="82" t="str">
        <f>IF(Table1[[#This Row],[M Vet]]=""," ",RANK(AH371,$AH$5:$AH$1454,1))</f>
        <v xml:space="preserve"> </v>
      </c>
      <c r="L371" s="82" t="str">
        <f>IF(Table1[[#This Row],[M SuperVet]]=""," ",RANK(AI371,$AI$5:$AI$1454,1))</f>
        <v xml:space="preserve"> </v>
      </c>
      <c r="M371" s="74">
        <v>404</v>
      </c>
      <c r="N371" s="74">
        <v>150</v>
      </c>
      <c r="O371" s="74">
        <v>47</v>
      </c>
      <c r="P371" s="74">
        <v>128</v>
      </c>
      <c r="Q371" s="17">
        <v>515</v>
      </c>
      <c r="R371" s="17">
        <v>139</v>
      </c>
      <c r="S371" s="17">
        <v>104</v>
      </c>
      <c r="T371" s="17">
        <v>179</v>
      </c>
      <c r="U371" s="55">
        <f>+Table1[[#This Row],[Thames Turbo Sprint Triathlon]]/$M$3</f>
        <v>1</v>
      </c>
      <c r="V371" s="55">
        <f t="shared" si="127"/>
        <v>0.85227272727272729</v>
      </c>
      <c r="W371" s="55">
        <f t="shared" si="128"/>
        <v>1</v>
      </c>
      <c r="X371" s="55">
        <f t="shared" si="129"/>
        <v>1</v>
      </c>
      <c r="Y371" s="55">
        <f t="shared" si="130"/>
        <v>1</v>
      </c>
      <c r="Z371" s="55">
        <f>+Table1[[#This Row],[Hillingdon Sprint Triathlon]]/$R$3</f>
        <v>1</v>
      </c>
      <c r="AA371" s="55">
        <f>+Table1[[#This Row],[London Fields]]/$S$3</f>
        <v>1</v>
      </c>
      <c r="AB371" s="55">
        <f>+Table1[[#This Row],[Jekyll &amp; Hyde Park Duathlon]]/$T$3</f>
        <v>1</v>
      </c>
      <c r="AC371" s="65">
        <f t="shared" si="131"/>
        <v>3.8522727272727275</v>
      </c>
      <c r="AD371" s="55"/>
      <c r="AE371" s="55"/>
      <c r="AF371" s="55"/>
      <c r="AG371" s="55">
        <f>+AC371</f>
        <v>3.8522727272727275</v>
      </c>
      <c r="AH371" s="55"/>
      <c r="AI371" s="55"/>
      <c r="AJ371" s="73">
        <f>COUNT(Table1[[#This Row],[F open]:[M SuperVet]])</f>
        <v>1</v>
      </c>
    </row>
    <row r="372" spans="1:36" s="52" customFormat="1" x14ac:dyDescent="0.2">
      <c r="A372" s="16" t="str">
        <f t="shared" si="144"/>
        <v xml:space="preserve"> </v>
      </c>
      <c r="B372" s="16" t="s">
        <v>1973</v>
      </c>
      <c r="C372" s="15"/>
      <c r="D372" s="29" t="s">
        <v>1059</v>
      </c>
      <c r="E372" s="29" t="s">
        <v>194</v>
      </c>
      <c r="F372" s="82">
        <f t="shared" si="126"/>
        <v>1422</v>
      </c>
      <c r="G372" s="82" t="str">
        <f>IF(Table1[[#This Row],[F open]]=""," ",RANK(AD372,$AD$5:$AD$1454,1))</f>
        <v xml:space="preserve"> </v>
      </c>
      <c r="H372" s="82" t="str">
        <f>IF(Table1[[#This Row],[F Vet]]=""," ",RANK(AE372,$AE$5:$AE$1454,1))</f>
        <v xml:space="preserve"> </v>
      </c>
      <c r="I372" s="82">
        <f>IF(Table1[[#This Row],[F SuperVet]]=""," ",RANK(AF372,$AF$5:$AF$1454,1))</f>
        <v>30</v>
      </c>
      <c r="J372" s="82" t="str">
        <f>IF(Table1[[#This Row],[M Open]]=""," ",RANK(AG372,$AG$5:$AG$1454,1))</f>
        <v xml:space="preserve"> </v>
      </c>
      <c r="K372" s="82" t="str">
        <f>IF(Table1[[#This Row],[M Vet]]=""," ",RANK(AH372,$AH$5:$AH$1454,1))</f>
        <v xml:space="preserve"> </v>
      </c>
      <c r="L372" s="82" t="str">
        <f>IF(Table1[[#This Row],[M SuperVet]]=""," ",RANK(AI372,$AI$5:$AI$1454,1))</f>
        <v xml:space="preserve"> </v>
      </c>
      <c r="M372" s="74">
        <v>404</v>
      </c>
      <c r="N372" s="74">
        <v>176</v>
      </c>
      <c r="O372" s="74">
        <v>47</v>
      </c>
      <c r="P372" s="74">
        <v>128</v>
      </c>
      <c r="Q372" s="17">
        <v>504</v>
      </c>
      <c r="R372" s="17">
        <v>139</v>
      </c>
      <c r="S372" s="17">
        <v>104</v>
      </c>
      <c r="T372" s="17">
        <v>179</v>
      </c>
      <c r="U372" s="55">
        <f>+Table1[[#This Row],[Thames Turbo Sprint Triathlon]]/$M$3</f>
        <v>1</v>
      </c>
      <c r="V372" s="55">
        <f t="shared" si="127"/>
        <v>1</v>
      </c>
      <c r="W372" s="55">
        <f t="shared" si="128"/>
        <v>1</v>
      </c>
      <c r="X372" s="55">
        <f t="shared" si="129"/>
        <v>1</v>
      </c>
      <c r="Y372" s="55">
        <f t="shared" si="130"/>
        <v>0.97864077669902916</v>
      </c>
      <c r="Z372" s="55">
        <f>+Table1[[#This Row],[Hillingdon Sprint Triathlon]]/$R$3</f>
        <v>1</v>
      </c>
      <c r="AA372" s="55">
        <f>+Table1[[#This Row],[London Fields]]/$S$3</f>
        <v>1</v>
      </c>
      <c r="AB372" s="55">
        <f>+Table1[[#This Row],[Jekyll &amp; Hyde Park Duathlon]]/$T$3</f>
        <v>1</v>
      </c>
      <c r="AC372" s="65">
        <f t="shared" si="131"/>
        <v>3.978640776699029</v>
      </c>
      <c r="AD372" s="55"/>
      <c r="AE372" s="55"/>
      <c r="AF372" s="55">
        <f>+AC372</f>
        <v>3.978640776699029</v>
      </c>
      <c r="AG372" s="55"/>
      <c r="AH372" s="55"/>
      <c r="AI372" s="55"/>
      <c r="AJ372" s="73">
        <f>COUNT(Table1[[#This Row],[F open]:[M SuperVet]])</f>
        <v>1</v>
      </c>
    </row>
    <row r="373" spans="1:36" s="52" customFormat="1" hidden="1" x14ac:dyDescent="0.2">
      <c r="A373" s="16" t="str">
        <f t="shared" si="144"/>
        <v xml:space="preserve"> </v>
      </c>
      <c r="B373" s="16" t="s">
        <v>1870</v>
      </c>
      <c r="C373" s="15"/>
      <c r="D373" s="29" t="s">
        <v>217</v>
      </c>
      <c r="E373" s="29" t="s">
        <v>188</v>
      </c>
      <c r="F373" s="82">
        <f t="shared" si="126"/>
        <v>1047</v>
      </c>
      <c r="G373" s="82" t="str">
        <f>IF(Table1[[#This Row],[F open]]=""," ",RANK(AD373,$AD$5:$AD$1454,1))</f>
        <v xml:space="preserve"> </v>
      </c>
      <c r="H373" s="82" t="str">
        <f>IF(Table1[[#This Row],[F Vet]]=""," ",RANK(AE373,$AE$5:$AE$1454,1))</f>
        <v xml:space="preserve"> </v>
      </c>
      <c r="I373" s="82" t="str">
        <f>IF(Table1[[#This Row],[F SuperVet]]=""," ",RANK(AF373,$AF$5:$AF$1454,1))</f>
        <v xml:space="preserve"> </v>
      </c>
      <c r="J373" s="82">
        <f>IF(Table1[[#This Row],[M Open]]=""," ",RANK(AG373,$AG$5:$AG$1454,1))</f>
        <v>506</v>
      </c>
      <c r="K373" s="82" t="str">
        <f>IF(Table1[[#This Row],[M Vet]]=""," ",RANK(AH373,$AH$5:$AH$1454,1))</f>
        <v xml:space="preserve"> </v>
      </c>
      <c r="L373" s="82" t="str">
        <f>IF(Table1[[#This Row],[M SuperVet]]=""," ",RANK(AI373,$AI$5:$AI$1454,1))</f>
        <v xml:space="preserve"> </v>
      </c>
      <c r="M373" s="74">
        <v>404</v>
      </c>
      <c r="N373" s="74">
        <v>176</v>
      </c>
      <c r="O373" s="74">
        <v>47</v>
      </c>
      <c r="P373" s="74">
        <v>128</v>
      </c>
      <c r="Q373" s="17">
        <v>379</v>
      </c>
      <c r="R373" s="17">
        <v>139</v>
      </c>
      <c r="S373" s="17">
        <v>104</v>
      </c>
      <c r="T373" s="17">
        <v>179</v>
      </c>
      <c r="U373" s="55">
        <f>+Table1[[#This Row],[Thames Turbo Sprint Triathlon]]/$M$3</f>
        <v>1</v>
      </c>
      <c r="V373" s="55">
        <f t="shared" si="127"/>
        <v>1</v>
      </c>
      <c r="W373" s="55">
        <f t="shared" si="128"/>
        <v>1</v>
      </c>
      <c r="X373" s="55">
        <f t="shared" si="129"/>
        <v>1</v>
      </c>
      <c r="Y373" s="55">
        <f t="shared" si="130"/>
        <v>0.73592233009708741</v>
      </c>
      <c r="Z373" s="55">
        <f>+Table1[[#This Row],[Hillingdon Sprint Triathlon]]/$R$3</f>
        <v>1</v>
      </c>
      <c r="AA373" s="55">
        <f>+Table1[[#This Row],[London Fields]]/$S$3</f>
        <v>1</v>
      </c>
      <c r="AB373" s="55">
        <f>+Table1[[#This Row],[Jekyll &amp; Hyde Park Duathlon]]/$T$3</f>
        <v>1</v>
      </c>
      <c r="AC373" s="65">
        <f t="shared" si="131"/>
        <v>3.7359223300970874</v>
      </c>
      <c r="AD373" s="55"/>
      <c r="AE373" s="55"/>
      <c r="AF373" s="55"/>
      <c r="AG373" s="55">
        <f t="shared" ref="AG373:AG375" si="146">+AC373</f>
        <v>3.7359223300970874</v>
      </c>
      <c r="AH373" s="55"/>
      <c r="AI373" s="55"/>
      <c r="AJ373" s="73">
        <f>COUNT(Table1[[#This Row],[F open]:[M SuperVet]])</f>
        <v>1</v>
      </c>
    </row>
    <row r="374" spans="1:36" s="52" customFormat="1" hidden="1" x14ac:dyDescent="0.2">
      <c r="A374" s="16" t="str">
        <f t="shared" si="144"/>
        <v xml:space="preserve"> </v>
      </c>
      <c r="B374" s="16" t="s">
        <v>385</v>
      </c>
      <c r="C374" s="15" t="s">
        <v>259</v>
      </c>
      <c r="D374" s="29" t="s">
        <v>217</v>
      </c>
      <c r="E374" s="29" t="s">
        <v>188</v>
      </c>
      <c r="F374" s="82">
        <f t="shared" si="126"/>
        <v>243</v>
      </c>
      <c r="G374" s="82" t="str">
        <f>IF(Table1[[#This Row],[F open]]=""," ",RANK(AD374,$AD$5:$AD$1454,1))</f>
        <v xml:space="preserve"> </v>
      </c>
      <c r="H374" s="82" t="str">
        <f>IF(Table1[[#This Row],[F Vet]]=""," ",RANK(AE374,$AE$5:$AE$1454,1))</f>
        <v xml:space="preserve"> </v>
      </c>
      <c r="I374" s="82" t="str">
        <f>IF(Table1[[#This Row],[F SuperVet]]=""," ",RANK(AF374,$AF$5:$AF$1454,1))</f>
        <v xml:space="preserve"> </v>
      </c>
      <c r="J374" s="82">
        <f>IF(Table1[[#This Row],[M Open]]=""," ",RANK(AG374,$AG$5:$AG$1454,1))</f>
        <v>145</v>
      </c>
      <c r="K374" s="82" t="str">
        <f>IF(Table1[[#This Row],[M Vet]]=""," ",RANK(AH374,$AH$5:$AH$1454,1))</f>
        <v xml:space="preserve"> </v>
      </c>
      <c r="L374" s="82" t="str">
        <f>IF(Table1[[#This Row],[M SuperVet]]=""," ",RANK(AI374,$AI$5:$AI$1454,1))</f>
        <v xml:space="preserve"> </v>
      </c>
      <c r="M374" s="74">
        <v>50</v>
      </c>
      <c r="N374" s="74">
        <v>176</v>
      </c>
      <c r="O374" s="74">
        <v>47</v>
      </c>
      <c r="P374" s="74">
        <v>128</v>
      </c>
      <c r="Q374" s="17">
        <v>515</v>
      </c>
      <c r="R374" s="17">
        <v>139</v>
      </c>
      <c r="S374" s="17">
        <v>104</v>
      </c>
      <c r="T374" s="17">
        <v>179</v>
      </c>
      <c r="U374" s="55">
        <f>+Table1[[#This Row],[Thames Turbo Sprint Triathlon]]/$M$3</f>
        <v>0.12376237623762376</v>
      </c>
      <c r="V374" s="55">
        <f t="shared" si="127"/>
        <v>1</v>
      </c>
      <c r="W374" s="55">
        <f t="shared" si="128"/>
        <v>1</v>
      </c>
      <c r="X374" s="55">
        <f t="shared" si="129"/>
        <v>1</v>
      </c>
      <c r="Y374" s="55">
        <f t="shared" si="130"/>
        <v>1</v>
      </c>
      <c r="Z374" s="55">
        <f>+Table1[[#This Row],[Hillingdon Sprint Triathlon]]/$R$3</f>
        <v>1</v>
      </c>
      <c r="AA374" s="55">
        <f>+Table1[[#This Row],[London Fields]]/$S$3</f>
        <v>1</v>
      </c>
      <c r="AB374" s="55">
        <f>+Table1[[#This Row],[Jekyll &amp; Hyde Park Duathlon]]/$T$3</f>
        <v>1</v>
      </c>
      <c r="AC374" s="65">
        <f t="shared" si="131"/>
        <v>3.1237623762376239</v>
      </c>
      <c r="AD374" s="55"/>
      <c r="AE374" s="55"/>
      <c r="AF374" s="55"/>
      <c r="AG374" s="55">
        <f t="shared" si="146"/>
        <v>3.1237623762376239</v>
      </c>
      <c r="AH374" s="55"/>
      <c r="AI374" s="55"/>
      <c r="AJ374" s="73">
        <f>COUNT(Table1[[#This Row],[F open]:[M SuperVet]])</f>
        <v>1</v>
      </c>
    </row>
    <row r="375" spans="1:36" s="52" customFormat="1" hidden="1" x14ac:dyDescent="0.2">
      <c r="A375" s="16" t="str">
        <f t="shared" si="144"/>
        <v xml:space="preserve"> </v>
      </c>
      <c r="B375" s="16" t="s">
        <v>1707</v>
      </c>
      <c r="C375" s="15"/>
      <c r="D375" s="29" t="s">
        <v>217</v>
      </c>
      <c r="E375" s="29" t="s">
        <v>188</v>
      </c>
      <c r="F375" s="82">
        <f t="shared" si="126"/>
        <v>448</v>
      </c>
      <c r="G375" s="82" t="str">
        <f>IF(Table1[[#This Row],[F open]]=""," ",RANK(AD375,$AD$5:$AD$1454,1))</f>
        <v xml:space="preserve"> </v>
      </c>
      <c r="H375" s="82" t="str">
        <f>IF(Table1[[#This Row],[F Vet]]=""," ",RANK(AE375,$AE$5:$AE$1454,1))</f>
        <v xml:space="preserve"> </v>
      </c>
      <c r="I375" s="82" t="str">
        <f>IF(Table1[[#This Row],[F SuperVet]]=""," ",RANK(AF375,$AF$5:$AF$1454,1))</f>
        <v xml:space="preserve"> </v>
      </c>
      <c r="J375" s="82">
        <f>IF(Table1[[#This Row],[M Open]]=""," ",RANK(AG375,$AG$5:$AG$1454,1))</f>
        <v>259</v>
      </c>
      <c r="K375" s="82" t="str">
        <f>IF(Table1[[#This Row],[M Vet]]=""," ",RANK(AH375,$AH$5:$AH$1454,1))</f>
        <v xml:space="preserve"> </v>
      </c>
      <c r="L375" s="82" t="str">
        <f>IF(Table1[[#This Row],[M SuperVet]]=""," ",RANK(AI375,$AI$5:$AI$1454,1))</f>
        <v xml:space="preserve"> </v>
      </c>
      <c r="M375" s="74">
        <v>404</v>
      </c>
      <c r="N375" s="74">
        <v>176</v>
      </c>
      <c r="O375" s="74">
        <v>47</v>
      </c>
      <c r="P375" s="74">
        <v>128</v>
      </c>
      <c r="Q375" s="17">
        <v>148</v>
      </c>
      <c r="R375" s="17">
        <v>139</v>
      </c>
      <c r="S375" s="17">
        <v>104</v>
      </c>
      <c r="T375" s="17">
        <v>179</v>
      </c>
      <c r="U375" s="55">
        <f>+Table1[[#This Row],[Thames Turbo Sprint Triathlon]]/$M$3</f>
        <v>1</v>
      </c>
      <c r="V375" s="55">
        <f t="shared" si="127"/>
        <v>1</v>
      </c>
      <c r="W375" s="55">
        <f t="shared" si="128"/>
        <v>1</v>
      </c>
      <c r="X375" s="55">
        <f t="shared" si="129"/>
        <v>1</v>
      </c>
      <c r="Y375" s="55">
        <f t="shared" si="130"/>
        <v>0.287378640776699</v>
      </c>
      <c r="Z375" s="55">
        <f>+Table1[[#This Row],[Hillingdon Sprint Triathlon]]/$R$3</f>
        <v>1</v>
      </c>
      <c r="AA375" s="55">
        <f>+Table1[[#This Row],[London Fields]]/$S$3</f>
        <v>1</v>
      </c>
      <c r="AB375" s="55">
        <f>+Table1[[#This Row],[Jekyll &amp; Hyde Park Duathlon]]/$T$3</f>
        <v>1</v>
      </c>
      <c r="AC375" s="65">
        <f t="shared" si="131"/>
        <v>3.2873786407766987</v>
      </c>
      <c r="AD375" s="55"/>
      <c r="AE375" s="55"/>
      <c r="AF375" s="55"/>
      <c r="AG375" s="55">
        <f t="shared" si="146"/>
        <v>3.2873786407766987</v>
      </c>
      <c r="AH375" s="55"/>
      <c r="AI375" s="55"/>
      <c r="AJ375" s="73">
        <f>COUNT(Table1[[#This Row],[F open]:[M SuperVet]])</f>
        <v>1</v>
      </c>
    </row>
    <row r="376" spans="1:36" s="52" customFormat="1" x14ac:dyDescent="0.2">
      <c r="A376" s="16" t="str">
        <f t="shared" si="144"/>
        <v xml:space="preserve"> </v>
      </c>
      <c r="B376" s="16" t="s">
        <v>1045</v>
      </c>
      <c r="C376" s="15" t="s">
        <v>572</v>
      </c>
      <c r="D376" s="29" t="s">
        <v>217</v>
      </c>
      <c r="E376" s="29" t="s">
        <v>194</v>
      </c>
      <c r="F376" s="82">
        <f t="shared" si="126"/>
        <v>1415</v>
      </c>
      <c r="G376" s="82">
        <f>IF(Table1[[#This Row],[F open]]=""," ",RANK(AD376,$AD$5:$AD$1454,1))</f>
        <v>298</v>
      </c>
      <c r="H376" s="82" t="str">
        <f>IF(Table1[[#This Row],[F Vet]]=""," ",RANK(AE376,$AE$5:$AE$1454,1))</f>
        <v xml:space="preserve"> </v>
      </c>
      <c r="I376" s="82" t="str">
        <f>IF(Table1[[#This Row],[F SuperVet]]=""," ",RANK(AF376,$AF$5:$AF$1454,1))</f>
        <v xml:space="preserve"> </v>
      </c>
      <c r="J376" s="82" t="str">
        <f>IF(Table1[[#This Row],[M Open]]=""," ",RANK(AG376,$AG$5:$AG$1454,1))</f>
        <v xml:space="preserve"> </v>
      </c>
      <c r="K376" s="82" t="str">
        <f>IF(Table1[[#This Row],[M Vet]]=""," ",RANK(AH376,$AH$5:$AH$1454,1))</f>
        <v xml:space="preserve"> </v>
      </c>
      <c r="L376" s="82" t="str">
        <f>IF(Table1[[#This Row],[M SuperVet]]=""," ",RANK(AI376,$AI$5:$AI$1454,1))</f>
        <v xml:space="preserve"> </v>
      </c>
      <c r="M376" s="74">
        <v>394</v>
      </c>
      <c r="N376" s="74">
        <v>176</v>
      </c>
      <c r="O376" s="74">
        <v>47</v>
      </c>
      <c r="P376" s="74">
        <v>128</v>
      </c>
      <c r="Q376" s="17">
        <v>515</v>
      </c>
      <c r="R376" s="17">
        <v>139</v>
      </c>
      <c r="S376" s="17">
        <v>104</v>
      </c>
      <c r="T376" s="17">
        <v>179</v>
      </c>
      <c r="U376" s="55">
        <f>+Table1[[#This Row],[Thames Turbo Sprint Triathlon]]/$M$3</f>
        <v>0.97524752475247523</v>
      </c>
      <c r="V376" s="55">
        <f t="shared" si="127"/>
        <v>1</v>
      </c>
      <c r="W376" s="55">
        <f t="shared" si="128"/>
        <v>1</v>
      </c>
      <c r="X376" s="55">
        <f t="shared" si="129"/>
        <v>1</v>
      </c>
      <c r="Y376" s="55">
        <f t="shared" si="130"/>
        <v>1</v>
      </c>
      <c r="Z376" s="55">
        <f>+Table1[[#This Row],[Hillingdon Sprint Triathlon]]/$R$3</f>
        <v>1</v>
      </c>
      <c r="AA376" s="55">
        <f>+Table1[[#This Row],[London Fields]]/$S$3</f>
        <v>1</v>
      </c>
      <c r="AB376" s="55">
        <f>+Table1[[#This Row],[Jekyll &amp; Hyde Park Duathlon]]/$T$3</f>
        <v>1</v>
      </c>
      <c r="AC376" s="65">
        <f t="shared" si="131"/>
        <v>3.9752475247524752</v>
      </c>
      <c r="AD376" s="55">
        <f>+AC376</f>
        <v>3.9752475247524752</v>
      </c>
      <c r="AE376" s="55"/>
      <c r="AF376" s="55"/>
      <c r="AG376" s="55"/>
      <c r="AH376" s="55"/>
      <c r="AI376" s="55"/>
      <c r="AJ376" s="73">
        <f>COUNT(Table1[[#This Row],[F open]:[M SuperVet]])</f>
        <v>1</v>
      </c>
    </row>
    <row r="377" spans="1:36" s="52" customFormat="1" hidden="1" x14ac:dyDescent="0.2">
      <c r="A377" s="16" t="str">
        <f t="shared" si="144"/>
        <v xml:space="preserve"> </v>
      </c>
      <c r="B377" s="16" t="s">
        <v>314</v>
      </c>
      <c r="C377" s="15" t="s">
        <v>70</v>
      </c>
      <c r="D377" s="29" t="s">
        <v>397</v>
      </c>
      <c r="E377" s="29" t="s">
        <v>188</v>
      </c>
      <c r="F377" s="82">
        <f t="shared" si="126"/>
        <v>640</v>
      </c>
      <c r="G377" s="82" t="str">
        <f>IF(Table1[[#This Row],[F open]]=""," ",RANK(AD377,$AD$5:$AD$1454,1))</f>
        <v xml:space="preserve"> </v>
      </c>
      <c r="H377" s="82" t="str">
        <f>IF(Table1[[#This Row],[F Vet]]=""," ",RANK(AE377,$AE$5:$AE$1454,1))</f>
        <v xml:space="preserve"> </v>
      </c>
      <c r="I377" s="82" t="str">
        <f>IF(Table1[[#This Row],[F SuperVet]]=""," ",RANK(AF377,$AF$5:$AF$1454,1))</f>
        <v xml:space="preserve"> </v>
      </c>
      <c r="J377" s="82" t="str">
        <f>IF(Table1[[#This Row],[M Open]]=""," ",RANK(AG377,$AG$5:$AG$1454,1))</f>
        <v xml:space="preserve"> </v>
      </c>
      <c r="K377" s="82">
        <f>IF(Table1[[#This Row],[M Vet]]=""," ",RANK(AH377,$AH$5:$AH$1454,1))</f>
        <v>155</v>
      </c>
      <c r="L377" s="82" t="str">
        <f>IF(Table1[[#This Row],[M SuperVet]]=""," ",RANK(AI377,$AI$5:$AI$1454,1))</f>
        <v xml:space="preserve"> </v>
      </c>
      <c r="M377" s="74">
        <v>177</v>
      </c>
      <c r="N377" s="74">
        <v>176</v>
      </c>
      <c r="O377" s="74">
        <v>47</v>
      </c>
      <c r="P377" s="74">
        <v>128</v>
      </c>
      <c r="Q377" s="17">
        <v>515</v>
      </c>
      <c r="R377" s="17">
        <v>139</v>
      </c>
      <c r="S377" s="17">
        <v>104</v>
      </c>
      <c r="T377" s="17">
        <v>179</v>
      </c>
      <c r="U377" s="55">
        <f>+Table1[[#This Row],[Thames Turbo Sprint Triathlon]]/$M$3</f>
        <v>0.43811881188118812</v>
      </c>
      <c r="V377" s="55">
        <f t="shared" si="127"/>
        <v>1</v>
      </c>
      <c r="W377" s="55">
        <f t="shared" si="128"/>
        <v>1</v>
      </c>
      <c r="X377" s="55">
        <f t="shared" si="129"/>
        <v>1</v>
      </c>
      <c r="Y377" s="55">
        <f t="shared" si="130"/>
        <v>1</v>
      </c>
      <c r="Z377" s="55">
        <f>+Table1[[#This Row],[Hillingdon Sprint Triathlon]]/$R$3</f>
        <v>1</v>
      </c>
      <c r="AA377" s="55">
        <f>+Table1[[#This Row],[London Fields]]/$S$3</f>
        <v>1</v>
      </c>
      <c r="AB377" s="55">
        <f>+Table1[[#This Row],[Jekyll &amp; Hyde Park Duathlon]]/$T$3</f>
        <v>1</v>
      </c>
      <c r="AC377" s="65">
        <f t="shared" si="131"/>
        <v>3.4381188118811883</v>
      </c>
      <c r="AD377" s="55"/>
      <c r="AE377" s="55"/>
      <c r="AF377" s="55"/>
      <c r="AG377" s="55"/>
      <c r="AH377" s="55">
        <f t="shared" ref="AH377:AH378" si="147">+AC377</f>
        <v>3.4381188118811883</v>
      </c>
      <c r="AI377" s="55"/>
      <c r="AJ377" s="73">
        <f>COUNT(Table1[[#This Row],[F open]:[M SuperVet]])</f>
        <v>1</v>
      </c>
    </row>
    <row r="378" spans="1:36" s="52" customFormat="1" hidden="1" x14ac:dyDescent="0.2">
      <c r="A378" s="16" t="str">
        <f t="shared" si="144"/>
        <v xml:space="preserve"> </v>
      </c>
      <c r="B378" s="16" t="s">
        <v>2046</v>
      </c>
      <c r="C378" s="15"/>
      <c r="D378" s="29" t="s">
        <v>397</v>
      </c>
      <c r="E378" s="29" t="s">
        <v>1530</v>
      </c>
      <c r="F378" s="82">
        <f t="shared" si="126"/>
        <v>1309</v>
      </c>
      <c r="G378" s="82" t="str">
        <f>IF(Table1[[#This Row],[F open]]=""," ",RANK(AD378,$AD$5:$AD$1454,1))</f>
        <v xml:space="preserve"> </v>
      </c>
      <c r="H378" s="82" t="str">
        <f>IF(Table1[[#This Row],[F Vet]]=""," ",RANK(AE378,$AE$5:$AE$1454,1))</f>
        <v xml:space="preserve"> </v>
      </c>
      <c r="I378" s="82" t="str">
        <f>IF(Table1[[#This Row],[F SuperVet]]=""," ",RANK(AF378,$AF$5:$AF$1454,1))</f>
        <v xml:space="preserve"> </v>
      </c>
      <c r="J378" s="82" t="str">
        <f>IF(Table1[[#This Row],[M Open]]=""," ",RANK(AG378,$AG$5:$AG$1454,1))</f>
        <v xml:space="preserve"> </v>
      </c>
      <c r="K378" s="82">
        <f>IF(Table1[[#This Row],[M Vet]]=""," ",RANK(AH378,$AH$5:$AH$1454,1))</f>
        <v>312</v>
      </c>
      <c r="L378" s="82" t="str">
        <f>IF(Table1[[#This Row],[M SuperVet]]=""," ",RANK(AI378,$AI$5:$AI$1454,1))</f>
        <v xml:space="preserve"> </v>
      </c>
      <c r="M378" s="74">
        <v>404</v>
      </c>
      <c r="N378" s="74">
        <v>176</v>
      </c>
      <c r="O378" s="74">
        <v>47</v>
      </c>
      <c r="P378" s="74">
        <v>128</v>
      </c>
      <c r="Q378" s="17">
        <v>515</v>
      </c>
      <c r="R378" s="17">
        <v>126</v>
      </c>
      <c r="S378" s="17">
        <v>104</v>
      </c>
      <c r="T378" s="17">
        <v>179</v>
      </c>
      <c r="U378" s="55">
        <f>+Table1[[#This Row],[Thames Turbo Sprint Triathlon]]/$M$3</f>
        <v>1</v>
      </c>
      <c r="V378" s="55">
        <f t="shared" si="127"/>
        <v>1</v>
      </c>
      <c r="W378" s="55">
        <f t="shared" si="128"/>
        <v>1</v>
      </c>
      <c r="X378" s="55">
        <f t="shared" si="129"/>
        <v>1</v>
      </c>
      <c r="Y378" s="55">
        <f t="shared" si="130"/>
        <v>1</v>
      </c>
      <c r="Z378" s="55">
        <f>+Table1[[#This Row],[Hillingdon Sprint Triathlon]]/$R$3</f>
        <v>0.90647482014388492</v>
      </c>
      <c r="AA378" s="55">
        <f>+Table1[[#This Row],[London Fields]]/$S$3</f>
        <v>1</v>
      </c>
      <c r="AB378" s="55">
        <f>+Table1[[#This Row],[Jekyll &amp; Hyde Park Duathlon]]/$T$3</f>
        <v>1</v>
      </c>
      <c r="AC378" s="65">
        <f t="shared" si="131"/>
        <v>3.906474820143885</v>
      </c>
      <c r="AD378" s="55"/>
      <c r="AE378" s="55"/>
      <c r="AF378" s="55"/>
      <c r="AG378" s="55"/>
      <c r="AH378" s="55">
        <f t="shared" si="147"/>
        <v>3.906474820143885</v>
      </c>
      <c r="AI378" s="55"/>
      <c r="AJ378" s="73">
        <f>COUNT(Table1[[#This Row],[F open]:[M SuperVet]])</f>
        <v>1</v>
      </c>
    </row>
    <row r="379" spans="1:36" s="52" customFormat="1" hidden="1" x14ac:dyDescent="0.2">
      <c r="A379" s="16" t="str">
        <f t="shared" si="144"/>
        <v xml:space="preserve"> </v>
      </c>
      <c r="B379" s="16" t="s">
        <v>1960</v>
      </c>
      <c r="C379" s="15"/>
      <c r="D379" s="29" t="s">
        <v>217</v>
      </c>
      <c r="E379" s="29" t="s">
        <v>188</v>
      </c>
      <c r="F379" s="82">
        <f t="shared" si="126"/>
        <v>1377</v>
      </c>
      <c r="G379" s="82" t="str">
        <f>IF(Table1[[#This Row],[F open]]=""," ",RANK(AD379,$AD$5:$AD$1454,1))</f>
        <v xml:space="preserve"> </v>
      </c>
      <c r="H379" s="82" t="str">
        <f>IF(Table1[[#This Row],[F Vet]]=""," ",RANK(AE379,$AE$5:$AE$1454,1))</f>
        <v xml:space="preserve"> </v>
      </c>
      <c r="I379" s="82" t="str">
        <f>IF(Table1[[#This Row],[F SuperVet]]=""," ",RANK(AF379,$AF$5:$AF$1454,1))</f>
        <v xml:space="preserve"> </v>
      </c>
      <c r="J379" s="82">
        <f>IF(Table1[[#This Row],[M Open]]=""," ",RANK(AG379,$AG$5:$AG$1454,1))</f>
        <v>585</v>
      </c>
      <c r="K379" s="82" t="str">
        <f>IF(Table1[[#This Row],[M Vet]]=""," ",RANK(AH379,$AH$5:$AH$1454,1))</f>
        <v xml:space="preserve"> </v>
      </c>
      <c r="L379" s="82" t="str">
        <f>IF(Table1[[#This Row],[M SuperVet]]=""," ",RANK(AI379,$AI$5:$AI$1454,1))</f>
        <v xml:space="preserve"> </v>
      </c>
      <c r="M379" s="74">
        <v>404</v>
      </c>
      <c r="N379" s="74">
        <v>176</v>
      </c>
      <c r="O379" s="74">
        <v>47</v>
      </c>
      <c r="P379" s="74">
        <v>128</v>
      </c>
      <c r="Q379" s="17">
        <v>490</v>
      </c>
      <c r="R379" s="17">
        <v>139</v>
      </c>
      <c r="S379" s="17">
        <v>104</v>
      </c>
      <c r="T379" s="17">
        <v>179</v>
      </c>
      <c r="U379" s="55">
        <f>+Table1[[#This Row],[Thames Turbo Sprint Triathlon]]/$M$3</f>
        <v>1</v>
      </c>
      <c r="V379" s="55">
        <f t="shared" si="127"/>
        <v>1</v>
      </c>
      <c r="W379" s="55">
        <f t="shared" si="128"/>
        <v>1</v>
      </c>
      <c r="X379" s="55">
        <f t="shared" si="129"/>
        <v>1</v>
      </c>
      <c r="Y379" s="55">
        <f t="shared" si="130"/>
        <v>0.95145631067961167</v>
      </c>
      <c r="Z379" s="55">
        <f>+Table1[[#This Row],[Hillingdon Sprint Triathlon]]/$R$3</f>
        <v>1</v>
      </c>
      <c r="AA379" s="55">
        <f>+Table1[[#This Row],[London Fields]]/$S$3</f>
        <v>1</v>
      </c>
      <c r="AB379" s="55">
        <f>+Table1[[#This Row],[Jekyll &amp; Hyde Park Duathlon]]/$T$3</f>
        <v>1</v>
      </c>
      <c r="AC379" s="65">
        <f t="shared" si="131"/>
        <v>3.9514563106796117</v>
      </c>
      <c r="AD379" s="55"/>
      <c r="AE379" s="55"/>
      <c r="AF379" s="55"/>
      <c r="AG379" s="55">
        <f>+AC379</f>
        <v>3.9514563106796117</v>
      </c>
      <c r="AH379" s="55"/>
      <c r="AI379" s="55"/>
      <c r="AJ379" s="73">
        <f>COUNT(Table1[[#This Row],[F open]:[M SuperVet]])</f>
        <v>1</v>
      </c>
    </row>
    <row r="380" spans="1:36" s="52" customFormat="1" hidden="1" x14ac:dyDescent="0.2">
      <c r="A380" s="16" t="str">
        <f t="shared" si="144"/>
        <v xml:space="preserve"> </v>
      </c>
      <c r="B380" s="16" t="s">
        <v>1898</v>
      </c>
      <c r="C380" s="15"/>
      <c r="D380" s="29" t="s">
        <v>397</v>
      </c>
      <c r="E380" s="29" t="s">
        <v>188</v>
      </c>
      <c r="F380" s="82">
        <f t="shared" si="126"/>
        <v>1140</v>
      </c>
      <c r="G380" s="82" t="str">
        <f>IF(Table1[[#This Row],[F open]]=""," ",RANK(AD380,$AD$5:$AD$1454,1))</f>
        <v xml:space="preserve"> </v>
      </c>
      <c r="H380" s="82" t="str">
        <f>IF(Table1[[#This Row],[F Vet]]=""," ",RANK(AE380,$AE$5:$AE$1454,1))</f>
        <v xml:space="preserve"> </v>
      </c>
      <c r="I380" s="82" t="str">
        <f>IF(Table1[[#This Row],[F SuperVet]]=""," ",RANK(AF380,$AF$5:$AF$1454,1))</f>
        <v xml:space="preserve"> </v>
      </c>
      <c r="J380" s="82" t="str">
        <f>IF(Table1[[#This Row],[M Open]]=""," ",RANK(AG380,$AG$5:$AG$1454,1))</f>
        <v xml:space="preserve"> </v>
      </c>
      <c r="K380" s="82">
        <f>IF(Table1[[#This Row],[M Vet]]=""," ",RANK(AH380,$AH$5:$AH$1454,1))</f>
        <v>281</v>
      </c>
      <c r="L380" s="82" t="str">
        <f>IF(Table1[[#This Row],[M SuperVet]]=""," ",RANK(AI380,$AI$5:$AI$1454,1))</f>
        <v xml:space="preserve"> </v>
      </c>
      <c r="M380" s="74">
        <v>404</v>
      </c>
      <c r="N380" s="74">
        <v>176</v>
      </c>
      <c r="O380" s="74">
        <v>47</v>
      </c>
      <c r="P380" s="74">
        <v>128</v>
      </c>
      <c r="Q380" s="17">
        <v>412</v>
      </c>
      <c r="R380" s="17">
        <v>139</v>
      </c>
      <c r="S380" s="17">
        <v>104</v>
      </c>
      <c r="T380" s="17">
        <v>179</v>
      </c>
      <c r="U380" s="55">
        <f>+Table1[[#This Row],[Thames Turbo Sprint Triathlon]]/$M$3</f>
        <v>1</v>
      </c>
      <c r="V380" s="55">
        <f t="shared" si="127"/>
        <v>1</v>
      </c>
      <c r="W380" s="55">
        <f t="shared" si="128"/>
        <v>1</v>
      </c>
      <c r="X380" s="55">
        <f t="shared" si="129"/>
        <v>1</v>
      </c>
      <c r="Y380" s="55">
        <f t="shared" si="130"/>
        <v>0.8</v>
      </c>
      <c r="Z380" s="55">
        <f>+Table1[[#This Row],[Hillingdon Sprint Triathlon]]/$R$3</f>
        <v>1</v>
      </c>
      <c r="AA380" s="55">
        <f>+Table1[[#This Row],[London Fields]]/$S$3</f>
        <v>1</v>
      </c>
      <c r="AB380" s="55">
        <f>+Table1[[#This Row],[Jekyll &amp; Hyde Park Duathlon]]/$T$3</f>
        <v>1</v>
      </c>
      <c r="AC380" s="65">
        <f t="shared" si="131"/>
        <v>3.8</v>
      </c>
      <c r="AD380" s="55"/>
      <c r="AE380" s="55"/>
      <c r="AF380" s="55"/>
      <c r="AG380" s="55"/>
      <c r="AH380" s="55">
        <f t="shared" ref="AH380:AH381" si="148">+AC380</f>
        <v>3.8</v>
      </c>
      <c r="AI380" s="55"/>
      <c r="AJ380" s="73">
        <f>COUNT(Table1[[#This Row],[F open]:[M SuperVet]])</f>
        <v>1</v>
      </c>
    </row>
    <row r="381" spans="1:36" s="52" customFormat="1" hidden="1" x14ac:dyDescent="0.2">
      <c r="A381" s="16" t="str">
        <f t="shared" si="144"/>
        <v xml:space="preserve"> </v>
      </c>
      <c r="B381" s="16" t="s">
        <v>1021</v>
      </c>
      <c r="C381" s="15"/>
      <c r="D381" s="29" t="s">
        <v>397</v>
      </c>
      <c r="E381" s="29" t="s">
        <v>188</v>
      </c>
      <c r="F381" s="82">
        <f t="shared" si="126"/>
        <v>1325</v>
      </c>
      <c r="G381" s="82" t="str">
        <f>IF(Table1[[#This Row],[F open]]=""," ",RANK(AD381,$AD$5:$AD$1454,1))</f>
        <v xml:space="preserve"> </v>
      </c>
      <c r="H381" s="82" t="str">
        <f>IF(Table1[[#This Row],[F Vet]]=""," ",RANK(AE381,$AE$5:$AE$1454,1))</f>
        <v xml:space="preserve"> </v>
      </c>
      <c r="I381" s="82" t="str">
        <f>IF(Table1[[#This Row],[F SuperVet]]=""," ",RANK(AF381,$AF$5:$AF$1454,1))</f>
        <v xml:space="preserve"> </v>
      </c>
      <c r="J381" s="82" t="str">
        <f>IF(Table1[[#This Row],[M Open]]=""," ",RANK(AG381,$AG$5:$AG$1454,1))</f>
        <v xml:space="preserve"> </v>
      </c>
      <c r="K381" s="82">
        <f>IF(Table1[[#This Row],[M Vet]]=""," ",RANK(AH381,$AH$5:$AH$1454,1))</f>
        <v>313</v>
      </c>
      <c r="L381" s="82" t="str">
        <f>IF(Table1[[#This Row],[M SuperVet]]=""," ",RANK(AI381,$AI$5:$AI$1454,1))</f>
        <v xml:space="preserve"> </v>
      </c>
      <c r="M381" s="74">
        <v>370</v>
      </c>
      <c r="N381" s="74">
        <v>176</v>
      </c>
      <c r="O381" s="74">
        <v>47</v>
      </c>
      <c r="P381" s="74">
        <v>128</v>
      </c>
      <c r="Q381" s="17">
        <v>515</v>
      </c>
      <c r="R381" s="17">
        <v>139</v>
      </c>
      <c r="S381" s="17">
        <v>104</v>
      </c>
      <c r="T381" s="17">
        <v>179</v>
      </c>
      <c r="U381" s="55">
        <f>+Table1[[#This Row],[Thames Turbo Sprint Triathlon]]/$M$3</f>
        <v>0.91584158415841588</v>
      </c>
      <c r="V381" s="55">
        <f t="shared" si="127"/>
        <v>1</v>
      </c>
      <c r="W381" s="55">
        <f t="shared" si="128"/>
        <v>1</v>
      </c>
      <c r="X381" s="55">
        <f t="shared" si="129"/>
        <v>1</v>
      </c>
      <c r="Y381" s="55">
        <f t="shared" si="130"/>
        <v>1</v>
      </c>
      <c r="Z381" s="55">
        <f>+Table1[[#This Row],[Hillingdon Sprint Triathlon]]/$R$3</f>
        <v>1</v>
      </c>
      <c r="AA381" s="55">
        <f>+Table1[[#This Row],[London Fields]]/$S$3</f>
        <v>1</v>
      </c>
      <c r="AB381" s="55">
        <f>+Table1[[#This Row],[Jekyll &amp; Hyde Park Duathlon]]/$T$3</f>
        <v>1</v>
      </c>
      <c r="AC381" s="65">
        <f t="shared" si="131"/>
        <v>3.9158415841584158</v>
      </c>
      <c r="AD381" s="55"/>
      <c r="AE381" s="55"/>
      <c r="AF381" s="55"/>
      <c r="AG381" s="55"/>
      <c r="AH381" s="55">
        <f t="shared" si="148"/>
        <v>3.9158415841584158</v>
      </c>
      <c r="AI381" s="55"/>
      <c r="AJ381" s="73">
        <f>COUNT(Table1[[#This Row],[F open]:[M SuperVet]])</f>
        <v>1</v>
      </c>
    </row>
    <row r="382" spans="1:36" s="52" customFormat="1" hidden="1" x14ac:dyDescent="0.2">
      <c r="A382" s="16" t="str">
        <f t="shared" si="144"/>
        <v xml:space="preserve"> </v>
      </c>
      <c r="B382" s="16" t="s">
        <v>2132</v>
      </c>
      <c r="C382" s="15"/>
      <c r="D382" s="29" t="s">
        <v>217</v>
      </c>
      <c r="E382" s="29" t="s">
        <v>188</v>
      </c>
      <c r="F382" s="82">
        <f t="shared" si="126"/>
        <v>1181</v>
      </c>
      <c r="G382" s="82" t="str">
        <f>IF(Table1[[#This Row],[F open]]=""," ",RANK(AD382,$AD$5:$AD$1454,1))</f>
        <v xml:space="preserve"> </v>
      </c>
      <c r="H382" s="82" t="str">
        <f>IF(Table1[[#This Row],[F Vet]]=""," ",RANK(AE382,$AE$5:$AE$1454,1))</f>
        <v xml:space="preserve"> </v>
      </c>
      <c r="I382" s="82" t="str">
        <f>IF(Table1[[#This Row],[F SuperVet]]=""," ",RANK(AF382,$AF$5:$AF$1454,1))</f>
        <v xml:space="preserve"> </v>
      </c>
      <c r="J382" s="82">
        <f>IF(Table1[[#This Row],[M Open]]=""," ",RANK(AG382,$AG$5:$AG$1454,1))</f>
        <v>541</v>
      </c>
      <c r="K382" s="82" t="str">
        <f>IF(Table1[[#This Row],[M Vet]]=""," ",RANK(AH382,$AH$5:$AH$1454,1))</f>
        <v xml:space="preserve"> </v>
      </c>
      <c r="L382" s="82" t="str">
        <f>IF(Table1[[#This Row],[M SuperVet]]=""," ",RANK(AI382,$AI$5:$AI$1454,1))</f>
        <v xml:space="preserve"> </v>
      </c>
      <c r="M382" s="74">
        <v>404</v>
      </c>
      <c r="N382" s="74">
        <v>176</v>
      </c>
      <c r="O382" s="74">
        <v>47</v>
      </c>
      <c r="P382" s="74">
        <v>128</v>
      </c>
      <c r="Q382" s="17">
        <v>515</v>
      </c>
      <c r="R382" s="17">
        <v>139</v>
      </c>
      <c r="S382" s="17">
        <v>86</v>
      </c>
      <c r="T382" s="17">
        <v>179</v>
      </c>
      <c r="U382" s="55">
        <f>+Table1[[#This Row],[Thames Turbo Sprint Triathlon]]/$M$3</f>
        <v>1</v>
      </c>
      <c r="V382" s="55">
        <f t="shared" si="127"/>
        <v>1</v>
      </c>
      <c r="W382" s="55">
        <f t="shared" si="128"/>
        <v>1</v>
      </c>
      <c r="X382" s="55">
        <f t="shared" si="129"/>
        <v>1</v>
      </c>
      <c r="Y382" s="55">
        <f t="shared" si="130"/>
        <v>1</v>
      </c>
      <c r="Z382" s="55">
        <f>+Table1[[#This Row],[Hillingdon Sprint Triathlon]]/$R$3</f>
        <v>1</v>
      </c>
      <c r="AA382" s="55">
        <f>+Table1[[#This Row],[London Fields]]/$S$3</f>
        <v>0.82692307692307687</v>
      </c>
      <c r="AB382" s="55">
        <f>+Table1[[#This Row],[Jekyll &amp; Hyde Park Duathlon]]/$T$3</f>
        <v>1</v>
      </c>
      <c r="AC382" s="65">
        <f t="shared" si="131"/>
        <v>3.8269230769230766</v>
      </c>
      <c r="AD382" s="55"/>
      <c r="AE382" s="55"/>
      <c r="AF382" s="55"/>
      <c r="AG382" s="55">
        <f>+AC382</f>
        <v>3.8269230769230766</v>
      </c>
      <c r="AH382" s="55"/>
      <c r="AI382" s="55"/>
      <c r="AJ382" s="73">
        <f>COUNT(Table1[[#This Row],[F open]:[M SuperVet]])</f>
        <v>1</v>
      </c>
    </row>
    <row r="383" spans="1:36" s="52" customFormat="1" x14ac:dyDescent="0.2">
      <c r="A383" s="16" t="str">
        <f t="shared" si="144"/>
        <v xml:space="preserve"> </v>
      </c>
      <c r="B383" s="16" t="s">
        <v>1001</v>
      </c>
      <c r="C383" s="15"/>
      <c r="D383" s="29" t="s">
        <v>397</v>
      </c>
      <c r="E383" s="29" t="s">
        <v>194</v>
      </c>
      <c r="F383" s="82">
        <f t="shared" si="126"/>
        <v>1239</v>
      </c>
      <c r="G383" s="82" t="str">
        <f>IF(Table1[[#This Row],[F open]]=""," ",RANK(AD383,$AD$5:$AD$1454,1))</f>
        <v xml:space="preserve"> </v>
      </c>
      <c r="H383" s="82">
        <f>IF(Table1[[#This Row],[F Vet]]=""," ",RANK(AE383,$AE$5:$AE$1454,1))</f>
        <v>62</v>
      </c>
      <c r="I383" s="82" t="str">
        <f>IF(Table1[[#This Row],[F SuperVet]]=""," ",RANK(AF383,$AF$5:$AF$1454,1))</f>
        <v xml:space="preserve"> </v>
      </c>
      <c r="J383" s="82" t="str">
        <f>IF(Table1[[#This Row],[M Open]]=""," ",RANK(AG383,$AG$5:$AG$1454,1))</f>
        <v xml:space="preserve"> </v>
      </c>
      <c r="K383" s="82" t="str">
        <f>IF(Table1[[#This Row],[M Vet]]=""," ",RANK(AH383,$AH$5:$AH$1454,1))</f>
        <v xml:space="preserve"> </v>
      </c>
      <c r="L383" s="82" t="str">
        <f>IF(Table1[[#This Row],[M SuperVet]]=""," ",RANK(AI383,$AI$5:$AI$1454,1))</f>
        <v xml:space="preserve"> </v>
      </c>
      <c r="M383" s="74">
        <v>349</v>
      </c>
      <c r="N383" s="74">
        <v>176</v>
      </c>
      <c r="O383" s="74">
        <v>47</v>
      </c>
      <c r="P383" s="74">
        <v>128</v>
      </c>
      <c r="Q383" s="17">
        <v>515</v>
      </c>
      <c r="R383" s="17">
        <v>139</v>
      </c>
      <c r="S383" s="17">
        <v>104</v>
      </c>
      <c r="T383" s="17">
        <v>179</v>
      </c>
      <c r="U383" s="55">
        <f>+Table1[[#This Row],[Thames Turbo Sprint Triathlon]]/$M$3</f>
        <v>0.86386138613861385</v>
      </c>
      <c r="V383" s="55">
        <f t="shared" si="127"/>
        <v>1</v>
      </c>
      <c r="W383" s="55">
        <f t="shared" si="128"/>
        <v>1</v>
      </c>
      <c r="X383" s="55">
        <f t="shared" si="129"/>
        <v>1</v>
      </c>
      <c r="Y383" s="55">
        <f t="shared" si="130"/>
        <v>1</v>
      </c>
      <c r="Z383" s="55">
        <f>+Table1[[#This Row],[Hillingdon Sprint Triathlon]]/$R$3</f>
        <v>1</v>
      </c>
      <c r="AA383" s="55">
        <f>+Table1[[#This Row],[London Fields]]/$S$3</f>
        <v>1</v>
      </c>
      <c r="AB383" s="55">
        <f>+Table1[[#This Row],[Jekyll &amp; Hyde Park Duathlon]]/$T$3</f>
        <v>1</v>
      </c>
      <c r="AC383" s="65">
        <f t="shared" si="131"/>
        <v>3.863861386138614</v>
      </c>
      <c r="AD383" s="55"/>
      <c r="AE383" s="55">
        <f>+AC383</f>
        <v>3.863861386138614</v>
      </c>
      <c r="AF383" s="55"/>
      <c r="AG383" s="55"/>
      <c r="AH383" s="55"/>
      <c r="AI383" s="55"/>
      <c r="AJ383" s="73">
        <f>COUNT(Table1[[#This Row],[F open]:[M SuperVet]])</f>
        <v>1</v>
      </c>
    </row>
    <row r="384" spans="1:36" s="52" customFormat="1" x14ac:dyDescent="0.2">
      <c r="A384" s="16" t="str">
        <f t="shared" si="144"/>
        <v xml:space="preserve"> </v>
      </c>
      <c r="B384" s="16" t="s">
        <v>1874</v>
      </c>
      <c r="C384" s="15" t="s">
        <v>151</v>
      </c>
      <c r="D384" s="29" t="s">
        <v>217</v>
      </c>
      <c r="E384" s="29" t="s">
        <v>194</v>
      </c>
      <c r="F384" s="82">
        <f t="shared" si="126"/>
        <v>1058</v>
      </c>
      <c r="G384" s="82">
        <f>IF(Table1[[#This Row],[F open]]=""," ",RANK(AD384,$AD$5:$AD$1454,1))</f>
        <v>171</v>
      </c>
      <c r="H384" s="82" t="str">
        <f>IF(Table1[[#This Row],[F Vet]]=""," ",RANK(AE384,$AE$5:$AE$1454,1))</f>
        <v xml:space="preserve"> </v>
      </c>
      <c r="I384" s="82" t="str">
        <f>IF(Table1[[#This Row],[F SuperVet]]=""," ",RANK(AF384,$AF$5:$AF$1454,1))</f>
        <v xml:space="preserve"> </v>
      </c>
      <c r="J384" s="82" t="str">
        <f>IF(Table1[[#This Row],[M Open]]=""," ",RANK(AG384,$AG$5:$AG$1454,1))</f>
        <v xml:space="preserve"> </v>
      </c>
      <c r="K384" s="82" t="str">
        <f>IF(Table1[[#This Row],[M Vet]]=""," ",RANK(AH384,$AH$5:$AH$1454,1))</f>
        <v xml:space="preserve"> </v>
      </c>
      <c r="L384" s="82" t="str">
        <f>IF(Table1[[#This Row],[M SuperVet]]=""," ",RANK(AI384,$AI$5:$AI$1454,1))</f>
        <v xml:space="preserve"> </v>
      </c>
      <c r="M384" s="74">
        <v>404</v>
      </c>
      <c r="N384" s="74">
        <v>176</v>
      </c>
      <c r="O384" s="74">
        <v>47</v>
      </c>
      <c r="P384" s="74">
        <v>128</v>
      </c>
      <c r="Q384" s="17">
        <v>383</v>
      </c>
      <c r="R384" s="17">
        <v>139</v>
      </c>
      <c r="S384" s="17">
        <v>104</v>
      </c>
      <c r="T384" s="17">
        <v>179</v>
      </c>
      <c r="U384" s="55">
        <f>+Table1[[#This Row],[Thames Turbo Sprint Triathlon]]/$M$3</f>
        <v>1</v>
      </c>
      <c r="V384" s="55">
        <f t="shared" si="127"/>
        <v>1</v>
      </c>
      <c r="W384" s="55">
        <f t="shared" si="128"/>
        <v>1</v>
      </c>
      <c r="X384" s="55">
        <f t="shared" si="129"/>
        <v>1</v>
      </c>
      <c r="Y384" s="55">
        <f t="shared" si="130"/>
        <v>0.74368932038834956</v>
      </c>
      <c r="Z384" s="55">
        <f>+Table1[[#This Row],[Hillingdon Sprint Triathlon]]/$R$3</f>
        <v>1</v>
      </c>
      <c r="AA384" s="55">
        <f>+Table1[[#This Row],[London Fields]]/$S$3</f>
        <v>1</v>
      </c>
      <c r="AB384" s="55">
        <f>+Table1[[#This Row],[Jekyll &amp; Hyde Park Duathlon]]/$T$3</f>
        <v>1</v>
      </c>
      <c r="AC384" s="65">
        <f t="shared" si="131"/>
        <v>3.7436893203883495</v>
      </c>
      <c r="AD384" s="55">
        <f>+AC384</f>
        <v>3.7436893203883495</v>
      </c>
      <c r="AE384" s="55"/>
      <c r="AF384" s="55"/>
      <c r="AG384" s="55"/>
      <c r="AH384" s="55"/>
      <c r="AI384" s="55"/>
      <c r="AJ384" s="73">
        <f>COUNT(Table1[[#This Row],[F open]:[M SuperVet]])</f>
        <v>1</v>
      </c>
    </row>
    <row r="385" spans="1:36" s="52" customFormat="1" hidden="1" x14ac:dyDescent="0.2">
      <c r="A385" s="16" t="str">
        <f t="shared" si="144"/>
        <v xml:space="preserve"> </v>
      </c>
      <c r="B385" s="16" t="s">
        <v>990</v>
      </c>
      <c r="C385" s="15"/>
      <c r="D385" s="29" t="s">
        <v>397</v>
      </c>
      <c r="E385" s="29" t="s">
        <v>188</v>
      </c>
      <c r="F385" s="82">
        <f t="shared" si="126"/>
        <v>1201</v>
      </c>
      <c r="G385" s="82" t="str">
        <f>IF(Table1[[#This Row],[F open]]=""," ",RANK(AD385,$AD$5:$AD$1454,1))</f>
        <v xml:space="preserve"> </v>
      </c>
      <c r="H385" s="82" t="str">
        <f>IF(Table1[[#This Row],[F Vet]]=""," ",RANK(AE385,$AE$5:$AE$1454,1))</f>
        <v xml:space="preserve"> </v>
      </c>
      <c r="I385" s="82" t="str">
        <f>IF(Table1[[#This Row],[F SuperVet]]=""," ",RANK(AF385,$AF$5:$AF$1454,1))</f>
        <v xml:space="preserve"> </v>
      </c>
      <c r="J385" s="82" t="str">
        <f>IF(Table1[[#This Row],[M Open]]=""," ",RANK(AG385,$AG$5:$AG$1454,1))</f>
        <v xml:space="preserve"> </v>
      </c>
      <c r="K385" s="82">
        <f>IF(Table1[[#This Row],[M Vet]]=""," ",RANK(AH385,$AH$5:$AH$1454,1))</f>
        <v>292</v>
      </c>
      <c r="L385" s="82" t="str">
        <f>IF(Table1[[#This Row],[M SuperVet]]=""," ",RANK(AI385,$AI$5:$AI$1454,1))</f>
        <v xml:space="preserve"> </v>
      </c>
      <c r="M385" s="74">
        <v>339</v>
      </c>
      <c r="N385" s="74">
        <v>176</v>
      </c>
      <c r="O385" s="74">
        <v>47</v>
      </c>
      <c r="P385" s="74">
        <v>128</v>
      </c>
      <c r="Q385" s="17">
        <v>515</v>
      </c>
      <c r="R385" s="17">
        <v>139</v>
      </c>
      <c r="S385" s="17">
        <v>104</v>
      </c>
      <c r="T385" s="17">
        <v>179</v>
      </c>
      <c r="U385" s="55">
        <f>+Table1[[#This Row],[Thames Turbo Sprint Triathlon]]/$M$3</f>
        <v>0.83910891089108908</v>
      </c>
      <c r="V385" s="55">
        <f t="shared" si="127"/>
        <v>1</v>
      </c>
      <c r="W385" s="55">
        <f t="shared" si="128"/>
        <v>1</v>
      </c>
      <c r="X385" s="55">
        <f t="shared" si="129"/>
        <v>1</v>
      </c>
      <c r="Y385" s="55">
        <f t="shared" si="130"/>
        <v>1</v>
      </c>
      <c r="Z385" s="55">
        <f>+Table1[[#This Row],[Hillingdon Sprint Triathlon]]/$R$3</f>
        <v>1</v>
      </c>
      <c r="AA385" s="55">
        <f>+Table1[[#This Row],[London Fields]]/$S$3</f>
        <v>1</v>
      </c>
      <c r="AB385" s="55">
        <f>+Table1[[#This Row],[Jekyll &amp; Hyde Park Duathlon]]/$T$3</f>
        <v>1</v>
      </c>
      <c r="AC385" s="65">
        <f t="shared" si="131"/>
        <v>3.8391089108910892</v>
      </c>
      <c r="AD385" s="55"/>
      <c r="AE385" s="55"/>
      <c r="AF385" s="55"/>
      <c r="AG385" s="55"/>
      <c r="AH385" s="55">
        <f>+AC385</f>
        <v>3.8391089108910892</v>
      </c>
      <c r="AI385" s="55"/>
      <c r="AJ385" s="73">
        <f>COUNT(Table1[[#This Row],[F open]:[M SuperVet]])</f>
        <v>1</v>
      </c>
    </row>
    <row r="386" spans="1:36" s="52" customFormat="1" hidden="1" x14ac:dyDescent="0.2">
      <c r="A386" s="16" t="str">
        <f t="shared" si="144"/>
        <v xml:space="preserve"> </v>
      </c>
      <c r="B386" s="16" t="s">
        <v>2260</v>
      </c>
      <c r="C386" s="15"/>
      <c r="D386" s="29" t="s">
        <v>217</v>
      </c>
      <c r="E386" s="29" t="s">
        <v>188</v>
      </c>
      <c r="F386" s="82">
        <f t="shared" si="126"/>
        <v>1314</v>
      </c>
      <c r="G386" s="82" t="str">
        <f>IF(Table1[[#This Row],[F open]]=""," ",RANK(AD386,$AD$5:$AD$1454,1))</f>
        <v xml:space="preserve"> </v>
      </c>
      <c r="H386" s="82" t="str">
        <f>IF(Table1[[#This Row],[F Vet]]=""," ",RANK(AE386,$AE$5:$AE$1454,1))</f>
        <v xml:space="preserve"> </v>
      </c>
      <c r="I386" s="82" t="str">
        <f>IF(Table1[[#This Row],[F SuperVet]]=""," ",RANK(AF386,$AF$5:$AF$1454,1))</f>
        <v xml:space="preserve"> </v>
      </c>
      <c r="J386" s="82">
        <f>IF(Table1[[#This Row],[M Open]]=""," ",RANK(AG386,$AG$5:$AG$1454,1))</f>
        <v>570</v>
      </c>
      <c r="K386" s="82" t="str">
        <f>IF(Table1[[#This Row],[M Vet]]=""," ",RANK(AH386,$AH$5:$AH$1454,1))</f>
        <v xml:space="preserve"> </v>
      </c>
      <c r="L386" s="82" t="str">
        <f>IF(Table1[[#This Row],[M SuperVet]]=""," ",RANK(AI386,$AI$5:$AI$1454,1))</f>
        <v xml:space="preserve"> </v>
      </c>
      <c r="M386" s="74">
        <v>404</v>
      </c>
      <c r="N386" s="74">
        <v>176</v>
      </c>
      <c r="O386" s="74">
        <v>47</v>
      </c>
      <c r="P386" s="74">
        <v>128</v>
      </c>
      <c r="Q386" s="17">
        <v>515</v>
      </c>
      <c r="R386" s="17">
        <v>139</v>
      </c>
      <c r="S386" s="17">
        <v>104</v>
      </c>
      <c r="T386" s="17">
        <v>163</v>
      </c>
      <c r="U386" s="55">
        <f>+Table1[[#This Row],[Thames Turbo Sprint Triathlon]]/$M$3</f>
        <v>1</v>
      </c>
      <c r="V386" s="55">
        <f t="shared" si="127"/>
        <v>1</v>
      </c>
      <c r="W386" s="55">
        <f t="shared" si="128"/>
        <v>1</v>
      </c>
      <c r="X386" s="55">
        <f t="shared" si="129"/>
        <v>1</v>
      </c>
      <c r="Y386" s="55">
        <f t="shared" si="130"/>
        <v>1</v>
      </c>
      <c r="Z386" s="55">
        <f>+Table1[[#This Row],[Hillingdon Sprint Triathlon]]/$R$3</f>
        <v>1</v>
      </c>
      <c r="AA386" s="55">
        <f>+Table1[[#This Row],[London Fields]]/$S$3</f>
        <v>1</v>
      </c>
      <c r="AB386" s="55">
        <f>+Table1[[#This Row],[Jekyll &amp; Hyde Park Duathlon]]/$T$3</f>
        <v>0.91061452513966479</v>
      </c>
      <c r="AC386" s="65">
        <f t="shared" si="131"/>
        <v>3.9106145251396649</v>
      </c>
      <c r="AD386" s="55"/>
      <c r="AE386" s="55"/>
      <c r="AF386" s="55"/>
      <c r="AG386" s="55">
        <f t="shared" ref="AG386:AG389" si="149">+AC386</f>
        <v>3.9106145251396649</v>
      </c>
      <c r="AH386" s="55"/>
      <c r="AI386" s="55"/>
      <c r="AJ386" s="73">
        <f>COUNT(Table1[[#This Row],[F open]:[M SuperVet]])</f>
        <v>1</v>
      </c>
    </row>
    <row r="387" spans="1:36" s="52" customFormat="1" hidden="1" x14ac:dyDescent="0.2">
      <c r="A387" s="16" t="str">
        <f t="shared" si="144"/>
        <v xml:space="preserve"> </v>
      </c>
      <c r="B387" s="16" t="s">
        <v>2192</v>
      </c>
      <c r="C387" s="15"/>
      <c r="D387" s="29" t="s">
        <v>217</v>
      </c>
      <c r="E387" s="29" t="s">
        <v>188</v>
      </c>
      <c r="F387" s="82">
        <f t="shared" si="126"/>
        <v>591</v>
      </c>
      <c r="G387" s="82" t="str">
        <f>IF(Table1[[#This Row],[F open]]=""," ",RANK(AD387,$AD$5:$AD$1454,1))</f>
        <v xml:space="preserve"> </v>
      </c>
      <c r="H387" s="82" t="str">
        <f>IF(Table1[[#This Row],[F Vet]]=""," ",RANK(AE387,$AE$5:$AE$1454,1))</f>
        <v xml:space="preserve"> </v>
      </c>
      <c r="I387" s="82" t="str">
        <f>IF(Table1[[#This Row],[F SuperVet]]=""," ",RANK(AF387,$AF$5:$AF$1454,1))</f>
        <v xml:space="preserve"> </v>
      </c>
      <c r="J387" s="82">
        <f>IF(Table1[[#This Row],[M Open]]=""," ",RANK(AG387,$AG$5:$AG$1454,1))</f>
        <v>322</v>
      </c>
      <c r="K387" s="82" t="str">
        <f>IF(Table1[[#This Row],[M Vet]]=""," ",RANK(AH387,$AH$5:$AH$1454,1))</f>
        <v xml:space="preserve"> </v>
      </c>
      <c r="L387" s="82" t="str">
        <f>IF(Table1[[#This Row],[M SuperVet]]=""," ",RANK(AI387,$AI$5:$AI$1454,1))</f>
        <v xml:space="preserve"> </v>
      </c>
      <c r="M387" s="74">
        <v>404</v>
      </c>
      <c r="N387" s="74">
        <v>176</v>
      </c>
      <c r="O387" s="74">
        <v>47</v>
      </c>
      <c r="P387" s="74">
        <v>128</v>
      </c>
      <c r="Q387" s="17">
        <v>515</v>
      </c>
      <c r="R387" s="17">
        <v>139</v>
      </c>
      <c r="S387" s="17">
        <v>104</v>
      </c>
      <c r="T387" s="17">
        <v>72</v>
      </c>
      <c r="U387" s="55">
        <f>+Table1[[#This Row],[Thames Turbo Sprint Triathlon]]/$M$3</f>
        <v>1</v>
      </c>
      <c r="V387" s="55">
        <f t="shared" si="127"/>
        <v>1</v>
      </c>
      <c r="W387" s="55">
        <f t="shared" si="128"/>
        <v>1</v>
      </c>
      <c r="X387" s="55">
        <f t="shared" si="129"/>
        <v>1</v>
      </c>
      <c r="Y387" s="55">
        <f t="shared" si="130"/>
        <v>1</v>
      </c>
      <c r="Z387" s="55">
        <f>+Table1[[#This Row],[Hillingdon Sprint Triathlon]]/$R$3</f>
        <v>1</v>
      </c>
      <c r="AA387" s="55">
        <f>+Table1[[#This Row],[London Fields]]/$S$3</f>
        <v>1</v>
      </c>
      <c r="AB387" s="55">
        <f>+Table1[[#This Row],[Jekyll &amp; Hyde Park Duathlon]]/$T$3</f>
        <v>0.4022346368715084</v>
      </c>
      <c r="AC387" s="65">
        <f t="shared" si="131"/>
        <v>3.4022346368715084</v>
      </c>
      <c r="AD387" s="55"/>
      <c r="AE387" s="55"/>
      <c r="AF387" s="55"/>
      <c r="AG387" s="55">
        <f t="shared" si="149"/>
        <v>3.4022346368715084</v>
      </c>
      <c r="AH387" s="55"/>
      <c r="AI387" s="55"/>
      <c r="AJ387" s="73">
        <f>COUNT(Table1[[#This Row],[F open]:[M SuperVet]])</f>
        <v>1</v>
      </c>
    </row>
    <row r="388" spans="1:36" s="52" customFormat="1" hidden="1" x14ac:dyDescent="0.2">
      <c r="A388" s="16" t="str">
        <f t="shared" si="144"/>
        <v xml:space="preserve"> </v>
      </c>
      <c r="B388" s="16" t="s">
        <v>1545</v>
      </c>
      <c r="C388" s="15"/>
      <c r="D388" s="29" t="s">
        <v>217</v>
      </c>
      <c r="E388" s="29" t="s">
        <v>1530</v>
      </c>
      <c r="F388" s="82">
        <f t="shared" si="126"/>
        <v>389</v>
      </c>
      <c r="G388" s="82" t="str">
        <f>IF(Table1[[#This Row],[F open]]=""," ",RANK(AD388,$AD$5:$AD$1454,1))</f>
        <v xml:space="preserve"> </v>
      </c>
      <c r="H388" s="82" t="str">
        <f>IF(Table1[[#This Row],[F Vet]]=""," ",RANK(AE388,$AE$5:$AE$1454,1))</f>
        <v xml:space="preserve"> </v>
      </c>
      <c r="I388" s="82" t="str">
        <f>IF(Table1[[#This Row],[F SuperVet]]=""," ",RANK(AF388,$AF$5:$AF$1454,1))</f>
        <v xml:space="preserve"> </v>
      </c>
      <c r="J388" s="82">
        <f>IF(Table1[[#This Row],[M Open]]=""," ",RANK(AG388,$AG$5:$AG$1454,1))</f>
        <v>230</v>
      </c>
      <c r="K388" s="82" t="str">
        <f>IF(Table1[[#This Row],[M Vet]]=""," ",RANK(AH388,$AH$5:$AH$1454,1))</f>
        <v xml:space="preserve"> </v>
      </c>
      <c r="L388" s="82" t="str">
        <f>IF(Table1[[#This Row],[M SuperVet]]=""," ",RANK(AI388,$AI$5:$AI$1454,1))</f>
        <v xml:space="preserve"> </v>
      </c>
      <c r="M388" s="74">
        <v>404</v>
      </c>
      <c r="N388" s="74">
        <v>176</v>
      </c>
      <c r="O388" s="74">
        <v>47</v>
      </c>
      <c r="P388" s="74">
        <v>31</v>
      </c>
      <c r="Q388" s="17">
        <v>515</v>
      </c>
      <c r="R388" s="17">
        <v>139</v>
      </c>
      <c r="S388" s="17">
        <v>104</v>
      </c>
      <c r="T388" s="17">
        <v>179</v>
      </c>
      <c r="U388" s="55">
        <f>+Table1[[#This Row],[Thames Turbo Sprint Triathlon]]/$M$3</f>
        <v>1</v>
      </c>
      <c r="V388" s="55">
        <f t="shared" si="127"/>
        <v>1</v>
      </c>
      <c r="W388" s="55">
        <f t="shared" si="128"/>
        <v>1</v>
      </c>
      <c r="X388" s="55">
        <f t="shared" si="129"/>
        <v>0.2421875</v>
      </c>
      <c r="Y388" s="55">
        <f t="shared" si="130"/>
        <v>1</v>
      </c>
      <c r="Z388" s="55">
        <f>+Table1[[#This Row],[Hillingdon Sprint Triathlon]]/$R$3</f>
        <v>1</v>
      </c>
      <c r="AA388" s="55">
        <f>+Table1[[#This Row],[London Fields]]/$S$3</f>
        <v>1</v>
      </c>
      <c r="AB388" s="55">
        <f>+Table1[[#This Row],[Jekyll &amp; Hyde Park Duathlon]]/$T$3</f>
        <v>1</v>
      </c>
      <c r="AC388" s="65">
        <f t="shared" si="131"/>
        <v>3.2421875</v>
      </c>
      <c r="AD388" s="55"/>
      <c r="AE388" s="55"/>
      <c r="AF388" s="55"/>
      <c r="AG388" s="55">
        <f t="shared" si="149"/>
        <v>3.2421875</v>
      </c>
      <c r="AH388" s="55"/>
      <c r="AI388" s="55"/>
      <c r="AJ388" s="73">
        <f>COUNT(Table1[[#This Row],[F open]:[M SuperVet]])</f>
        <v>1</v>
      </c>
    </row>
    <row r="389" spans="1:36" s="52" customFormat="1" hidden="1" x14ac:dyDescent="0.2">
      <c r="A389" s="16" t="str">
        <f t="shared" si="144"/>
        <v xml:space="preserve"> </v>
      </c>
      <c r="B389" s="16" t="s">
        <v>500</v>
      </c>
      <c r="C389" s="15"/>
      <c r="D389" s="29" t="s">
        <v>217</v>
      </c>
      <c r="E389" s="29" t="s">
        <v>188</v>
      </c>
      <c r="F389" s="82">
        <f t="shared" ref="F389:F452" si="150">+RANK(AC389,$AC$5:$AC$1454,1)</f>
        <v>492</v>
      </c>
      <c r="G389" s="82" t="str">
        <f>IF(Table1[[#This Row],[F open]]=""," ",RANK(AD389,$AD$5:$AD$1454,1))</f>
        <v xml:space="preserve"> </v>
      </c>
      <c r="H389" s="82" t="str">
        <f>IF(Table1[[#This Row],[F Vet]]=""," ",RANK(AE389,$AE$5:$AE$1454,1))</f>
        <v xml:space="preserve"> </v>
      </c>
      <c r="I389" s="82" t="str">
        <f>IF(Table1[[#This Row],[F SuperVet]]=""," ",RANK(AF389,$AF$5:$AF$1454,1))</f>
        <v xml:space="preserve"> </v>
      </c>
      <c r="J389" s="82">
        <f>IF(Table1[[#This Row],[M Open]]=""," ",RANK(AG389,$AG$5:$AG$1454,1))</f>
        <v>283</v>
      </c>
      <c r="K389" s="82" t="str">
        <f>IF(Table1[[#This Row],[M Vet]]=""," ",RANK(AH389,$AH$5:$AH$1454,1))</f>
        <v xml:space="preserve"> </v>
      </c>
      <c r="L389" s="82" t="str">
        <f>IF(Table1[[#This Row],[M SuperVet]]=""," ",RANK(AI389,$AI$5:$AI$1454,1))</f>
        <v xml:space="preserve"> </v>
      </c>
      <c r="M389" s="74">
        <v>404</v>
      </c>
      <c r="N389" s="74">
        <v>176</v>
      </c>
      <c r="O389" s="74">
        <v>47</v>
      </c>
      <c r="P389" s="74">
        <v>128</v>
      </c>
      <c r="Q389" s="17">
        <v>165</v>
      </c>
      <c r="R389" s="17">
        <v>139</v>
      </c>
      <c r="S389" s="17">
        <v>104</v>
      </c>
      <c r="T389" s="17">
        <v>179</v>
      </c>
      <c r="U389" s="55">
        <f>+Table1[[#This Row],[Thames Turbo Sprint Triathlon]]/$M$3</f>
        <v>1</v>
      </c>
      <c r="V389" s="55">
        <f t="shared" ref="V389:V452" si="151">+N389/$N$3</f>
        <v>1</v>
      </c>
      <c r="W389" s="55">
        <f t="shared" ref="W389:W452" si="152">+O389/$O$3</f>
        <v>1</v>
      </c>
      <c r="X389" s="55">
        <f t="shared" ref="X389:X452" si="153">+P389/$P$3</f>
        <v>1</v>
      </c>
      <c r="Y389" s="55">
        <f t="shared" ref="Y389:Y452" si="154">+Q389/$Q$3</f>
        <v>0.32038834951456313</v>
      </c>
      <c r="Z389" s="55">
        <f>+Table1[[#This Row],[Hillingdon Sprint Triathlon]]/$R$3</f>
        <v>1</v>
      </c>
      <c r="AA389" s="55">
        <f>+Table1[[#This Row],[London Fields]]/$S$3</f>
        <v>1</v>
      </c>
      <c r="AB389" s="55">
        <f>+Table1[[#This Row],[Jekyll &amp; Hyde Park Duathlon]]/$T$3</f>
        <v>1</v>
      </c>
      <c r="AC389" s="65">
        <f t="shared" ref="AC389:AC452" si="155">SMALL(U389:AB389,1)+SMALL(U389:AB389,2)+SMALL(U389:AB389,3)+SMALL(U389:AB389,4)</f>
        <v>3.3203883495145634</v>
      </c>
      <c r="AD389" s="55"/>
      <c r="AE389" s="55"/>
      <c r="AF389" s="55"/>
      <c r="AG389" s="55">
        <f t="shared" si="149"/>
        <v>3.3203883495145634</v>
      </c>
      <c r="AH389" s="55"/>
      <c r="AI389" s="55"/>
      <c r="AJ389" s="73">
        <f>COUNT(Table1[[#This Row],[F open]:[M SuperVet]])</f>
        <v>1</v>
      </c>
    </row>
    <row r="390" spans="1:36" s="52" customFormat="1" hidden="1" x14ac:dyDescent="0.2">
      <c r="A390" s="16" t="str">
        <f t="shared" si="144"/>
        <v xml:space="preserve"> </v>
      </c>
      <c r="B390" s="16" t="s">
        <v>516</v>
      </c>
      <c r="C390" s="15"/>
      <c r="D390" s="29" t="s">
        <v>397</v>
      </c>
      <c r="E390" s="29" t="s">
        <v>188</v>
      </c>
      <c r="F390" s="82">
        <f t="shared" si="150"/>
        <v>562</v>
      </c>
      <c r="G390" s="82" t="str">
        <f>IF(Table1[[#This Row],[F open]]=""," ",RANK(AD390,$AD$5:$AD$1454,1))</f>
        <v xml:space="preserve"> </v>
      </c>
      <c r="H390" s="82" t="str">
        <f>IF(Table1[[#This Row],[F Vet]]=""," ",RANK(AE390,$AE$5:$AE$1454,1))</f>
        <v xml:space="preserve"> </v>
      </c>
      <c r="I390" s="82" t="str">
        <f>IF(Table1[[#This Row],[F SuperVet]]=""," ",RANK(AF390,$AF$5:$AF$1454,1))</f>
        <v xml:space="preserve"> </v>
      </c>
      <c r="J390" s="82" t="str">
        <f>IF(Table1[[#This Row],[M Open]]=""," ",RANK(AG390,$AG$5:$AG$1454,1))</f>
        <v xml:space="preserve"> </v>
      </c>
      <c r="K390" s="82">
        <f>IF(Table1[[#This Row],[M Vet]]=""," ",RANK(AH390,$AH$5:$AH$1454,1))</f>
        <v>142</v>
      </c>
      <c r="L390" s="82" t="str">
        <f>IF(Table1[[#This Row],[M SuperVet]]=""," ",RANK(AI390,$AI$5:$AI$1454,1))</f>
        <v xml:space="preserve"> </v>
      </c>
      <c r="M390" s="74">
        <v>404</v>
      </c>
      <c r="N390" s="74">
        <v>176</v>
      </c>
      <c r="O390" s="74">
        <v>47</v>
      </c>
      <c r="P390" s="74">
        <v>128</v>
      </c>
      <c r="Q390" s="17">
        <v>194</v>
      </c>
      <c r="R390" s="17">
        <v>139</v>
      </c>
      <c r="S390" s="17">
        <v>104</v>
      </c>
      <c r="T390" s="17">
        <v>179</v>
      </c>
      <c r="U390" s="55">
        <f>+Table1[[#This Row],[Thames Turbo Sprint Triathlon]]/$M$3</f>
        <v>1</v>
      </c>
      <c r="V390" s="55">
        <f t="shared" si="151"/>
        <v>1</v>
      </c>
      <c r="W390" s="55">
        <f t="shared" si="152"/>
        <v>1</v>
      </c>
      <c r="X390" s="55">
        <f t="shared" si="153"/>
        <v>1</v>
      </c>
      <c r="Y390" s="55">
        <f t="shared" si="154"/>
        <v>0.37669902912621361</v>
      </c>
      <c r="Z390" s="55">
        <f>+Table1[[#This Row],[Hillingdon Sprint Triathlon]]/$R$3</f>
        <v>1</v>
      </c>
      <c r="AA390" s="55">
        <f>+Table1[[#This Row],[London Fields]]/$S$3</f>
        <v>1</v>
      </c>
      <c r="AB390" s="55">
        <f>+Table1[[#This Row],[Jekyll &amp; Hyde Park Duathlon]]/$T$3</f>
        <v>1</v>
      </c>
      <c r="AC390" s="65">
        <f t="shared" si="155"/>
        <v>3.3766990291262138</v>
      </c>
      <c r="AD390" s="55"/>
      <c r="AE390" s="55"/>
      <c r="AF390" s="55"/>
      <c r="AG390" s="55"/>
      <c r="AH390" s="55">
        <f>+AC390</f>
        <v>3.3766990291262138</v>
      </c>
      <c r="AI390" s="55"/>
      <c r="AJ390" s="73">
        <f>COUNT(Table1[[#This Row],[F open]:[M SuperVet]])</f>
        <v>1</v>
      </c>
    </row>
    <row r="391" spans="1:36" s="52" customFormat="1" hidden="1" x14ac:dyDescent="0.2">
      <c r="A391" s="16" t="str">
        <f t="shared" si="144"/>
        <v xml:space="preserve"> </v>
      </c>
      <c r="B391" s="16" t="s">
        <v>506</v>
      </c>
      <c r="C391" s="15"/>
      <c r="D391" s="29" t="s">
        <v>217</v>
      </c>
      <c r="E391" s="29" t="s">
        <v>188</v>
      </c>
      <c r="F391" s="82">
        <f t="shared" si="150"/>
        <v>379</v>
      </c>
      <c r="G391" s="82" t="str">
        <f>IF(Table1[[#This Row],[F open]]=""," ",RANK(AD391,$AD$5:$AD$1454,1))</f>
        <v xml:space="preserve"> </v>
      </c>
      <c r="H391" s="82" t="str">
        <f>IF(Table1[[#This Row],[F Vet]]=""," ",RANK(AE391,$AE$5:$AE$1454,1))</f>
        <v xml:space="preserve"> </v>
      </c>
      <c r="I391" s="82" t="str">
        <f>IF(Table1[[#This Row],[F SuperVet]]=""," ",RANK(AF391,$AF$5:$AF$1454,1))</f>
        <v xml:space="preserve"> </v>
      </c>
      <c r="J391" s="82">
        <f>IF(Table1[[#This Row],[M Open]]=""," ",RANK(AG391,$AG$5:$AG$1454,1))</f>
        <v>222</v>
      </c>
      <c r="K391" s="82" t="str">
        <f>IF(Table1[[#This Row],[M Vet]]=""," ",RANK(AH391,$AH$5:$AH$1454,1))</f>
        <v xml:space="preserve"> </v>
      </c>
      <c r="L391" s="82" t="str">
        <f>IF(Table1[[#This Row],[M SuperVet]]=""," ",RANK(AI391,$AI$5:$AI$1454,1))</f>
        <v xml:space="preserve"> </v>
      </c>
      <c r="M391" s="74">
        <v>404</v>
      </c>
      <c r="N391" s="74">
        <v>176</v>
      </c>
      <c r="O391" s="74">
        <v>47</v>
      </c>
      <c r="P391" s="74">
        <v>128</v>
      </c>
      <c r="Q391" s="17">
        <v>119</v>
      </c>
      <c r="R391" s="17">
        <v>139</v>
      </c>
      <c r="S391" s="17">
        <v>104</v>
      </c>
      <c r="T391" s="17">
        <v>179</v>
      </c>
      <c r="U391" s="55">
        <f>+Table1[[#This Row],[Thames Turbo Sprint Triathlon]]/$M$3</f>
        <v>1</v>
      </c>
      <c r="V391" s="55">
        <f t="shared" si="151"/>
        <v>1</v>
      </c>
      <c r="W391" s="55">
        <f t="shared" si="152"/>
        <v>1</v>
      </c>
      <c r="X391" s="55">
        <f t="shared" si="153"/>
        <v>1</v>
      </c>
      <c r="Y391" s="55">
        <f t="shared" si="154"/>
        <v>0.23106796116504855</v>
      </c>
      <c r="Z391" s="55">
        <f>+Table1[[#This Row],[Hillingdon Sprint Triathlon]]/$R$3</f>
        <v>1</v>
      </c>
      <c r="AA391" s="55">
        <f>+Table1[[#This Row],[London Fields]]/$S$3</f>
        <v>1</v>
      </c>
      <c r="AB391" s="55">
        <f>+Table1[[#This Row],[Jekyll &amp; Hyde Park Duathlon]]/$T$3</f>
        <v>1</v>
      </c>
      <c r="AC391" s="65">
        <f t="shared" si="155"/>
        <v>3.2310679611650484</v>
      </c>
      <c r="AD391" s="55"/>
      <c r="AE391" s="55"/>
      <c r="AF391" s="55"/>
      <c r="AG391" s="55">
        <f t="shared" ref="AG391:AG394" si="156">+AC391</f>
        <v>3.2310679611650484</v>
      </c>
      <c r="AH391" s="55"/>
      <c r="AI391" s="55"/>
      <c r="AJ391" s="73">
        <f>COUNT(Table1[[#This Row],[F open]:[M SuperVet]])</f>
        <v>1</v>
      </c>
    </row>
    <row r="392" spans="1:36" s="52" customFormat="1" hidden="1" x14ac:dyDescent="0.2">
      <c r="A392" s="16" t="str">
        <f t="shared" si="144"/>
        <v xml:space="preserve"> </v>
      </c>
      <c r="B392" s="16" t="s">
        <v>1376</v>
      </c>
      <c r="C392" s="15" t="s">
        <v>192</v>
      </c>
      <c r="D392" s="29" t="s">
        <v>217</v>
      </c>
      <c r="E392" s="29" t="s">
        <v>188</v>
      </c>
      <c r="F392" s="82">
        <f t="shared" si="150"/>
        <v>373</v>
      </c>
      <c r="G392" s="82" t="str">
        <f>IF(Table1[[#This Row],[F open]]=""," ",RANK(AD392,$AD$5:$AD$1454,1))</f>
        <v xml:space="preserve"> </v>
      </c>
      <c r="H392" s="82" t="str">
        <f>IF(Table1[[#This Row],[F Vet]]=""," ",RANK(AE392,$AE$5:$AE$1454,1))</f>
        <v xml:space="preserve"> </v>
      </c>
      <c r="I392" s="82" t="str">
        <f>IF(Table1[[#This Row],[F SuperVet]]=""," ",RANK(AF392,$AF$5:$AF$1454,1))</f>
        <v xml:space="preserve"> </v>
      </c>
      <c r="J392" s="82">
        <f>IF(Table1[[#This Row],[M Open]]=""," ",RANK(AG392,$AG$5:$AG$1454,1))</f>
        <v>218</v>
      </c>
      <c r="K392" s="82" t="str">
        <f>IF(Table1[[#This Row],[M Vet]]=""," ",RANK(AH392,$AH$5:$AH$1454,1))</f>
        <v xml:space="preserve"> </v>
      </c>
      <c r="L392" s="82" t="str">
        <f>IF(Table1[[#This Row],[M SuperVet]]=""," ",RANK(AI392,$AI$5:$AI$1454,1))</f>
        <v xml:space="preserve"> </v>
      </c>
      <c r="M392" s="74">
        <v>404</v>
      </c>
      <c r="N392" s="74">
        <v>40</v>
      </c>
      <c r="O392" s="74">
        <v>47</v>
      </c>
      <c r="P392" s="74">
        <v>128</v>
      </c>
      <c r="Q392" s="17">
        <v>515</v>
      </c>
      <c r="R392" s="17">
        <v>139</v>
      </c>
      <c r="S392" s="17">
        <v>104</v>
      </c>
      <c r="T392" s="17">
        <v>179</v>
      </c>
      <c r="U392" s="55">
        <f>+Table1[[#This Row],[Thames Turbo Sprint Triathlon]]/$M$3</f>
        <v>1</v>
      </c>
      <c r="V392" s="55">
        <f t="shared" si="151"/>
        <v>0.22727272727272727</v>
      </c>
      <c r="W392" s="55">
        <f t="shared" si="152"/>
        <v>1</v>
      </c>
      <c r="X392" s="55">
        <f t="shared" si="153"/>
        <v>1</v>
      </c>
      <c r="Y392" s="55">
        <f t="shared" si="154"/>
        <v>1</v>
      </c>
      <c r="Z392" s="55">
        <f>+Table1[[#This Row],[Hillingdon Sprint Triathlon]]/$R$3</f>
        <v>1</v>
      </c>
      <c r="AA392" s="55">
        <f>+Table1[[#This Row],[London Fields]]/$S$3</f>
        <v>1</v>
      </c>
      <c r="AB392" s="55">
        <f>+Table1[[#This Row],[Jekyll &amp; Hyde Park Duathlon]]/$T$3</f>
        <v>1</v>
      </c>
      <c r="AC392" s="65">
        <f t="shared" si="155"/>
        <v>3.2272727272727275</v>
      </c>
      <c r="AD392" s="55"/>
      <c r="AE392" s="55"/>
      <c r="AF392" s="55"/>
      <c r="AG392" s="55">
        <f t="shared" si="156"/>
        <v>3.2272727272727275</v>
      </c>
      <c r="AH392" s="55"/>
      <c r="AI392" s="55"/>
      <c r="AJ392" s="73">
        <f>COUNT(Table1[[#This Row],[F open]:[M SuperVet]])</f>
        <v>1</v>
      </c>
    </row>
    <row r="393" spans="1:36" s="52" customFormat="1" hidden="1" x14ac:dyDescent="0.2">
      <c r="A393" s="16" t="str">
        <f t="shared" si="144"/>
        <v xml:space="preserve"> </v>
      </c>
      <c r="B393" s="16" t="s">
        <v>2190</v>
      </c>
      <c r="C393" s="15"/>
      <c r="D393" s="29" t="s">
        <v>217</v>
      </c>
      <c r="E393" s="29" t="s">
        <v>188</v>
      </c>
      <c r="F393" s="82">
        <f t="shared" si="150"/>
        <v>566</v>
      </c>
      <c r="G393" s="82" t="str">
        <f>IF(Table1[[#This Row],[F open]]=""," ",RANK(AD393,$AD$5:$AD$1454,1))</f>
        <v xml:space="preserve"> </v>
      </c>
      <c r="H393" s="82" t="str">
        <f>IF(Table1[[#This Row],[F Vet]]=""," ",RANK(AE393,$AE$5:$AE$1454,1))</f>
        <v xml:space="preserve"> </v>
      </c>
      <c r="I393" s="82" t="str">
        <f>IF(Table1[[#This Row],[F SuperVet]]=""," ",RANK(AF393,$AF$5:$AF$1454,1))</f>
        <v xml:space="preserve"> </v>
      </c>
      <c r="J393" s="82">
        <f>IF(Table1[[#This Row],[M Open]]=""," ",RANK(AG393,$AG$5:$AG$1454,1))</f>
        <v>311</v>
      </c>
      <c r="K393" s="82" t="str">
        <f>IF(Table1[[#This Row],[M Vet]]=""," ",RANK(AH393,$AH$5:$AH$1454,1))</f>
        <v xml:space="preserve"> </v>
      </c>
      <c r="L393" s="82" t="str">
        <f>IF(Table1[[#This Row],[M SuperVet]]=""," ",RANK(AI393,$AI$5:$AI$1454,1))</f>
        <v xml:space="preserve"> </v>
      </c>
      <c r="M393" s="74">
        <v>404</v>
      </c>
      <c r="N393" s="74">
        <v>176</v>
      </c>
      <c r="O393" s="74">
        <v>47</v>
      </c>
      <c r="P393" s="74">
        <v>128</v>
      </c>
      <c r="Q393" s="17">
        <v>515</v>
      </c>
      <c r="R393" s="17">
        <v>139</v>
      </c>
      <c r="S393" s="17">
        <v>104</v>
      </c>
      <c r="T393" s="17">
        <v>68</v>
      </c>
      <c r="U393" s="55">
        <f>+Table1[[#This Row],[Thames Turbo Sprint Triathlon]]/$M$3</f>
        <v>1</v>
      </c>
      <c r="V393" s="55">
        <f t="shared" si="151"/>
        <v>1</v>
      </c>
      <c r="W393" s="55">
        <f t="shared" si="152"/>
        <v>1</v>
      </c>
      <c r="X393" s="55">
        <f t="shared" si="153"/>
        <v>1</v>
      </c>
      <c r="Y393" s="55">
        <f t="shared" si="154"/>
        <v>1</v>
      </c>
      <c r="Z393" s="55">
        <f>+Table1[[#This Row],[Hillingdon Sprint Triathlon]]/$R$3</f>
        <v>1</v>
      </c>
      <c r="AA393" s="55">
        <f>+Table1[[#This Row],[London Fields]]/$S$3</f>
        <v>1</v>
      </c>
      <c r="AB393" s="55">
        <f>+Table1[[#This Row],[Jekyll &amp; Hyde Park Duathlon]]/$T$3</f>
        <v>0.37988826815642457</v>
      </c>
      <c r="AC393" s="65">
        <f t="shared" si="155"/>
        <v>3.3798882681564244</v>
      </c>
      <c r="AD393" s="55"/>
      <c r="AE393" s="55"/>
      <c r="AF393" s="55"/>
      <c r="AG393" s="55">
        <f t="shared" si="156"/>
        <v>3.3798882681564244</v>
      </c>
      <c r="AH393" s="55"/>
      <c r="AI393" s="55"/>
      <c r="AJ393" s="73">
        <f>COUNT(Table1[[#This Row],[F open]:[M SuperVet]])</f>
        <v>1</v>
      </c>
    </row>
    <row r="394" spans="1:36" s="52" customFormat="1" hidden="1" x14ac:dyDescent="0.2">
      <c r="A394" s="16" t="str">
        <f t="shared" ref="A394:A396" si="157">IF(B393=B394,"y"," ")</f>
        <v xml:space="preserve"> </v>
      </c>
      <c r="B394" s="16" t="s">
        <v>1399</v>
      </c>
      <c r="C394" s="15" t="s">
        <v>66</v>
      </c>
      <c r="D394" s="29" t="s">
        <v>217</v>
      </c>
      <c r="E394" s="29" t="s">
        <v>188</v>
      </c>
      <c r="F394" s="82">
        <f t="shared" si="150"/>
        <v>90</v>
      </c>
      <c r="G394" s="82" t="str">
        <f>IF(Table1[[#This Row],[F open]]=""," ",RANK(AD394,$AD$5:$AD$1454,1))</f>
        <v xml:space="preserve"> </v>
      </c>
      <c r="H394" s="82" t="str">
        <f>IF(Table1[[#This Row],[F Vet]]=""," ",RANK(AE394,$AE$5:$AE$1454,1))</f>
        <v xml:space="preserve"> </v>
      </c>
      <c r="I394" s="82" t="str">
        <f>IF(Table1[[#This Row],[F SuperVet]]=""," ",RANK(AF394,$AF$5:$AF$1454,1))</f>
        <v xml:space="preserve"> </v>
      </c>
      <c r="J394" s="82">
        <f>IF(Table1[[#This Row],[M Open]]=""," ",RANK(AG394,$AG$5:$AG$1454,1))</f>
        <v>47</v>
      </c>
      <c r="K394" s="82" t="str">
        <f>IF(Table1[[#This Row],[M Vet]]=""," ",RANK(AH394,$AH$5:$AH$1454,1))</f>
        <v xml:space="preserve"> </v>
      </c>
      <c r="L394" s="82" t="str">
        <f>IF(Table1[[#This Row],[M SuperVet]]=""," ",RANK(AI394,$AI$5:$AI$1454,1))</f>
        <v xml:space="preserve"> </v>
      </c>
      <c r="M394" s="74">
        <v>404</v>
      </c>
      <c r="N394" s="74">
        <v>70</v>
      </c>
      <c r="O394" s="74">
        <v>47</v>
      </c>
      <c r="P394" s="74">
        <v>128</v>
      </c>
      <c r="Q394" s="17">
        <v>515</v>
      </c>
      <c r="R394" s="17">
        <v>139</v>
      </c>
      <c r="S394" s="17">
        <v>104</v>
      </c>
      <c r="T394" s="17">
        <v>35</v>
      </c>
      <c r="U394" s="55">
        <f>+Table1[[#This Row],[Thames Turbo Sprint Triathlon]]/$M$3</f>
        <v>1</v>
      </c>
      <c r="V394" s="55">
        <f t="shared" si="151"/>
        <v>0.39772727272727271</v>
      </c>
      <c r="W394" s="55">
        <f t="shared" si="152"/>
        <v>1</v>
      </c>
      <c r="X394" s="55">
        <f t="shared" si="153"/>
        <v>1</v>
      </c>
      <c r="Y394" s="55">
        <f t="shared" si="154"/>
        <v>1</v>
      </c>
      <c r="Z394" s="55">
        <f>+Table1[[#This Row],[Hillingdon Sprint Triathlon]]/$R$3</f>
        <v>1</v>
      </c>
      <c r="AA394" s="55">
        <f>+Table1[[#This Row],[London Fields]]/$S$3</f>
        <v>1</v>
      </c>
      <c r="AB394" s="55">
        <f>+Table1[[#This Row],[Jekyll &amp; Hyde Park Duathlon]]/$T$3</f>
        <v>0.19553072625698323</v>
      </c>
      <c r="AC394" s="65">
        <f t="shared" si="155"/>
        <v>2.5932579989842557</v>
      </c>
      <c r="AD394" s="55"/>
      <c r="AE394" s="55"/>
      <c r="AF394" s="55"/>
      <c r="AG394" s="55">
        <f t="shared" si="156"/>
        <v>2.5932579989842557</v>
      </c>
      <c r="AH394" s="55"/>
      <c r="AI394" s="55"/>
      <c r="AJ394" s="73">
        <f>COUNT(Table1[[#This Row],[F open]:[M SuperVet]])</f>
        <v>1</v>
      </c>
    </row>
    <row r="395" spans="1:36" s="52" customFormat="1" hidden="1" x14ac:dyDescent="0.2">
      <c r="A395" s="16" t="str">
        <f t="shared" si="157"/>
        <v xml:space="preserve"> </v>
      </c>
      <c r="B395" s="16" t="s">
        <v>968</v>
      </c>
      <c r="C395" s="15"/>
      <c r="D395" s="29" t="s">
        <v>397</v>
      </c>
      <c r="E395" s="29" t="s">
        <v>188</v>
      </c>
      <c r="F395" s="82">
        <f t="shared" si="150"/>
        <v>1109</v>
      </c>
      <c r="G395" s="82" t="str">
        <f>IF(Table1[[#This Row],[F open]]=""," ",RANK(AD395,$AD$5:$AD$1454,1))</f>
        <v xml:space="preserve"> </v>
      </c>
      <c r="H395" s="82" t="str">
        <f>IF(Table1[[#This Row],[F Vet]]=""," ",RANK(AE395,$AE$5:$AE$1454,1))</f>
        <v xml:space="preserve"> </v>
      </c>
      <c r="I395" s="82" t="str">
        <f>IF(Table1[[#This Row],[F SuperVet]]=""," ",RANK(AF395,$AF$5:$AF$1454,1))</f>
        <v xml:space="preserve"> </v>
      </c>
      <c r="J395" s="82" t="str">
        <f>IF(Table1[[#This Row],[M Open]]=""," ",RANK(AG395,$AG$5:$AG$1454,1))</f>
        <v xml:space="preserve"> </v>
      </c>
      <c r="K395" s="82">
        <f>IF(Table1[[#This Row],[M Vet]]=""," ",RANK(AH395,$AH$5:$AH$1454,1))</f>
        <v>277</v>
      </c>
      <c r="L395" s="82" t="str">
        <f>IF(Table1[[#This Row],[M SuperVet]]=""," ",RANK(AI395,$AI$5:$AI$1454,1))</f>
        <v xml:space="preserve"> </v>
      </c>
      <c r="M395" s="74">
        <v>315</v>
      </c>
      <c r="N395" s="74">
        <v>176</v>
      </c>
      <c r="O395" s="74">
        <v>47</v>
      </c>
      <c r="P395" s="74">
        <v>128</v>
      </c>
      <c r="Q395" s="17">
        <v>515</v>
      </c>
      <c r="R395" s="17">
        <v>139</v>
      </c>
      <c r="S395" s="17">
        <v>104</v>
      </c>
      <c r="T395" s="17">
        <v>179</v>
      </c>
      <c r="U395" s="55">
        <f>+Table1[[#This Row],[Thames Turbo Sprint Triathlon]]/$M$3</f>
        <v>0.77970297029702973</v>
      </c>
      <c r="V395" s="55">
        <f t="shared" si="151"/>
        <v>1</v>
      </c>
      <c r="W395" s="55">
        <f t="shared" si="152"/>
        <v>1</v>
      </c>
      <c r="X395" s="55">
        <f t="shared" si="153"/>
        <v>1</v>
      </c>
      <c r="Y395" s="55">
        <f t="shared" si="154"/>
        <v>1</v>
      </c>
      <c r="Z395" s="55">
        <f>+Table1[[#This Row],[Hillingdon Sprint Triathlon]]/$R$3</f>
        <v>1</v>
      </c>
      <c r="AA395" s="55">
        <f>+Table1[[#This Row],[London Fields]]/$S$3</f>
        <v>1</v>
      </c>
      <c r="AB395" s="55">
        <f>+Table1[[#This Row],[Jekyll &amp; Hyde Park Duathlon]]/$T$3</f>
        <v>1</v>
      </c>
      <c r="AC395" s="65">
        <f t="shared" si="155"/>
        <v>3.7797029702970297</v>
      </c>
      <c r="AD395" s="55"/>
      <c r="AE395" s="55"/>
      <c r="AF395" s="55"/>
      <c r="AG395" s="55"/>
      <c r="AH395" s="55">
        <f>+AC395</f>
        <v>3.7797029702970297</v>
      </c>
      <c r="AI395" s="55"/>
      <c r="AJ395" s="73">
        <f>COUNT(Table1[[#This Row],[F open]:[M SuperVet]])</f>
        <v>1</v>
      </c>
    </row>
    <row r="396" spans="1:36" s="52" customFormat="1" hidden="1" x14ac:dyDescent="0.2">
      <c r="A396" s="16" t="str">
        <f t="shared" si="157"/>
        <v xml:space="preserve"> </v>
      </c>
      <c r="B396" s="16" t="s">
        <v>1755</v>
      </c>
      <c r="C396" s="15" t="s">
        <v>151</v>
      </c>
      <c r="D396" s="29" t="s">
        <v>217</v>
      </c>
      <c r="E396" s="29" t="s">
        <v>188</v>
      </c>
      <c r="F396" s="82">
        <f t="shared" si="150"/>
        <v>638</v>
      </c>
      <c r="G396" s="82" t="str">
        <f>IF(Table1[[#This Row],[F open]]=""," ",RANK(AD396,$AD$5:$AD$1454,1))</f>
        <v xml:space="preserve"> </v>
      </c>
      <c r="H396" s="82" t="str">
        <f>IF(Table1[[#This Row],[F Vet]]=""," ",RANK(AE396,$AE$5:$AE$1454,1))</f>
        <v xml:space="preserve"> </v>
      </c>
      <c r="I396" s="82" t="str">
        <f>IF(Table1[[#This Row],[F SuperVet]]=""," ",RANK(AF396,$AF$5:$AF$1454,1))</f>
        <v xml:space="preserve"> </v>
      </c>
      <c r="J396" s="82">
        <f>IF(Table1[[#This Row],[M Open]]=""," ",RANK(AG396,$AG$5:$AG$1454,1))</f>
        <v>350</v>
      </c>
      <c r="K396" s="82" t="str">
        <f>IF(Table1[[#This Row],[M Vet]]=""," ",RANK(AH396,$AH$5:$AH$1454,1))</f>
        <v xml:space="preserve"> </v>
      </c>
      <c r="L396" s="82" t="str">
        <f>IF(Table1[[#This Row],[M SuperVet]]=""," ",RANK(AI396,$AI$5:$AI$1454,1))</f>
        <v xml:space="preserve"> </v>
      </c>
      <c r="M396" s="74">
        <v>404</v>
      </c>
      <c r="N396" s="74">
        <v>176</v>
      </c>
      <c r="O396" s="74">
        <v>47</v>
      </c>
      <c r="P396" s="74">
        <v>128</v>
      </c>
      <c r="Q396" s="17">
        <v>225</v>
      </c>
      <c r="R396" s="17">
        <v>139</v>
      </c>
      <c r="S396" s="17">
        <v>104</v>
      </c>
      <c r="T396" s="17">
        <v>179</v>
      </c>
      <c r="U396" s="55">
        <f>+Table1[[#This Row],[Thames Turbo Sprint Triathlon]]/$M$3</f>
        <v>1</v>
      </c>
      <c r="V396" s="55">
        <f t="shared" si="151"/>
        <v>1</v>
      </c>
      <c r="W396" s="55">
        <f t="shared" si="152"/>
        <v>1</v>
      </c>
      <c r="X396" s="55">
        <f t="shared" si="153"/>
        <v>1</v>
      </c>
      <c r="Y396" s="55">
        <f t="shared" si="154"/>
        <v>0.43689320388349512</v>
      </c>
      <c r="Z396" s="55">
        <f>+Table1[[#This Row],[Hillingdon Sprint Triathlon]]/$R$3</f>
        <v>1</v>
      </c>
      <c r="AA396" s="55">
        <f>+Table1[[#This Row],[London Fields]]/$S$3</f>
        <v>1</v>
      </c>
      <c r="AB396" s="55">
        <f>+Table1[[#This Row],[Jekyll &amp; Hyde Park Duathlon]]/$T$3</f>
        <v>1</v>
      </c>
      <c r="AC396" s="65">
        <f t="shared" si="155"/>
        <v>3.4368932038834954</v>
      </c>
      <c r="AD396" s="55"/>
      <c r="AE396" s="55"/>
      <c r="AF396" s="55"/>
      <c r="AG396" s="55">
        <f t="shared" ref="AG396:AG397" si="158">+AC396</f>
        <v>3.4368932038834954</v>
      </c>
      <c r="AH396" s="55"/>
      <c r="AI396" s="55"/>
      <c r="AJ396" s="73">
        <f>COUNT(Table1[[#This Row],[F open]:[M SuperVet]])</f>
        <v>1</v>
      </c>
    </row>
    <row r="397" spans="1:36" s="52" customFormat="1" hidden="1" x14ac:dyDescent="0.2">
      <c r="A397" s="16" t="str">
        <f t="shared" ref="A397:A412" si="159">IF(B396=B397,"y"," ")</f>
        <v xml:space="preserve"> </v>
      </c>
      <c r="B397" s="16" t="s">
        <v>2173</v>
      </c>
      <c r="C397" s="15" t="s">
        <v>2174</v>
      </c>
      <c r="D397" s="29" t="s">
        <v>217</v>
      </c>
      <c r="E397" s="29" t="s">
        <v>188</v>
      </c>
      <c r="F397" s="82">
        <f t="shared" si="150"/>
        <v>375</v>
      </c>
      <c r="G397" s="82" t="str">
        <f>IF(Table1[[#This Row],[F open]]=""," ",RANK(AD397,$AD$5:$AD$1454,1))</f>
        <v xml:space="preserve"> </v>
      </c>
      <c r="H397" s="82" t="str">
        <f>IF(Table1[[#This Row],[F Vet]]=""," ",RANK(AE397,$AE$5:$AE$1454,1))</f>
        <v xml:space="preserve"> </v>
      </c>
      <c r="I397" s="82" t="str">
        <f>IF(Table1[[#This Row],[F SuperVet]]=""," ",RANK(AF397,$AF$5:$AF$1454,1))</f>
        <v xml:space="preserve"> </v>
      </c>
      <c r="J397" s="82">
        <f>IF(Table1[[#This Row],[M Open]]=""," ",RANK(AG397,$AG$5:$AG$1454,1))</f>
        <v>219</v>
      </c>
      <c r="K397" s="82" t="str">
        <f>IF(Table1[[#This Row],[M Vet]]=""," ",RANK(AH397,$AH$5:$AH$1454,1))</f>
        <v xml:space="preserve"> </v>
      </c>
      <c r="L397" s="82" t="str">
        <f>IF(Table1[[#This Row],[M SuperVet]]=""," ",RANK(AI397,$AI$5:$AI$1454,1))</f>
        <v xml:space="preserve"> </v>
      </c>
      <c r="M397" s="74">
        <v>404</v>
      </c>
      <c r="N397" s="74">
        <v>176</v>
      </c>
      <c r="O397" s="74">
        <v>47</v>
      </c>
      <c r="P397" s="74">
        <v>128</v>
      </c>
      <c r="Q397" s="17">
        <v>515</v>
      </c>
      <c r="R397" s="17">
        <v>139</v>
      </c>
      <c r="S397" s="17">
        <v>104</v>
      </c>
      <c r="T397" s="17">
        <v>41</v>
      </c>
      <c r="U397" s="55">
        <f>+Table1[[#This Row],[Thames Turbo Sprint Triathlon]]/$M$3</f>
        <v>1</v>
      </c>
      <c r="V397" s="55">
        <f t="shared" si="151"/>
        <v>1</v>
      </c>
      <c r="W397" s="55">
        <f t="shared" si="152"/>
        <v>1</v>
      </c>
      <c r="X397" s="55">
        <f t="shared" si="153"/>
        <v>1</v>
      </c>
      <c r="Y397" s="55">
        <f t="shared" si="154"/>
        <v>1</v>
      </c>
      <c r="Z397" s="55">
        <f>+Table1[[#This Row],[Hillingdon Sprint Triathlon]]/$R$3</f>
        <v>1</v>
      </c>
      <c r="AA397" s="55">
        <f>+Table1[[#This Row],[London Fields]]/$S$3</f>
        <v>1</v>
      </c>
      <c r="AB397" s="55">
        <f>+Table1[[#This Row],[Jekyll &amp; Hyde Park Duathlon]]/$T$3</f>
        <v>0.22905027932960895</v>
      </c>
      <c r="AC397" s="65">
        <f t="shared" si="155"/>
        <v>3.2290502793296092</v>
      </c>
      <c r="AD397" s="55"/>
      <c r="AE397" s="55"/>
      <c r="AF397" s="55"/>
      <c r="AG397" s="55">
        <f t="shared" si="158"/>
        <v>3.2290502793296092</v>
      </c>
      <c r="AH397" s="55"/>
      <c r="AI397" s="55"/>
      <c r="AJ397" s="73">
        <f>COUNT(Table1[[#This Row],[F open]:[M SuperVet]])</f>
        <v>1</v>
      </c>
    </row>
    <row r="398" spans="1:36" s="52" customFormat="1" x14ac:dyDescent="0.2">
      <c r="A398" s="16" t="str">
        <f t="shared" si="159"/>
        <v xml:space="preserve"> </v>
      </c>
      <c r="B398" s="16" t="s">
        <v>591</v>
      </c>
      <c r="C398" s="15"/>
      <c r="D398" s="29" t="s">
        <v>397</v>
      </c>
      <c r="E398" s="29" t="s">
        <v>194</v>
      </c>
      <c r="F398" s="82">
        <f t="shared" si="150"/>
        <v>1382</v>
      </c>
      <c r="G398" s="82" t="str">
        <f>IF(Table1[[#This Row],[F open]]=""," ",RANK(AD398,$AD$5:$AD$1454,1))</f>
        <v xml:space="preserve"> </v>
      </c>
      <c r="H398" s="82">
        <f>IF(Table1[[#This Row],[F Vet]]=""," ",RANK(AE398,$AE$5:$AE$1454,1))</f>
        <v>85</v>
      </c>
      <c r="I398" s="82" t="str">
        <f>IF(Table1[[#This Row],[F SuperVet]]=""," ",RANK(AF398,$AF$5:$AF$1454,1))</f>
        <v xml:space="preserve"> </v>
      </c>
      <c r="J398" s="82" t="str">
        <f>IF(Table1[[#This Row],[M Open]]=""," ",RANK(AG398,$AG$5:$AG$1454,1))</f>
        <v xml:space="preserve"> </v>
      </c>
      <c r="K398" s="82" t="str">
        <f>IF(Table1[[#This Row],[M Vet]]=""," ",RANK(AH398,$AH$5:$AH$1454,1))</f>
        <v xml:space="preserve"> </v>
      </c>
      <c r="L398" s="82" t="str">
        <f>IF(Table1[[#This Row],[M SuperVet]]=""," ",RANK(AI398,$AI$5:$AI$1454,1))</f>
        <v xml:space="preserve"> </v>
      </c>
      <c r="M398" s="74">
        <v>404</v>
      </c>
      <c r="N398" s="74">
        <v>176</v>
      </c>
      <c r="O398" s="74">
        <v>47</v>
      </c>
      <c r="P398" s="74">
        <v>128</v>
      </c>
      <c r="Q398" s="17">
        <v>491</v>
      </c>
      <c r="R398" s="17">
        <v>139</v>
      </c>
      <c r="S398" s="17">
        <v>104</v>
      </c>
      <c r="T398" s="17">
        <v>179</v>
      </c>
      <c r="U398" s="55">
        <f>+Table1[[#This Row],[Thames Turbo Sprint Triathlon]]/$M$3</f>
        <v>1</v>
      </c>
      <c r="V398" s="55">
        <f t="shared" si="151"/>
        <v>1</v>
      </c>
      <c r="W398" s="55">
        <f t="shared" si="152"/>
        <v>1</v>
      </c>
      <c r="X398" s="55">
        <f t="shared" si="153"/>
        <v>1</v>
      </c>
      <c r="Y398" s="55">
        <f t="shared" si="154"/>
        <v>0.95339805825242718</v>
      </c>
      <c r="Z398" s="55">
        <f>+Table1[[#This Row],[Hillingdon Sprint Triathlon]]/$R$3</f>
        <v>1</v>
      </c>
      <c r="AA398" s="55">
        <f>+Table1[[#This Row],[London Fields]]/$S$3</f>
        <v>1</v>
      </c>
      <c r="AB398" s="55">
        <f>+Table1[[#This Row],[Jekyll &amp; Hyde Park Duathlon]]/$T$3</f>
        <v>1</v>
      </c>
      <c r="AC398" s="65">
        <f t="shared" si="155"/>
        <v>3.9533980582524273</v>
      </c>
      <c r="AD398" s="55"/>
      <c r="AE398" s="55">
        <f>+AC398</f>
        <v>3.9533980582524273</v>
      </c>
      <c r="AF398" s="55"/>
      <c r="AG398" s="55"/>
      <c r="AH398" s="55"/>
      <c r="AI398" s="55"/>
      <c r="AJ398" s="73">
        <f>COUNT(Table1[[#This Row],[F open]:[M SuperVet]])</f>
        <v>1</v>
      </c>
    </row>
    <row r="399" spans="1:36" s="52" customFormat="1" x14ac:dyDescent="0.2">
      <c r="A399" s="16" t="str">
        <f t="shared" si="159"/>
        <v xml:space="preserve"> </v>
      </c>
      <c r="B399" s="16" t="s">
        <v>1892</v>
      </c>
      <c r="C399" s="15"/>
      <c r="D399" s="29" t="s">
        <v>217</v>
      </c>
      <c r="E399" s="29" t="s">
        <v>194</v>
      </c>
      <c r="F399" s="82">
        <f t="shared" si="150"/>
        <v>1117</v>
      </c>
      <c r="G399" s="82">
        <f>IF(Table1[[#This Row],[F open]]=""," ",RANK(AD399,$AD$5:$AD$1454,1))</f>
        <v>183</v>
      </c>
      <c r="H399" s="82" t="str">
        <f>IF(Table1[[#This Row],[F Vet]]=""," ",RANK(AE399,$AE$5:$AE$1454,1))</f>
        <v xml:space="preserve"> </v>
      </c>
      <c r="I399" s="82" t="str">
        <f>IF(Table1[[#This Row],[F SuperVet]]=""," ",RANK(AF399,$AF$5:$AF$1454,1))</f>
        <v xml:space="preserve"> </v>
      </c>
      <c r="J399" s="82" t="str">
        <f>IF(Table1[[#This Row],[M Open]]=""," ",RANK(AG399,$AG$5:$AG$1454,1))</f>
        <v xml:space="preserve"> </v>
      </c>
      <c r="K399" s="82" t="str">
        <f>IF(Table1[[#This Row],[M Vet]]=""," ",RANK(AH399,$AH$5:$AH$1454,1))</f>
        <v xml:space="preserve"> </v>
      </c>
      <c r="L399" s="82" t="str">
        <f>IF(Table1[[#This Row],[M SuperVet]]=""," ",RANK(AI399,$AI$5:$AI$1454,1))</f>
        <v xml:space="preserve"> </v>
      </c>
      <c r="M399" s="74">
        <v>404</v>
      </c>
      <c r="N399" s="74">
        <v>176</v>
      </c>
      <c r="O399" s="74">
        <v>47</v>
      </c>
      <c r="P399" s="74">
        <v>128</v>
      </c>
      <c r="Q399" s="17">
        <v>404</v>
      </c>
      <c r="R399" s="17">
        <v>139</v>
      </c>
      <c r="S399" s="17">
        <v>104</v>
      </c>
      <c r="T399" s="17">
        <v>179</v>
      </c>
      <c r="U399" s="55">
        <f>+Table1[[#This Row],[Thames Turbo Sprint Triathlon]]/$M$3</f>
        <v>1</v>
      </c>
      <c r="V399" s="55">
        <f t="shared" si="151"/>
        <v>1</v>
      </c>
      <c r="W399" s="55">
        <f t="shared" si="152"/>
        <v>1</v>
      </c>
      <c r="X399" s="55">
        <f t="shared" si="153"/>
        <v>1</v>
      </c>
      <c r="Y399" s="55">
        <f t="shared" si="154"/>
        <v>0.78446601941747574</v>
      </c>
      <c r="Z399" s="55">
        <f>+Table1[[#This Row],[Hillingdon Sprint Triathlon]]/$R$3</f>
        <v>1</v>
      </c>
      <c r="AA399" s="55">
        <f>+Table1[[#This Row],[London Fields]]/$S$3</f>
        <v>1</v>
      </c>
      <c r="AB399" s="55">
        <f>+Table1[[#This Row],[Jekyll &amp; Hyde Park Duathlon]]/$T$3</f>
        <v>1</v>
      </c>
      <c r="AC399" s="65">
        <f t="shared" si="155"/>
        <v>3.7844660194174757</v>
      </c>
      <c r="AD399" s="55">
        <f>+AC399</f>
        <v>3.7844660194174757</v>
      </c>
      <c r="AE399" s="55"/>
      <c r="AF399" s="55"/>
      <c r="AG399" s="55"/>
      <c r="AH399" s="55"/>
      <c r="AI399" s="55"/>
      <c r="AJ399" s="73">
        <f>COUNT(Table1[[#This Row],[F open]:[M SuperVet]])</f>
        <v>1</v>
      </c>
    </row>
    <row r="400" spans="1:36" s="52" customFormat="1" x14ac:dyDescent="0.2">
      <c r="A400" s="16" t="str">
        <f t="shared" si="159"/>
        <v xml:space="preserve"> </v>
      </c>
      <c r="B400" s="16" t="s">
        <v>1904</v>
      </c>
      <c r="C400" s="15"/>
      <c r="D400" s="29" t="s">
        <v>397</v>
      </c>
      <c r="E400" s="29" t="s">
        <v>194</v>
      </c>
      <c r="F400" s="82">
        <f t="shared" si="150"/>
        <v>1160</v>
      </c>
      <c r="G400" s="82" t="str">
        <f>IF(Table1[[#This Row],[F open]]=""," ",RANK(AD400,$AD$5:$AD$1454,1))</f>
        <v xml:space="preserve"> </v>
      </c>
      <c r="H400" s="82">
        <f>IF(Table1[[#This Row],[F Vet]]=""," ",RANK(AE400,$AE$5:$AE$1454,1))</f>
        <v>53</v>
      </c>
      <c r="I400" s="82" t="str">
        <f>IF(Table1[[#This Row],[F SuperVet]]=""," ",RANK(AF400,$AF$5:$AF$1454,1))</f>
        <v xml:space="preserve"> </v>
      </c>
      <c r="J400" s="82" t="str">
        <f>IF(Table1[[#This Row],[M Open]]=""," ",RANK(AG400,$AG$5:$AG$1454,1))</f>
        <v xml:space="preserve"> </v>
      </c>
      <c r="K400" s="82" t="str">
        <f>IF(Table1[[#This Row],[M Vet]]=""," ",RANK(AH400,$AH$5:$AH$1454,1))</f>
        <v xml:space="preserve"> </v>
      </c>
      <c r="L400" s="82" t="str">
        <f>IF(Table1[[#This Row],[M SuperVet]]=""," ",RANK(AI400,$AI$5:$AI$1454,1))</f>
        <v xml:space="preserve"> </v>
      </c>
      <c r="M400" s="74">
        <v>404</v>
      </c>
      <c r="N400" s="74">
        <v>176</v>
      </c>
      <c r="O400" s="74">
        <v>47</v>
      </c>
      <c r="P400" s="74">
        <v>128</v>
      </c>
      <c r="Q400" s="17">
        <v>419</v>
      </c>
      <c r="R400" s="17">
        <v>139</v>
      </c>
      <c r="S400" s="17">
        <v>104</v>
      </c>
      <c r="T400" s="17">
        <v>179</v>
      </c>
      <c r="U400" s="55">
        <f>+Table1[[#This Row],[Thames Turbo Sprint Triathlon]]/$M$3</f>
        <v>1</v>
      </c>
      <c r="V400" s="55">
        <f t="shared" si="151"/>
        <v>1</v>
      </c>
      <c r="W400" s="55">
        <f t="shared" si="152"/>
        <v>1</v>
      </c>
      <c r="X400" s="55">
        <f t="shared" si="153"/>
        <v>1</v>
      </c>
      <c r="Y400" s="55">
        <f t="shared" si="154"/>
        <v>0.81359223300970873</v>
      </c>
      <c r="Z400" s="55">
        <f>+Table1[[#This Row],[Hillingdon Sprint Triathlon]]/$R$3</f>
        <v>1</v>
      </c>
      <c r="AA400" s="55">
        <f>+Table1[[#This Row],[London Fields]]/$S$3</f>
        <v>1</v>
      </c>
      <c r="AB400" s="55">
        <f>+Table1[[#This Row],[Jekyll &amp; Hyde Park Duathlon]]/$T$3</f>
        <v>1</v>
      </c>
      <c r="AC400" s="65">
        <f t="shared" si="155"/>
        <v>3.8135922330097087</v>
      </c>
      <c r="AD400" s="55"/>
      <c r="AE400" s="55">
        <f>+AC400</f>
        <v>3.8135922330097087</v>
      </c>
      <c r="AF400" s="55"/>
      <c r="AG400" s="55"/>
      <c r="AH400" s="55"/>
      <c r="AI400" s="55"/>
      <c r="AJ400" s="73">
        <f>COUNT(Table1[[#This Row],[F open]:[M SuperVet]])</f>
        <v>1</v>
      </c>
    </row>
    <row r="401" spans="1:36" s="52" customFormat="1" x14ac:dyDescent="0.2">
      <c r="A401" s="16" t="str">
        <f t="shared" si="159"/>
        <v xml:space="preserve"> </v>
      </c>
      <c r="B401" s="16" t="s">
        <v>1763</v>
      </c>
      <c r="C401" s="15" t="s">
        <v>1615</v>
      </c>
      <c r="D401" s="29" t="s">
        <v>217</v>
      </c>
      <c r="E401" s="29" t="s">
        <v>194</v>
      </c>
      <c r="F401" s="82">
        <f t="shared" si="150"/>
        <v>663</v>
      </c>
      <c r="G401" s="82">
        <f>IF(Table1[[#This Row],[F open]]=""," ",RANK(AD401,$AD$5:$AD$1454,1))</f>
        <v>86</v>
      </c>
      <c r="H401" s="82" t="str">
        <f>IF(Table1[[#This Row],[F Vet]]=""," ",RANK(AE401,$AE$5:$AE$1454,1))</f>
        <v xml:space="preserve"> </v>
      </c>
      <c r="I401" s="82" t="str">
        <f>IF(Table1[[#This Row],[F SuperVet]]=""," ",RANK(AF401,$AF$5:$AF$1454,1))</f>
        <v xml:space="preserve"> </v>
      </c>
      <c r="J401" s="82" t="str">
        <f>IF(Table1[[#This Row],[M Open]]=""," ",RANK(AG401,$AG$5:$AG$1454,1))</f>
        <v xml:space="preserve"> </v>
      </c>
      <c r="K401" s="82" t="str">
        <f>IF(Table1[[#This Row],[M Vet]]=""," ",RANK(AH401,$AH$5:$AH$1454,1))</f>
        <v xml:space="preserve"> </v>
      </c>
      <c r="L401" s="82" t="str">
        <f>IF(Table1[[#This Row],[M SuperVet]]=""," ",RANK(AI401,$AI$5:$AI$1454,1))</f>
        <v xml:space="preserve"> </v>
      </c>
      <c r="M401" s="74">
        <v>404</v>
      </c>
      <c r="N401" s="74">
        <v>176</v>
      </c>
      <c r="O401" s="74">
        <v>47</v>
      </c>
      <c r="P401" s="74">
        <v>128</v>
      </c>
      <c r="Q401" s="17">
        <v>236</v>
      </c>
      <c r="R401" s="17">
        <v>139</v>
      </c>
      <c r="S401" s="17">
        <v>104</v>
      </c>
      <c r="T401" s="17">
        <v>179</v>
      </c>
      <c r="U401" s="55">
        <f>+Table1[[#This Row],[Thames Turbo Sprint Triathlon]]/$M$3</f>
        <v>1</v>
      </c>
      <c r="V401" s="55">
        <f t="shared" si="151"/>
        <v>1</v>
      </c>
      <c r="W401" s="55">
        <f t="shared" si="152"/>
        <v>1</v>
      </c>
      <c r="X401" s="55">
        <f t="shared" si="153"/>
        <v>1</v>
      </c>
      <c r="Y401" s="55">
        <f t="shared" si="154"/>
        <v>0.45825242718446602</v>
      </c>
      <c r="Z401" s="55">
        <f>+Table1[[#This Row],[Hillingdon Sprint Triathlon]]/$R$3</f>
        <v>1</v>
      </c>
      <c r="AA401" s="55">
        <f>+Table1[[#This Row],[London Fields]]/$S$3</f>
        <v>1</v>
      </c>
      <c r="AB401" s="55">
        <f>+Table1[[#This Row],[Jekyll &amp; Hyde Park Duathlon]]/$T$3</f>
        <v>1</v>
      </c>
      <c r="AC401" s="65">
        <f t="shared" si="155"/>
        <v>3.4582524271844659</v>
      </c>
      <c r="AD401" s="55">
        <f t="shared" ref="AD401:AD407" si="160">+AC401</f>
        <v>3.4582524271844659</v>
      </c>
      <c r="AE401" s="55"/>
      <c r="AF401" s="55"/>
      <c r="AG401" s="55"/>
      <c r="AH401" s="55"/>
      <c r="AI401" s="55"/>
      <c r="AJ401" s="73">
        <f>COUNT(Table1[[#This Row],[F open]:[M SuperVet]])</f>
        <v>1</v>
      </c>
    </row>
    <row r="402" spans="1:36" s="52" customFormat="1" x14ac:dyDescent="0.2">
      <c r="A402" s="16" t="str">
        <f t="shared" si="159"/>
        <v xml:space="preserve"> </v>
      </c>
      <c r="B402" s="16" t="s">
        <v>1008</v>
      </c>
      <c r="C402" s="15"/>
      <c r="D402" s="29" t="s">
        <v>217</v>
      </c>
      <c r="E402" s="29" t="s">
        <v>194</v>
      </c>
      <c r="F402" s="82">
        <f t="shared" si="150"/>
        <v>1272</v>
      </c>
      <c r="G402" s="82">
        <f>IF(Table1[[#This Row],[F open]]=""," ",RANK(AD402,$AD$5:$AD$1454,1))</f>
        <v>243</v>
      </c>
      <c r="H402" s="82" t="str">
        <f>IF(Table1[[#This Row],[F Vet]]=""," ",RANK(AE402,$AE$5:$AE$1454,1))</f>
        <v xml:space="preserve"> </v>
      </c>
      <c r="I402" s="82" t="str">
        <f>IF(Table1[[#This Row],[F SuperVet]]=""," ",RANK(AF402,$AF$5:$AF$1454,1))</f>
        <v xml:space="preserve"> </v>
      </c>
      <c r="J402" s="82" t="str">
        <f>IF(Table1[[#This Row],[M Open]]=""," ",RANK(AG402,$AG$5:$AG$1454,1))</f>
        <v xml:space="preserve"> </v>
      </c>
      <c r="K402" s="82" t="str">
        <f>IF(Table1[[#This Row],[M Vet]]=""," ",RANK(AH402,$AH$5:$AH$1454,1))</f>
        <v xml:space="preserve"> </v>
      </c>
      <c r="L402" s="82" t="str">
        <f>IF(Table1[[#This Row],[M SuperVet]]=""," ",RANK(AI402,$AI$5:$AI$1454,1))</f>
        <v xml:space="preserve"> </v>
      </c>
      <c r="M402" s="74">
        <v>357</v>
      </c>
      <c r="N402" s="74">
        <v>176</v>
      </c>
      <c r="O402" s="74">
        <v>47</v>
      </c>
      <c r="P402" s="74">
        <v>128</v>
      </c>
      <c r="Q402" s="17">
        <v>515</v>
      </c>
      <c r="R402" s="17">
        <v>139</v>
      </c>
      <c r="S402" s="17">
        <v>104</v>
      </c>
      <c r="T402" s="17">
        <v>179</v>
      </c>
      <c r="U402" s="55">
        <f>+Table1[[#This Row],[Thames Turbo Sprint Triathlon]]/$M$3</f>
        <v>0.88366336633663367</v>
      </c>
      <c r="V402" s="55">
        <f t="shared" si="151"/>
        <v>1</v>
      </c>
      <c r="W402" s="55">
        <f t="shared" si="152"/>
        <v>1</v>
      </c>
      <c r="X402" s="55">
        <f t="shared" si="153"/>
        <v>1</v>
      </c>
      <c r="Y402" s="55">
        <f t="shared" si="154"/>
        <v>1</v>
      </c>
      <c r="Z402" s="55">
        <f>+Table1[[#This Row],[Hillingdon Sprint Triathlon]]/$R$3</f>
        <v>1</v>
      </c>
      <c r="AA402" s="55">
        <f>+Table1[[#This Row],[London Fields]]/$S$3</f>
        <v>1</v>
      </c>
      <c r="AB402" s="55">
        <f>+Table1[[#This Row],[Jekyll &amp; Hyde Park Duathlon]]/$T$3</f>
        <v>1</v>
      </c>
      <c r="AC402" s="65">
        <f t="shared" si="155"/>
        <v>3.8836633663366338</v>
      </c>
      <c r="AD402" s="55">
        <f t="shared" si="160"/>
        <v>3.8836633663366338</v>
      </c>
      <c r="AE402" s="55"/>
      <c r="AF402" s="55"/>
      <c r="AG402" s="55"/>
      <c r="AH402" s="55"/>
      <c r="AI402" s="55"/>
      <c r="AJ402" s="73">
        <f>COUNT(Table1[[#This Row],[F open]:[M SuperVet]])</f>
        <v>1</v>
      </c>
    </row>
    <row r="403" spans="1:36" s="52" customFormat="1" x14ac:dyDescent="0.2">
      <c r="A403" s="16" t="str">
        <f t="shared" si="159"/>
        <v xml:space="preserve"> </v>
      </c>
      <c r="B403" s="16" t="s">
        <v>2207</v>
      </c>
      <c r="C403" s="15" t="s">
        <v>70</v>
      </c>
      <c r="D403" s="29" t="s">
        <v>217</v>
      </c>
      <c r="E403" s="29" t="s">
        <v>194</v>
      </c>
      <c r="F403" s="82">
        <f t="shared" si="150"/>
        <v>748</v>
      </c>
      <c r="G403" s="82">
        <f>IF(Table1[[#This Row],[F open]]=""," ",RANK(AD403,$AD$5:$AD$1454,1))</f>
        <v>100</v>
      </c>
      <c r="H403" s="82" t="str">
        <f>IF(Table1[[#This Row],[F Vet]]=""," ",RANK(AE403,$AE$5:$AE$1454,1))</f>
        <v xml:space="preserve"> </v>
      </c>
      <c r="I403" s="82" t="str">
        <f>IF(Table1[[#This Row],[F SuperVet]]=""," ",RANK(AF403,$AF$5:$AF$1454,1))</f>
        <v xml:space="preserve"> </v>
      </c>
      <c r="J403" s="82" t="str">
        <f>IF(Table1[[#This Row],[M Open]]=""," ",RANK(AG403,$AG$5:$AG$1454,1))</f>
        <v xml:space="preserve"> </v>
      </c>
      <c r="K403" s="82" t="str">
        <f>IF(Table1[[#This Row],[M Vet]]=""," ",RANK(AH403,$AH$5:$AH$1454,1))</f>
        <v xml:space="preserve"> </v>
      </c>
      <c r="L403" s="82" t="str">
        <f>IF(Table1[[#This Row],[M SuperVet]]=""," ",RANK(AI403,$AI$5:$AI$1454,1))</f>
        <v xml:space="preserve"> </v>
      </c>
      <c r="M403" s="74">
        <v>404</v>
      </c>
      <c r="N403" s="74">
        <v>176</v>
      </c>
      <c r="O403" s="74">
        <v>47</v>
      </c>
      <c r="P403" s="74">
        <v>128</v>
      </c>
      <c r="Q403" s="17">
        <v>515</v>
      </c>
      <c r="R403" s="17">
        <v>139</v>
      </c>
      <c r="S403" s="17">
        <v>104</v>
      </c>
      <c r="T403" s="17">
        <v>93</v>
      </c>
      <c r="U403" s="55">
        <f>+Table1[[#This Row],[Thames Turbo Sprint Triathlon]]/$M$3</f>
        <v>1</v>
      </c>
      <c r="V403" s="55">
        <f t="shared" si="151"/>
        <v>1</v>
      </c>
      <c r="W403" s="55">
        <f t="shared" si="152"/>
        <v>1</v>
      </c>
      <c r="X403" s="55">
        <f t="shared" si="153"/>
        <v>1</v>
      </c>
      <c r="Y403" s="55">
        <f t="shared" si="154"/>
        <v>1</v>
      </c>
      <c r="Z403" s="55">
        <f>+Table1[[#This Row],[Hillingdon Sprint Triathlon]]/$R$3</f>
        <v>1</v>
      </c>
      <c r="AA403" s="55">
        <f>+Table1[[#This Row],[London Fields]]/$S$3</f>
        <v>1</v>
      </c>
      <c r="AB403" s="55">
        <f>+Table1[[#This Row],[Jekyll &amp; Hyde Park Duathlon]]/$T$3</f>
        <v>0.51955307262569828</v>
      </c>
      <c r="AC403" s="65">
        <f t="shared" si="155"/>
        <v>3.5195530726256985</v>
      </c>
      <c r="AD403" s="55">
        <f t="shared" si="160"/>
        <v>3.5195530726256985</v>
      </c>
      <c r="AE403" s="55"/>
      <c r="AF403" s="55"/>
      <c r="AG403" s="55"/>
      <c r="AH403" s="55"/>
      <c r="AI403" s="55"/>
      <c r="AJ403" s="73">
        <f>COUNT(Table1[[#This Row],[F open]:[M SuperVet]])</f>
        <v>1</v>
      </c>
    </row>
    <row r="404" spans="1:36" s="52" customFormat="1" x14ac:dyDescent="0.2">
      <c r="A404" s="16" t="str">
        <f t="shared" si="159"/>
        <v xml:space="preserve"> </v>
      </c>
      <c r="B404" s="16" t="s">
        <v>1605</v>
      </c>
      <c r="C404" s="15" t="s">
        <v>122</v>
      </c>
      <c r="D404" s="29" t="s">
        <v>217</v>
      </c>
      <c r="E404" s="29" t="s">
        <v>1538</v>
      </c>
      <c r="F404" s="82">
        <f t="shared" si="150"/>
        <v>1393</v>
      </c>
      <c r="G404" s="82">
        <f>IF(Table1[[#This Row],[F open]]=""," ",RANK(AD404,$AD$5:$AD$1454,1))</f>
        <v>291</v>
      </c>
      <c r="H404" s="82" t="str">
        <f>IF(Table1[[#This Row],[F Vet]]=""," ",RANK(AE404,$AE$5:$AE$1454,1))</f>
        <v xml:space="preserve"> </v>
      </c>
      <c r="I404" s="82" t="str">
        <f>IF(Table1[[#This Row],[F SuperVet]]=""," ",RANK(AF404,$AF$5:$AF$1454,1))</f>
        <v xml:space="preserve"> </v>
      </c>
      <c r="J404" s="82" t="str">
        <f>IF(Table1[[#This Row],[M Open]]=""," ",RANK(AG404,$AG$5:$AG$1454,1))</f>
        <v xml:space="preserve"> </v>
      </c>
      <c r="K404" s="82" t="str">
        <f>IF(Table1[[#This Row],[M Vet]]=""," ",RANK(AH404,$AH$5:$AH$1454,1))</f>
        <v xml:space="preserve"> </v>
      </c>
      <c r="L404" s="82" t="str">
        <f>IF(Table1[[#This Row],[M SuperVet]]=""," ",RANK(AI404,$AI$5:$AI$1454,1))</f>
        <v xml:space="preserve"> </v>
      </c>
      <c r="M404" s="74">
        <v>404</v>
      </c>
      <c r="N404" s="74">
        <v>176</v>
      </c>
      <c r="O404" s="74">
        <v>47</v>
      </c>
      <c r="P404" s="74">
        <v>123</v>
      </c>
      <c r="Q404" s="17">
        <v>515</v>
      </c>
      <c r="R404" s="17">
        <v>139</v>
      </c>
      <c r="S404" s="17">
        <v>104</v>
      </c>
      <c r="T404" s="17">
        <v>179</v>
      </c>
      <c r="U404" s="55">
        <f>+Table1[[#This Row],[Thames Turbo Sprint Triathlon]]/$M$3</f>
        <v>1</v>
      </c>
      <c r="V404" s="55">
        <f t="shared" si="151"/>
        <v>1</v>
      </c>
      <c r="W404" s="55">
        <f t="shared" si="152"/>
        <v>1</v>
      </c>
      <c r="X404" s="55">
        <f t="shared" si="153"/>
        <v>0.9609375</v>
      </c>
      <c r="Y404" s="55">
        <f t="shared" si="154"/>
        <v>1</v>
      </c>
      <c r="Z404" s="55">
        <f>+Table1[[#This Row],[Hillingdon Sprint Triathlon]]/$R$3</f>
        <v>1</v>
      </c>
      <c r="AA404" s="55">
        <f>+Table1[[#This Row],[London Fields]]/$S$3</f>
        <v>1</v>
      </c>
      <c r="AB404" s="55">
        <f>+Table1[[#This Row],[Jekyll &amp; Hyde Park Duathlon]]/$T$3</f>
        <v>1</v>
      </c>
      <c r="AC404" s="65">
        <f t="shared" si="155"/>
        <v>3.9609375</v>
      </c>
      <c r="AD404" s="55">
        <f t="shared" si="160"/>
        <v>3.9609375</v>
      </c>
      <c r="AE404" s="55"/>
      <c r="AF404" s="55"/>
      <c r="AG404" s="55"/>
      <c r="AH404" s="55"/>
      <c r="AI404" s="55"/>
      <c r="AJ404" s="73">
        <f>COUNT(Table1[[#This Row],[F open]:[M SuperVet]])</f>
        <v>1</v>
      </c>
    </row>
    <row r="405" spans="1:36" s="52" customFormat="1" x14ac:dyDescent="0.2">
      <c r="A405" s="16" t="str">
        <f t="shared" si="159"/>
        <v xml:space="preserve"> </v>
      </c>
      <c r="B405" s="16" t="s">
        <v>2074</v>
      </c>
      <c r="C405" s="15" t="s">
        <v>1664</v>
      </c>
      <c r="D405" s="29" t="s">
        <v>217</v>
      </c>
      <c r="E405" s="29" t="s">
        <v>194</v>
      </c>
      <c r="F405" s="82">
        <f t="shared" si="150"/>
        <v>279</v>
      </c>
      <c r="G405" s="82">
        <f>IF(Table1[[#This Row],[F open]]=""," ",RANK(AD405,$AD$5:$AD$1454,1))</f>
        <v>25</v>
      </c>
      <c r="H405" s="82" t="str">
        <f>IF(Table1[[#This Row],[F Vet]]=""," ",RANK(AE405,$AE$5:$AE$1454,1))</f>
        <v xml:space="preserve"> </v>
      </c>
      <c r="I405" s="82" t="str">
        <f>IF(Table1[[#This Row],[F SuperVet]]=""," ",RANK(AF405,$AF$5:$AF$1454,1))</f>
        <v xml:space="preserve"> </v>
      </c>
      <c r="J405" s="82" t="str">
        <f>IF(Table1[[#This Row],[M Open]]=""," ",RANK(AG405,$AG$5:$AG$1454,1))</f>
        <v xml:space="preserve"> </v>
      </c>
      <c r="K405" s="82" t="str">
        <f>IF(Table1[[#This Row],[M Vet]]=""," ",RANK(AH405,$AH$5:$AH$1454,1))</f>
        <v xml:space="preserve"> </v>
      </c>
      <c r="L405" s="82" t="str">
        <f>IF(Table1[[#This Row],[M SuperVet]]=""," ",RANK(AI405,$AI$5:$AI$1454,1))</f>
        <v xml:space="preserve"> </v>
      </c>
      <c r="M405" s="74">
        <v>404</v>
      </c>
      <c r="N405" s="74">
        <v>176</v>
      </c>
      <c r="O405" s="74">
        <v>47</v>
      </c>
      <c r="P405" s="74">
        <v>128</v>
      </c>
      <c r="Q405" s="17">
        <v>515</v>
      </c>
      <c r="R405" s="17">
        <v>139</v>
      </c>
      <c r="S405" s="17">
        <v>16</v>
      </c>
      <c r="T405" s="17">
        <v>179</v>
      </c>
      <c r="U405" s="55">
        <f>+Table1[[#This Row],[Thames Turbo Sprint Triathlon]]/$M$3</f>
        <v>1</v>
      </c>
      <c r="V405" s="55">
        <f t="shared" si="151"/>
        <v>1</v>
      </c>
      <c r="W405" s="55">
        <f t="shared" si="152"/>
        <v>1</v>
      </c>
      <c r="X405" s="55">
        <f t="shared" si="153"/>
        <v>1</v>
      </c>
      <c r="Y405" s="55">
        <f t="shared" si="154"/>
        <v>1</v>
      </c>
      <c r="Z405" s="55">
        <f>+Table1[[#This Row],[Hillingdon Sprint Triathlon]]/$R$3</f>
        <v>1</v>
      </c>
      <c r="AA405" s="55">
        <f>+Table1[[#This Row],[London Fields]]/$S$3</f>
        <v>0.15384615384615385</v>
      </c>
      <c r="AB405" s="55">
        <f>+Table1[[#This Row],[Jekyll &amp; Hyde Park Duathlon]]/$T$3</f>
        <v>1</v>
      </c>
      <c r="AC405" s="65">
        <f t="shared" si="155"/>
        <v>3.1538461538461537</v>
      </c>
      <c r="AD405" s="55">
        <f t="shared" si="160"/>
        <v>3.1538461538461537</v>
      </c>
      <c r="AE405" s="55"/>
      <c r="AF405" s="55"/>
      <c r="AG405" s="55"/>
      <c r="AH405" s="55"/>
      <c r="AI405" s="55"/>
      <c r="AJ405" s="73">
        <f>COUNT(Table1[[#This Row],[F open]:[M SuperVet]])</f>
        <v>1</v>
      </c>
    </row>
    <row r="406" spans="1:36" s="52" customFormat="1" x14ac:dyDescent="0.2">
      <c r="A406" s="16" t="str">
        <f t="shared" si="159"/>
        <v xml:space="preserve"> </v>
      </c>
      <c r="B406" s="16" t="s">
        <v>802</v>
      </c>
      <c r="C406" s="15" t="s">
        <v>132</v>
      </c>
      <c r="D406" s="29" t="s">
        <v>217</v>
      </c>
      <c r="E406" s="29" t="s">
        <v>194</v>
      </c>
      <c r="F406" s="82">
        <f t="shared" si="150"/>
        <v>406</v>
      </c>
      <c r="G406" s="82">
        <f>IF(Table1[[#This Row],[F open]]=""," ",RANK(AD406,$AD$5:$AD$1454,1))</f>
        <v>39</v>
      </c>
      <c r="H406" s="82" t="str">
        <f>IF(Table1[[#This Row],[F Vet]]=""," ",RANK(AE406,$AE$5:$AE$1454,1))</f>
        <v xml:space="preserve"> </v>
      </c>
      <c r="I406" s="82" t="str">
        <f>IF(Table1[[#This Row],[F SuperVet]]=""," ",RANK(AF406,$AF$5:$AF$1454,1))</f>
        <v xml:space="preserve"> </v>
      </c>
      <c r="J406" s="82" t="str">
        <f>IF(Table1[[#This Row],[M Open]]=""," ",RANK(AG406,$AG$5:$AG$1454,1))</f>
        <v xml:space="preserve"> </v>
      </c>
      <c r="K406" s="82" t="str">
        <f>IF(Table1[[#This Row],[M Vet]]=""," ",RANK(AH406,$AH$5:$AH$1454,1))</f>
        <v xml:space="preserve"> </v>
      </c>
      <c r="L406" s="82" t="str">
        <f>IF(Table1[[#This Row],[M SuperVet]]=""," ",RANK(AI406,$AI$5:$AI$1454,1))</f>
        <v xml:space="preserve"> </v>
      </c>
      <c r="M406" s="74">
        <v>103</v>
      </c>
      <c r="N406" s="74">
        <v>176</v>
      </c>
      <c r="O406" s="74">
        <v>47</v>
      </c>
      <c r="P406" s="74">
        <v>128</v>
      </c>
      <c r="Q406" s="17">
        <v>515</v>
      </c>
      <c r="R406" s="17">
        <v>139</v>
      </c>
      <c r="S406" s="17">
        <v>104</v>
      </c>
      <c r="T406" s="17">
        <v>179</v>
      </c>
      <c r="U406" s="55">
        <f>+Table1[[#This Row],[Thames Turbo Sprint Triathlon]]/$M$3</f>
        <v>0.25495049504950495</v>
      </c>
      <c r="V406" s="55">
        <f t="shared" si="151"/>
        <v>1</v>
      </c>
      <c r="W406" s="55">
        <f t="shared" si="152"/>
        <v>1</v>
      </c>
      <c r="X406" s="55">
        <f t="shared" si="153"/>
        <v>1</v>
      </c>
      <c r="Y406" s="55">
        <f t="shared" si="154"/>
        <v>1</v>
      </c>
      <c r="Z406" s="55">
        <f>+Table1[[#This Row],[Hillingdon Sprint Triathlon]]/$R$3</f>
        <v>1</v>
      </c>
      <c r="AA406" s="55">
        <f>+Table1[[#This Row],[London Fields]]/$S$3</f>
        <v>1</v>
      </c>
      <c r="AB406" s="55">
        <f>+Table1[[#This Row],[Jekyll &amp; Hyde Park Duathlon]]/$T$3</f>
        <v>1</v>
      </c>
      <c r="AC406" s="65">
        <f t="shared" si="155"/>
        <v>3.254950495049505</v>
      </c>
      <c r="AD406" s="55">
        <f t="shared" si="160"/>
        <v>3.254950495049505</v>
      </c>
      <c r="AE406" s="55"/>
      <c r="AF406" s="55"/>
      <c r="AG406" s="55"/>
      <c r="AH406" s="55"/>
      <c r="AI406" s="55"/>
      <c r="AJ406" s="73">
        <f>COUNT(Table1[[#This Row],[F open]:[M SuperVet]])</f>
        <v>1</v>
      </c>
    </row>
    <row r="407" spans="1:36" s="52" customFormat="1" x14ac:dyDescent="0.2">
      <c r="A407" s="16" t="str">
        <f t="shared" si="159"/>
        <v xml:space="preserve"> </v>
      </c>
      <c r="B407" s="16" t="s">
        <v>1439</v>
      </c>
      <c r="C407" s="15" t="s">
        <v>192</v>
      </c>
      <c r="D407" s="29" t="s">
        <v>217</v>
      </c>
      <c r="E407" s="29" t="s">
        <v>194</v>
      </c>
      <c r="F407" s="82">
        <f t="shared" si="150"/>
        <v>946</v>
      </c>
      <c r="G407" s="82">
        <f>IF(Table1[[#This Row],[F open]]=""," ",RANK(AD407,$AD$5:$AD$1454,1))</f>
        <v>138</v>
      </c>
      <c r="H407" s="82" t="str">
        <f>IF(Table1[[#This Row],[F Vet]]=""," ",RANK(AE407,$AE$5:$AE$1454,1))</f>
        <v xml:space="preserve"> </v>
      </c>
      <c r="I407" s="82" t="str">
        <f>IF(Table1[[#This Row],[F SuperVet]]=""," ",RANK(AF407,$AF$5:$AF$1454,1))</f>
        <v xml:space="preserve"> </v>
      </c>
      <c r="J407" s="82" t="str">
        <f>IF(Table1[[#This Row],[M Open]]=""," ",RANK(AG407,$AG$5:$AG$1454,1))</f>
        <v xml:space="preserve"> </v>
      </c>
      <c r="K407" s="82" t="str">
        <f>IF(Table1[[#This Row],[M Vet]]=""," ",RANK(AH407,$AH$5:$AH$1454,1))</f>
        <v xml:space="preserve"> </v>
      </c>
      <c r="L407" s="82" t="str">
        <f>IF(Table1[[#This Row],[M SuperVet]]=""," ",RANK(AI407,$AI$5:$AI$1454,1))</f>
        <v xml:space="preserve"> </v>
      </c>
      <c r="M407" s="74">
        <v>404</v>
      </c>
      <c r="N407" s="74">
        <v>117</v>
      </c>
      <c r="O407" s="74">
        <v>47</v>
      </c>
      <c r="P407" s="74">
        <v>128</v>
      </c>
      <c r="Q407" s="17">
        <v>515</v>
      </c>
      <c r="R407" s="17">
        <v>139</v>
      </c>
      <c r="S407" s="17">
        <v>104</v>
      </c>
      <c r="T407" s="17">
        <v>179</v>
      </c>
      <c r="U407" s="55">
        <f>+Table1[[#This Row],[Thames Turbo Sprint Triathlon]]/$M$3</f>
        <v>1</v>
      </c>
      <c r="V407" s="55">
        <f t="shared" si="151"/>
        <v>0.66477272727272729</v>
      </c>
      <c r="W407" s="55">
        <f t="shared" si="152"/>
        <v>1</v>
      </c>
      <c r="X407" s="55">
        <f t="shared" si="153"/>
        <v>1</v>
      </c>
      <c r="Y407" s="55">
        <f t="shared" si="154"/>
        <v>1</v>
      </c>
      <c r="Z407" s="55">
        <f>+Table1[[#This Row],[Hillingdon Sprint Triathlon]]/$R$3</f>
        <v>1</v>
      </c>
      <c r="AA407" s="55">
        <f>+Table1[[#This Row],[London Fields]]/$S$3</f>
        <v>1</v>
      </c>
      <c r="AB407" s="55">
        <f>+Table1[[#This Row],[Jekyll &amp; Hyde Park Duathlon]]/$T$3</f>
        <v>1</v>
      </c>
      <c r="AC407" s="65">
        <f t="shared" si="155"/>
        <v>3.6647727272727275</v>
      </c>
      <c r="AD407" s="55">
        <f t="shared" si="160"/>
        <v>3.6647727272727275</v>
      </c>
      <c r="AE407" s="55"/>
      <c r="AF407" s="55"/>
      <c r="AG407" s="55"/>
      <c r="AH407" s="55"/>
      <c r="AI407" s="55"/>
      <c r="AJ407" s="73">
        <f>COUNT(Table1[[#This Row],[F open]:[M SuperVet]])</f>
        <v>1</v>
      </c>
    </row>
    <row r="408" spans="1:36" s="52" customFormat="1" x14ac:dyDescent="0.2">
      <c r="A408" s="16" t="str">
        <f t="shared" si="159"/>
        <v xml:space="preserve"> </v>
      </c>
      <c r="B408" s="16" t="s">
        <v>1975</v>
      </c>
      <c r="C408" s="15"/>
      <c r="D408" s="29" t="s">
        <v>397</v>
      </c>
      <c r="E408" s="29" t="s">
        <v>194</v>
      </c>
      <c r="F408" s="82">
        <f t="shared" si="150"/>
        <v>1427</v>
      </c>
      <c r="G408" s="82" t="str">
        <f>IF(Table1[[#This Row],[F open]]=""," ",RANK(AD408,$AD$5:$AD$1454,1))</f>
        <v xml:space="preserve"> </v>
      </c>
      <c r="H408" s="82">
        <f>IF(Table1[[#This Row],[F Vet]]=""," ",RANK(AE408,$AE$5:$AE$1454,1))</f>
        <v>92</v>
      </c>
      <c r="I408" s="82" t="str">
        <f>IF(Table1[[#This Row],[F SuperVet]]=""," ",RANK(AF408,$AF$5:$AF$1454,1))</f>
        <v xml:space="preserve"> </v>
      </c>
      <c r="J408" s="82" t="str">
        <f>IF(Table1[[#This Row],[M Open]]=""," ",RANK(AG408,$AG$5:$AG$1454,1))</f>
        <v xml:space="preserve"> </v>
      </c>
      <c r="K408" s="82" t="str">
        <f>IF(Table1[[#This Row],[M Vet]]=""," ",RANK(AH408,$AH$5:$AH$1454,1))</f>
        <v xml:space="preserve"> </v>
      </c>
      <c r="L408" s="82" t="str">
        <f>IF(Table1[[#This Row],[M SuperVet]]=""," ",RANK(AI408,$AI$5:$AI$1454,1))</f>
        <v xml:space="preserve"> </v>
      </c>
      <c r="M408" s="74">
        <v>404</v>
      </c>
      <c r="N408" s="74">
        <v>176</v>
      </c>
      <c r="O408" s="74">
        <v>47</v>
      </c>
      <c r="P408" s="74">
        <v>128</v>
      </c>
      <c r="Q408" s="17">
        <v>506</v>
      </c>
      <c r="R408" s="17">
        <v>139</v>
      </c>
      <c r="S408" s="17">
        <v>104</v>
      </c>
      <c r="T408" s="17">
        <v>179</v>
      </c>
      <c r="U408" s="55">
        <f>+Table1[[#This Row],[Thames Turbo Sprint Triathlon]]/$M$3</f>
        <v>1</v>
      </c>
      <c r="V408" s="55">
        <f t="shared" si="151"/>
        <v>1</v>
      </c>
      <c r="W408" s="55">
        <f t="shared" si="152"/>
        <v>1</v>
      </c>
      <c r="X408" s="55">
        <f t="shared" si="153"/>
        <v>1</v>
      </c>
      <c r="Y408" s="55">
        <f t="shared" si="154"/>
        <v>0.98252427184466018</v>
      </c>
      <c r="Z408" s="55">
        <f>+Table1[[#This Row],[Hillingdon Sprint Triathlon]]/$R$3</f>
        <v>1</v>
      </c>
      <c r="AA408" s="55">
        <f>+Table1[[#This Row],[London Fields]]/$S$3</f>
        <v>1</v>
      </c>
      <c r="AB408" s="55">
        <f>+Table1[[#This Row],[Jekyll &amp; Hyde Park Duathlon]]/$T$3</f>
        <v>1</v>
      </c>
      <c r="AC408" s="65">
        <f t="shared" si="155"/>
        <v>3.9825242718446603</v>
      </c>
      <c r="AD408" s="55"/>
      <c r="AE408" s="55">
        <f>+AC408</f>
        <v>3.9825242718446603</v>
      </c>
      <c r="AF408" s="55"/>
      <c r="AG408" s="55"/>
      <c r="AH408" s="55"/>
      <c r="AI408" s="55"/>
      <c r="AJ408" s="73">
        <f>COUNT(Table1[[#This Row],[F open]:[M SuperVet]])</f>
        <v>1</v>
      </c>
    </row>
    <row r="409" spans="1:36" s="52" customFormat="1" x14ac:dyDescent="0.2">
      <c r="A409" s="16" t="str">
        <f t="shared" si="159"/>
        <v xml:space="preserve"> </v>
      </c>
      <c r="B409" s="16" t="s">
        <v>1058</v>
      </c>
      <c r="C409" s="15" t="s">
        <v>88</v>
      </c>
      <c r="D409" s="29" t="s">
        <v>217</v>
      </c>
      <c r="E409" s="29" t="s">
        <v>1538</v>
      </c>
      <c r="F409" s="82">
        <f t="shared" si="150"/>
        <v>61</v>
      </c>
      <c r="G409" s="82">
        <f>IF(Table1[[#This Row],[F open]]=""," ",RANK(AD409,$AD$5:$AD$1454,1))</f>
        <v>6</v>
      </c>
      <c r="H409" s="82" t="str">
        <f>IF(Table1[[#This Row],[F Vet]]=""," ",RANK(AE409,$AE$5:$AE$1454,1))</f>
        <v xml:space="preserve"> </v>
      </c>
      <c r="I409" s="82" t="str">
        <f>IF(Table1[[#This Row],[F SuperVet]]=""," ",RANK(AF409,$AF$5:$AF$1454,1))</f>
        <v xml:space="preserve"> </v>
      </c>
      <c r="J409" s="82" t="str">
        <f>IF(Table1[[#This Row],[M Open]]=""," ",RANK(AG409,$AG$5:$AG$1454,1))</f>
        <v xml:space="preserve"> </v>
      </c>
      <c r="K409" s="82" t="str">
        <f>IF(Table1[[#This Row],[M Vet]]=""," ",RANK(AH409,$AH$5:$AH$1454,1))</f>
        <v xml:space="preserve"> </v>
      </c>
      <c r="L409" s="82" t="str">
        <f>IF(Table1[[#This Row],[M SuperVet]]=""," ",RANK(AI409,$AI$5:$AI$1454,1))</f>
        <v xml:space="preserve"> </v>
      </c>
      <c r="M409" s="74">
        <v>404</v>
      </c>
      <c r="N409" s="74">
        <v>176</v>
      </c>
      <c r="O409" s="74">
        <v>47</v>
      </c>
      <c r="P409" s="74">
        <v>17</v>
      </c>
      <c r="Q409" s="17">
        <v>515</v>
      </c>
      <c r="R409" s="17">
        <v>29</v>
      </c>
      <c r="S409" s="17">
        <v>104</v>
      </c>
      <c r="T409" s="17">
        <v>179</v>
      </c>
      <c r="U409" s="55">
        <f>+Table1[[#This Row],[Thames Turbo Sprint Triathlon]]/$M$3</f>
        <v>1</v>
      </c>
      <c r="V409" s="55">
        <f t="shared" si="151"/>
        <v>1</v>
      </c>
      <c r="W409" s="55">
        <f t="shared" si="152"/>
        <v>1</v>
      </c>
      <c r="X409" s="55">
        <f t="shared" si="153"/>
        <v>0.1328125</v>
      </c>
      <c r="Y409" s="55">
        <f t="shared" si="154"/>
        <v>1</v>
      </c>
      <c r="Z409" s="55">
        <f>+Table1[[#This Row],[Hillingdon Sprint Triathlon]]/$R$3</f>
        <v>0.20863309352517986</v>
      </c>
      <c r="AA409" s="55">
        <f>+Table1[[#This Row],[London Fields]]/$S$3</f>
        <v>1</v>
      </c>
      <c r="AB409" s="55">
        <f>+Table1[[#This Row],[Jekyll &amp; Hyde Park Duathlon]]/$T$3</f>
        <v>1</v>
      </c>
      <c r="AC409" s="65">
        <f t="shared" si="155"/>
        <v>2.3414455935251799</v>
      </c>
      <c r="AD409" s="55">
        <f>+AC409</f>
        <v>2.3414455935251799</v>
      </c>
      <c r="AE409" s="55"/>
      <c r="AF409" s="55"/>
      <c r="AG409" s="55"/>
      <c r="AH409" s="55"/>
      <c r="AI409" s="55"/>
      <c r="AJ409" s="73">
        <f>COUNT(Table1[[#This Row],[F open]:[M SuperVet]])</f>
        <v>1</v>
      </c>
    </row>
    <row r="410" spans="1:36" s="52" customFormat="1" hidden="1" x14ac:dyDescent="0.2">
      <c r="A410" s="16" t="str">
        <f t="shared" si="159"/>
        <v xml:space="preserve"> </v>
      </c>
      <c r="B410" s="16" t="s">
        <v>848</v>
      </c>
      <c r="C410" s="15"/>
      <c r="D410" s="29" t="s">
        <v>217</v>
      </c>
      <c r="E410" s="29" t="s">
        <v>188</v>
      </c>
      <c r="F410" s="82">
        <f t="shared" si="150"/>
        <v>611</v>
      </c>
      <c r="G410" s="82" t="str">
        <f>IF(Table1[[#This Row],[F open]]=""," ",RANK(AD410,$AD$5:$AD$1454,1))</f>
        <v xml:space="preserve"> </v>
      </c>
      <c r="H410" s="82" t="str">
        <f>IF(Table1[[#This Row],[F Vet]]=""," ",RANK(AE410,$AE$5:$AE$1454,1))</f>
        <v xml:space="preserve"> </v>
      </c>
      <c r="I410" s="82" t="str">
        <f>IF(Table1[[#This Row],[F SuperVet]]=""," ",RANK(AF410,$AF$5:$AF$1454,1))</f>
        <v xml:space="preserve"> </v>
      </c>
      <c r="J410" s="82">
        <f>IF(Table1[[#This Row],[M Open]]=""," ",RANK(AG410,$AG$5:$AG$1454,1))</f>
        <v>334</v>
      </c>
      <c r="K410" s="82" t="str">
        <f>IF(Table1[[#This Row],[M Vet]]=""," ",RANK(AH410,$AH$5:$AH$1454,1))</f>
        <v xml:space="preserve"> </v>
      </c>
      <c r="L410" s="82" t="str">
        <f>IF(Table1[[#This Row],[M SuperVet]]=""," ",RANK(AI410,$AI$5:$AI$1454,1))</f>
        <v xml:space="preserve"> </v>
      </c>
      <c r="M410" s="74">
        <v>168</v>
      </c>
      <c r="N410" s="74">
        <v>176</v>
      </c>
      <c r="O410" s="74">
        <v>47</v>
      </c>
      <c r="P410" s="74">
        <v>128</v>
      </c>
      <c r="Q410" s="17">
        <v>515</v>
      </c>
      <c r="R410" s="17">
        <v>139</v>
      </c>
      <c r="S410" s="17">
        <v>104</v>
      </c>
      <c r="T410" s="17">
        <v>179</v>
      </c>
      <c r="U410" s="55">
        <f>+Table1[[#This Row],[Thames Turbo Sprint Triathlon]]/$M$3</f>
        <v>0.41584158415841582</v>
      </c>
      <c r="V410" s="55">
        <f t="shared" si="151"/>
        <v>1</v>
      </c>
      <c r="W410" s="55">
        <f t="shared" si="152"/>
        <v>1</v>
      </c>
      <c r="X410" s="55">
        <f t="shared" si="153"/>
        <v>1</v>
      </c>
      <c r="Y410" s="55">
        <f t="shared" si="154"/>
        <v>1</v>
      </c>
      <c r="Z410" s="55">
        <f>+Table1[[#This Row],[Hillingdon Sprint Triathlon]]/$R$3</f>
        <v>1</v>
      </c>
      <c r="AA410" s="55">
        <f>+Table1[[#This Row],[London Fields]]/$S$3</f>
        <v>1</v>
      </c>
      <c r="AB410" s="55">
        <f>+Table1[[#This Row],[Jekyll &amp; Hyde Park Duathlon]]/$T$3</f>
        <v>1</v>
      </c>
      <c r="AC410" s="65">
        <f t="shared" si="155"/>
        <v>3.4158415841584158</v>
      </c>
      <c r="AD410" s="55"/>
      <c r="AE410" s="55"/>
      <c r="AF410" s="55"/>
      <c r="AG410" s="55">
        <f>+AC410</f>
        <v>3.4158415841584158</v>
      </c>
      <c r="AH410" s="55"/>
      <c r="AI410" s="55"/>
      <c r="AJ410" s="73">
        <f>COUNT(Table1[[#This Row],[F open]:[M SuperVet]])</f>
        <v>1</v>
      </c>
    </row>
    <row r="411" spans="1:36" s="52" customFormat="1" x14ac:dyDescent="0.2">
      <c r="A411" s="16" t="str">
        <f t="shared" si="159"/>
        <v xml:space="preserve"> </v>
      </c>
      <c r="B411" s="16" t="s">
        <v>2264</v>
      </c>
      <c r="C411" s="15"/>
      <c r="D411" s="29" t="s">
        <v>217</v>
      </c>
      <c r="E411" s="29" t="s">
        <v>194</v>
      </c>
      <c r="F411" s="82">
        <f t="shared" si="150"/>
        <v>1375</v>
      </c>
      <c r="G411" s="82">
        <f>IF(Table1[[#This Row],[F open]]=""," ",RANK(AD411,$AD$5:$AD$1454,1))</f>
        <v>285</v>
      </c>
      <c r="H411" s="82" t="str">
        <f>IF(Table1[[#This Row],[F Vet]]=""," ",RANK(AE411,$AE$5:$AE$1454,1))</f>
        <v xml:space="preserve"> </v>
      </c>
      <c r="I411" s="82" t="str">
        <f>IF(Table1[[#This Row],[F SuperVet]]=""," ",RANK(AF411,$AF$5:$AF$1454,1))</f>
        <v xml:space="preserve"> </v>
      </c>
      <c r="J411" s="82" t="str">
        <f>IF(Table1[[#This Row],[M Open]]=""," ",RANK(AG411,$AG$5:$AG$1454,1))</f>
        <v xml:space="preserve"> </v>
      </c>
      <c r="K411" s="82" t="str">
        <f>IF(Table1[[#This Row],[M Vet]]=""," ",RANK(AH411,$AH$5:$AH$1454,1))</f>
        <v xml:space="preserve"> </v>
      </c>
      <c r="L411" s="82" t="str">
        <f>IF(Table1[[#This Row],[M SuperVet]]=""," ",RANK(AI411,$AI$5:$AI$1454,1))</f>
        <v xml:space="preserve"> </v>
      </c>
      <c r="M411" s="74">
        <v>404</v>
      </c>
      <c r="N411" s="74">
        <v>176</v>
      </c>
      <c r="O411" s="74">
        <v>47</v>
      </c>
      <c r="P411" s="74">
        <v>128</v>
      </c>
      <c r="Q411" s="17">
        <v>515</v>
      </c>
      <c r="R411" s="17">
        <v>139</v>
      </c>
      <c r="S411" s="17">
        <v>104</v>
      </c>
      <c r="T411" s="17">
        <v>170</v>
      </c>
      <c r="U411" s="55">
        <f>+Table1[[#This Row],[Thames Turbo Sprint Triathlon]]/$M$3</f>
        <v>1</v>
      </c>
      <c r="V411" s="55">
        <f t="shared" si="151"/>
        <v>1</v>
      </c>
      <c r="W411" s="55">
        <f t="shared" si="152"/>
        <v>1</v>
      </c>
      <c r="X411" s="55">
        <f t="shared" si="153"/>
        <v>1</v>
      </c>
      <c r="Y411" s="55">
        <f t="shared" si="154"/>
        <v>1</v>
      </c>
      <c r="Z411" s="55">
        <f>+Table1[[#This Row],[Hillingdon Sprint Triathlon]]/$R$3</f>
        <v>1</v>
      </c>
      <c r="AA411" s="55">
        <f>+Table1[[#This Row],[London Fields]]/$S$3</f>
        <v>1</v>
      </c>
      <c r="AB411" s="55">
        <f>+Table1[[#This Row],[Jekyll &amp; Hyde Park Duathlon]]/$T$3</f>
        <v>0.94972067039106145</v>
      </c>
      <c r="AC411" s="65">
        <f t="shared" si="155"/>
        <v>3.9497206703910615</v>
      </c>
      <c r="AD411" s="55">
        <f t="shared" ref="AD411:AD424" si="161">+AC411</f>
        <v>3.9497206703910615</v>
      </c>
      <c r="AE411" s="55"/>
      <c r="AF411" s="55"/>
      <c r="AG411" s="55"/>
      <c r="AH411" s="55"/>
      <c r="AI411" s="55"/>
      <c r="AJ411" s="73">
        <f>COUNT(Table1[[#This Row],[F open]:[M SuperVet]])</f>
        <v>1</v>
      </c>
    </row>
    <row r="412" spans="1:36" s="52" customFormat="1" x14ac:dyDescent="0.2">
      <c r="A412" s="16" t="str">
        <f t="shared" si="159"/>
        <v xml:space="preserve"> </v>
      </c>
      <c r="B412" s="16" t="s">
        <v>1731</v>
      </c>
      <c r="C412" s="15" t="s">
        <v>139</v>
      </c>
      <c r="D412" s="29" t="s">
        <v>217</v>
      </c>
      <c r="E412" s="29" t="s">
        <v>194</v>
      </c>
      <c r="F412" s="82">
        <f t="shared" si="150"/>
        <v>537</v>
      </c>
      <c r="G412" s="82">
        <f>IF(Table1[[#This Row],[F open]]=""," ",RANK(AD412,$AD$5:$AD$1454,1))</f>
        <v>58</v>
      </c>
      <c r="H412" s="82" t="str">
        <f>IF(Table1[[#This Row],[F Vet]]=""," ",RANK(AE412,$AE$5:$AE$1454,1))</f>
        <v xml:space="preserve"> </v>
      </c>
      <c r="I412" s="82" t="str">
        <f>IF(Table1[[#This Row],[F SuperVet]]=""," ",RANK(AF412,$AF$5:$AF$1454,1))</f>
        <v xml:space="preserve"> </v>
      </c>
      <c r="J412" s="82" t="str">
        <f>IF(Table1[[#This Row],[M Open]]=""," ",RANK(AG412,$AG$5:$AG$1454,1))</f>
        <v xml:space="preserve"> </v>
      </c>
      <c r="K412" s="82" t="str">
        <f>IF(Table1[[#This Row],[M Vet]]=""," ",RANK(AH412,$AH$5:$AH$1454,1))</f>
        <v xml:space="preserve"> </v>
      </c>
      <c r="L412" s="82" t="str">
        <f>IF(Table1[[#This Row],[M SuperVet]]=""," ",RANK(AI412,$AI$5:$AI$1454,1))</f>
        <v xml:space="preserve"> </v>
      </c>
      <c r="M412" s="74">
        <v>404</v>
      </c>
      <c r="N412" s="74">
        <v>176</v>
      </c>
      <c r="O412" s="74">
        <v>47</v>
      </c>
      <c r="P412" s="74">
        <v>128</v>
      </c>
      <c r="Q412" s="17">
        <v>184</v>
      </c>
      <c r="R412" s="17">
        <v>139</v>
      </c>
      <c r="S412" s="17">
        <v>104</v>
      </c>
      <c r="T412" s="17">
        <v>179</v>
      </c>
      <c r="U412" s="55">
        <f>+Table1[[#This Row],[Thames Turbo Sprint Triathlon]]/$M$3</f>
        <v>1</v>
      </c>
      <c r="V412" s="55">
        <f t="shared" si="151"/>
        <v>1</v>
      </c>
      <c r="W412" s="55">
        <f t="shared" si="152"/>
        <v>1</v>
      </c>
      <c r="X412" s="55">
        <f t="shared" si="153"/>
        <v>1</v>
      </c>
      <c r="Y412" s="55">
        <f t="shared" si="154"/>
        <v>0.35728155339805823</v>
      </c>
      <c r="Z412" s="55">
        <f>+Table1[[#This Row],[Hillingdon Sprint Triathlon]]/$R$3</f>
        <v>1</v>
      </c>
      <c r="AA412" s="55">
        <f>+Table1[[#This Row],[London Fields]]/$S$3</f>
        <v>1</v>
      </c>
      <c r="AB412" s="55">
        <f>+Table1[[#This Row],[Jekyll &amp; Hyde Park Duathlon]]/$T$3</f>
        <v>1</v>
      </c>
      <c r="AC412" s="65">
        <f t="shared" si="155"/>
        <v>3.3572815533980584</v>
      </c>
      <c r="AD412" s="55">
        <f t="shared" si="161"/>
        <v>3.3572815533980584</v>
      </c>
      <c r="AE412" s="55"/>
      <c r="AF412" s="55"/>
      <c r="AG412" s="55"/>
      <c r="AH412" s="55"/>
      <c r="AI412" s="55"/>
      <c r="AJ412" s="73">
        <f>COUNT(Table1[[#This Row],[F open]:[M SuperVet]])</f>
        <v>1</v>
      </c>
    </row>
    <row r="413" spans="1:36" s="52" customFormat="1" x14ac:dyDescent="0.2">
      <c r="A413" s="16" t="str">
        <f t="shared" ref="A413:A415" si="162">IF(B412=B413,"y"," ")</f>
        <v xml:space="preserve"> </v>
      </c>
      <c r="B413" s="16" t="s">
        <v>1562</v>
      </c>
      <c r="C413" s="15" t="s">
        <v>122</v>
      </c>
      <c r="D413" s="29" t="s">
        <v>217</v>
      </c>
      <c r="E413" s="29" t="s">
        <v>1538</v>
      </c>
      <c r="F413" s="82">
        <f t="shared" si="150"/>
        <v>63</v>
      </c>
      <c r="G413" s="82">
        <f>IF(Table1[[#This Row],[F open]]=""," ",RANK(AD413,$AD$5:$AD$1454,1))</f>
        <v>7</v>
      </c>
      <c r="H413" s="82" t="str">
        <f>IF(Table1[[#This Row],[F Vet]]=""," ",RANK(AE413,$AE$5:$AE$1454,1))</f>
        <v xml:space="preserve"> </v>
      </c>
      <c r="I413" s="82" t="str">
        <f>IF(Table1[[#This Row],[F SuperVet]]=""," ",RANK(AF413,$AF$5:$AF$1454,1))</f>
        <v xml:space="preserve"> </v>
      </c>
      <c r="J413" s="82" t="str">
        <f>IF(Table1[[#This Row],[M Open]]=""," ",RANK(AG413,$AG$5:$AG$1454,1))</f>
        <v xml:space="preserve"> </v>
      </c>
      <c r="K413" s="82" t="str">
        <f>IF(Table1[[#This Row],[M Vet]]=""," ",RANK(AH413,$AH$5:$AH$1454,1))</f>
        <v xml:space="preserve"> </v>
      </c>
      <c r="L413" s="82" t="str">
        <f>IF(Table1[[#This Row],[M SuperVet]]=""," ",RANK(AI413,$AI$5:$AI$1454,1))</f>
        <v xml:space="preserve"> </v>
      </c>
      <c r="M413" s="74">
        <v>404</v>
      </c>
      <c r="N413" s="74">
        <v>176</v>
      </c>
      <c r="O413" s="74">
        <v>47</v>
      </c>
      <c r="P413" s="74">
        <v>73</v>
      </c>
      <c r="Q413" s="17">
        <v>515</v>
      </c>
      <c r="R413" s="17">
        <v>139</v>
      </c>
      <c r="S413" s="17">
        <v>29</v>
      </c>
      <c r="T413" s="17">
        <v>95</v>
      </c>
      <c r="U413" s="55">
        <f>+Table1[[#This Row],[Thames Turbo Sprint Triathlon]]/$M$3</f>
        <v>1</v>
      </c>
      <c r="V413" s="55">
        <f t="shared" si="151"/>
        <v>1</v>
      </c>
      <c r="W413" s="55">
        <f t="shared" si="152"/>
        <v>1</v>
      </c>
      <c r="X413" s="55">
        <f t="shared" si="153"/>
        <v>0.5703125</v>
      </c>
      <c r="Y413" s="55">
        <f t="shared" si="154"/>
        <v>1</v>
      </c>
      <c r="Z413" s="55">
        <f>+Table1[[#This Row],[Hillingdon Sprint Triathlon]]/$R$3</f>
        <v>1</v>
      </c>
      <c r="AA413" s="55">
        <f>+Table1[[#This Row],[London Fields]]/$S$3</f>
        <v>0.27884615384615385</v>
      </c>
      <c r="AB413" s="55">
        <f>+Table1[[#This Row],[Jekyll &amp; Hyde Park Duathlon]]/$T$3</f>
        <v>0.53072625698324027</v>
      </c>
      <c r="AC413" s="65">
        <f t="shared" si="155"/>
        <v>2.3798849108293942</v>
      </c>
      <c r="AD413" s="55">
        <f t="shared" si="161"/>
        <v>2.3798849108293942</v>
      </c>
      <c r="AE413" s="55"/>
      <c r="AF413" s="55"/>
      <c r="AG413" s="55"/>
      <c r="AH413" s="55"/>
      <c r="AI413" s="55"/>
      <c r="AJ413" s="73">
        <f>COUNT(Table1[[#This Row],[F open]:[M SuperVet]])</f>
        <v>1</v>
      </c>
    </row>
    <row r="414" spans="1:36" s="52" customFormat="1" x14ac:dyDescent="0.2">
      <c r="A414" s="16" t="str">
        <f t="shared" si="162"/>
        <v xml:space="preserve"> </v>
      </c>
      <c r="B414" s="16" t="s">
        <v>2112</v>
      </c>
      <c r="C414" s="15" t="s">
        <v>2104</v>
      </c>
      <c r="D414" s="29" t="s">
        <v>217</v>
      </c>
      <c r="E414" s="29" t="s">
        <v>194</v>
      </c>
      <c r="F414" s="82">
        <f t="shared" si="150"/>
        <v>874</v>
      </c>
      <c r="G414" s="82">
        <f>IF(Table1[[#This Row],[F open]]=""," ",RANK(AD414,$AD$5:$AD$1454,1))</f>
        <v>125</v>
      </c>
      <c r="H414" s="82" t="str">
        <f>IF(Table1[[#This Row],[F Vet]]=""," ",RANK(AE414,$AE$5:$AE$1454,1))</f>
        <v xml:space="preserve"> </v>
      </c>
      <c r="I414" s="82" t="str">
        <f>IF(Table1[[#This Row],[F SuperVet]]=""," ",RANK(AF414,$AF$5:$AF$1454,1))</f>
        <v xml:space="preserve"> </v>
      </c>
      <c r="J414" s="82" t="str">
        <f>IF(Table1[[#This Row],[M Open]]=""," ",RANK(AG414,$AG$5:$AG$1454,1))</f>
        <v xml:space="preserve"> </v>
      </c>
      <c r="K414" s="82" t="str">
        <f>IF(Table1[[#This Row],[M Vet]]=""," ",RANK(AH414,$AH$5:$AH$1454,1))</f>
        <v xml:space="preserve"> </v>
      </c>
      <c r="L414" s="82" t="str">
        <f>IF(Table1[[#This Row],[M SuperVet]]=""," ",RANK(AI414,$AI$5:$AI$1454,1))</f>
        <v xml:space="preserve"> </v>
      </c>
      <c r="M414" s="74">
        <v>404</v>
      </c>
      <c r="N414" s="74">
        <v>176</v>
      </c>
      <c r="O414" s="74">
        <v>47</v>
      </c>
      <c r="P414" s="74">
        <v>128</v>
      </c>
      <c r="Q414" s="17">
        <v>515</v>
      </c>
      <c r="R414" s="17">
        <v>139</v>
      </c>
      <c r="S414" s="17">
        <v>64</v>
      </c>
      <c r="T414" s="17">
        <v>179</v>
      </c>
      <c r="U414" s="55">
        <f>+Table1[[#This Row],[Thames Turbo Sprint Triathlon]]/$M$3</f>
        <v>1</v>
      </c>
      <c r="V414" s="55">
        <f t="shared" si="151"/>
        <v>1</v>
      </c>
      <c r="W414" s="55">
        <f t="shared" si="152"/>
        <v>1</v>
      </c>
      <c r="X414" s="55">
        <f t="shared" si="153"/>
        <v>1</v>
      </c>
      <c r="Y414" s="55">
        <f t="shared" si="154"/>
        <v>1</v>
      </c>
      <c r="Z414" s="55">
        <f>+Table1[[#This Row],[Hillingdon Sprint Triathlon]]/$R$3</f>
        <v>1</v>
      </c>
      <c r="AA414" s="55">
        <f>+Table1[[#This Row],[London Fields]]/$S$3</f>
        <v>0.61538461538461542</v>
      </c>
      <c r="AB414" s="55">
        <f>+Table1[[#This Row],[Jekyll &amp; Hyde Park Duathlon]]/$T$3</f>
        <v>1</v>
      </c>
      <c r="AC414" s="65">
        <f t="shared" si="155"/>
        <v>3.6153846153846154</v>
      </c>
      <c r="AD414" s="55">
        <f t="shared" si="161"/>
        <v>3.6153846153846154</v>
      </c>
      <c r="AE414" s="55"/>
      <c r="AF414" s="55"/>
      <c r="AG414" s="55"/>
      <c r="AH414" s="55"/>
      <c r="AI414" s="55"/>
      <c r="AJ414" s="73">
        <f>COUNT(Table1[[#This Row],[F open]:[M SuperVet]])</f>
        <v>1</v>
      </c>
    </row>
    <row r="415" spans="1:36" s="52" customFormat="1" x14ac:dyDescent="0.2">
      <c r="A415" s="16" t="str">
        <f t="shared" si="162"/>
        <v xml:space="preserve"> </v>
      </c>
      <c r="B415" s="16" t="s">
        <v>1046</v>
      </c>
      <c r="C415" s="15"/>
      <c r="D415" s="29" t="s">
        <v>217</v>
      </c>
      <c r="E415" s="29" t="s">
        <v>194</v>
      </c>
      <c r="F415" s="82">
        <f t="shared" si="150"/>
        <v>1420</v>
      </c>
      <c r="G415" s="82">
        <f>IF(Table1[[#This Row],[F open]]=""," ",RANK(AD415,$AD$5:$AD$1454,1))</f>
        <v>302</v>
      </c>
      <c r="H415" s="82" t="str">
        <f>IF(Table1[[#This Row],[F Vet]]=""," ",RANK(AE415,$AE$5:$AE$1454,1))</f>
        <v xml:space="preserve"> </v>
      </c>
      <c r="I415" s="82" t="str">
        <f>IF(Table1[[#This Row],[F SuperVet]]=""," ",RANK(AF415,$AF$5:$AF$1454,1))</f>
        <v xml:space="preserve"> </v>
      </c>
      <c r="J415" s="82" t="str">
        <f>IF(Table1[[#This Row],[M Open]]=""," ",RANK(AG415,$AG$5:$AG$1454,1))</f>
        <v xml:space="preserve"> </v>
      </c>
      <c r="K415" s="82" t="str">
        <f>IF(Table1[[#This Row],[M Vet]]=""," ",RANK(AH415,$AH$5:$AH$1454,1))</f>
        <v xml:space="preserve"> </v>
      </c>
      <c r="L415" s="82" t="str">
        <f>IF(Table1[[#This Row],[M SuperVet]]=""," ",RANK(AI415,$AI$5:$AI$1454,1))</f>
        <v xml:space="preserve"> </v>
      </c>
      <c r="M415" s="74">
        <v>395</v>
      </c>
      <c r="N415" s="74">
        <v>176</v>
      </c>
      <c r="O415" s="74">
        <v>47</v>
      </c>
      <c r="P415" s="74">
        <v>128</v>
      </c>
      <c r="Q415" s="17">
        <v>515</v>
      </c>
      <c r="R415" s="17">
        <v>139</v>
      </c>
      <c r="S415" s="17">
        <v>104</v>
      </c>
      <c r="T415" s="17">
        <v>179</v>
      </c>
      <c r="U415" s="55">
        <f>+Table1[[#This Row],[Thames Turbo Sprint Triathlon]]/$M$3</f>
        <v>0.9777227722772277</v>
      </c>
      <c r="V415" s="55">
        <f t="shared" si="151"/>
        <v>1</v>
      </c>
      <c r="W415" s="55">
        <f t="shared" si="152"/>
        <v>1</v>
      </c>
      <c r="X415" s="55">
        <f t="shared" si="153"/>
        <v>1</v>
      </c>
      <c r="Y415" s="55">
        <f t="shared" si="154"/>
        <v>1</v>
      </c>
      <c r="Z415" s="55">
        <f>+Table1[[#This Row],[Hillingdon Sprint Triathlon]]/$R$3</f>
        <v>1</v>
      </c>
      <c r="AA415" s="55">
        <f>+Table1[[#This Row],[London Fields]]/$S$3</f>
        <v>1</v>
      </c>
      <c r="AB415" s="55">
        <f>+Table1[[#This Row],[Jekyll &amp; Hyde Park Duathlon]]/$T$3</f>
        <v>1</v>
      </c>
      <c r="AC415" s="65">
        <f t="shared" si="155"/>
        <v>3.9777227722772279</v>
      </c>
      <c r="AD415" s="55">
        <f t="shared" si="161"/>
        <v>3.9777227722772279</v>
      </c>
      <c r="AE415" s="55"/>
      <c r="AF415" s="55"/>
      <c r="AG415" s="55"/>
      <c r="AH415" s="55"/>
      <c r="AI415" s="55"/>
      <c r="AJ415" s="73">
        <f>COUNT(Table1[[#This Row],[F open]:[M SuperVet]])</f>
        <v>1</v>
      </c>
    </row>
    <row r="416" spans="1:36" s="52" customFormat="1" x14ac:dyDescent="0.2">
      <c r="A416" s="16" t="str">
        <f t="shared" ref="A416:A447" si="163">IF(B415=B416,"y"," ")</f>
        <v xml:space="preserve"> </v>
      </c>
      <c r="B416" s="16" t="s">
        <v>450</v>
      </c>
      <c r="C416" s="15" t="s">
        <v>139</v>
      </c>
      <c r="D416" s="29" t="s">
        <v>217</v>
      </c>
      <c r="E416" s="29" t="s">
        <v>194</v>
      </c>
      <c r="F416" s="82">
        <f t="shared" si="150"/>
        <v>1249</v>
      </c>
      <c r="G416" s="82">
        <f>IF(Table1[[#This Row],[F open]]=""," ",RANK(AD416,$AD$5:$AD$1454,1))</f>
        <v>235</v>
      </c>
      <c r="H416" s="82" t="str">
        <f>IF(Table1[[#This Row],[F Vet]]=""," ",RANK(AE416,$AE$5:$AE$1454,1))</f>
        <v xml:space="preserve"> </v>
      </c>
      <c r="I416" s="82" t="str">
        <f>IF(Table1[[#This Row],[F SuperVet]]=""," ",RANK(AF416,$AF$5:$AF$1454,1))</f>
        <v xml:space="preserve"> </v>
      </c>
      <c r="J416" s="82" t="str">
        <f>IF(Table1[[#This Row],[M Open]]=""," ",RANK(AG416,$AG$5:$AG$1454,1))</f>
        <v xml:space="preserve"> </v>
      </c>
      <c r="K416" s="82" t="str">
        <f>IF(Table1[[#This Row],[M Vet]]=""," ",RANK(AH416,$AH$5:$AH$1454,1))</f>
        <v xml:space="preserve"> </v>
      </c>
      <c r="L416" s="82" t="str">
        <f>IF(Table1[[#This Row],[M SuperVet]]=""," ",RANK(AI416,$AI$5:$AI$1454,1))</f>
        <v xml:space="preserve"> </v>
      </c>
      <c r="M416" s="74">
        <v>352</v>
      </c>
      <c r="N416" s="74">
        <v>176</v>
      </c>
      <c r="O416" s="74">
        <v>47</v>
      </c>
      <c r="P416" s="74">
        <v>128</v>
      </c>
      <c r="Q416" s="17">
        <v>515</v>
      </c>
      <c r="R416" s="17">
        <v>139</v>
      </c>
      <c r="S416" s="17">
        <v>104</v>
      </c>
      <c r="T416" s="17">
        <v>179</v>
      </c>
      <c r="U416" s="55">
        <f>+Table1[[#This Row],[Thames Turbo Sprint Triathlon]]/$M$3</f>
        <v>0.87128712871287128</v>
      </c>
      <c r="V416" s="55">
        <f t="shared" si="151"/>
        <v>1</v>
      </c>
      <c r="W416" s="55">
        <f t="shared" si="152"/>
        <v>1</v>
      </c>
      <c r="X416" s="55">
        <f t="shared" si="153"/>
        <v>1</v>
      </c>
      <c r="Y416" s="55">
        <f t="shared" si="154"/>
        <v>1</v>
      </c>
      <c r="Z416" s="55">
        <f>+Table1[[#This Row],[Hillingdon Sprint Triathlon]]/$R$3</f>
        <v>1</v>
      </c>
      <c r="AA416" s="55">
        <f>+Table1[[#This Row],[London Fields]]/$S$3</f>
        <v>1</v>
      </c>
      <c r="AB416" s="55">
        <f>+Table1[[#This Row],[Jekyll &amp; Hyde Park Duathlon]]/$T$3</f>
        <v>1</v>
      </c>
      <c r="AC416" s="65">
        <f t="shared" si="155"/>
        <v>3.8712871287128712</v>
      </c>
      <c r="AD416" s="55">
        <f t="shared" si="161"/>
        <v>3.8712871287128712</v>
      </c>
      <c r="AE416" s="55"/>
      <c r="AF416" s="55"/>
      <c r="AG416" s="55"/>
      <c r="AH416" s="55"/>
      <c r="AI416" s="55"/>
      <c r="AJ416" s="73">
        <f>COUNT(Table1[[#This Row],[F open]:[M SuperVet]])</f>
        <v>1</v>
      </c>
    </row>
    <row r="417" spans="1:36" s="52" customFormat="1" x14ac:dyDescent="0.2">
      <c r="A417" s="16" t="str">
        <f t="shared" si="163"/>
        <v xml:space="preserve"> </v>
      </c>
      <c r="B417" s="16" t="s">
        <v>926</v>
      </c>
      <c r="C417" s="15" t="s">
        <v>927</v>
      </c>
      <c r="D417" s="29" t="s">
        <v>217</v>
      </c>
      <c r="E417" s="29" t="s">
        <v>194</v>
      </c>
      <c r="F417" s="82">
        <f t="shared" si="150"/>
        <v>951</v>
      </c>
      <c r="G417" s="82">
        <f>IF(Table1[[#This Row],[F open]]=""," ",RANK(AD417,$AD$5:$AD$1454,1))</f>
        <v>141</v>
      </c>
      <c r="H417" s="82" t="str">
        <f>IF(Table1[[#This Row],[F Vet]]=""," ",RANK(AE417,$AE$5:$AE$1454,1))</f>
        <v xml:space="preserve"> </v>
      </c>
      <c r="I417" s="82" t="str">
        <f>IF(Table1[[#This Row],[F SuperVet]]=""," ",RANK(AF417,$AF$5:$AF$1454,1))</f>
        <v xml:space="preserve"> </v>
      </c>
      <c r="J417" s="82" t="str">
        <f>IF(Table1[[#This Row],[M Open]]=""," ",RANK(AG417,$AG$5:$AG$1454,1))</f>
        <v xml:space="preserve"> </v>
      </c>
      <c r="K417" s="82" t="str">
        <f>IF(Table1[[#This Row],[M Vet]]=""," ",RANK(AH417,$AH$5:$AH$1454,1))</f>
        <v xml:space="preserve"> </v>
      </c>
      <c r="L417" s="82" t="str">
        <f>IF(Table1[[#This Row],[M SuperVet]]=""," ",RANK(AI417,$AI$5:$AI$1454,1))</f>
        <v xml:space="preserve"> </v>
      </c>
      <c r="M417" s="74">
        <v>270</v>
      </c>
      <c r="N417" s="74">
        <v>176</v>
      </c>
      <c r="O417" s="74">
        <v>47</v>
      </c>
      <c r="P417" s="74">
        <v>128</v>
      </c>
      <c r="Q417" s="17">
        <v>515</v>
      </c>
      <c r="R417" s="17">
        <v>139</v>
      </c>
      <c r="S417" s="17">
        <v>104</v>
      </c>
      <c r="T417" s="17">
        <v>179</v>
      </c>
      <c r="U417" s="55">
        <f>+Table1[[#This Row],[Thames Turbo Sprint Triathlon]]/$M$3</f>
        <v>0.66831683168316836</v>
      </c>
      <c r="V417" s="55">
        <f t="shared" si="151"/>
        <v>1</v>
      </c>
      <c r="W417" s="55">
        <f t="shared" si="152"/>
        <v>1</v>
      </c>
      <c r="X417" s="55">
        <f t="shared" si="153"/>
        <v>1</v>
      </c>
      <c r="Y417" s="55">
        <f t="shared" si="154"/>
        <v>1</v>
      </c>
      <c r="Z417" s="55">
        <f>+Table1[[#This Row],[Hillingdon Sprint Triathlon]]/$R$3</f>
        <v>1</v>
      </c>
      <c r="AA417" s="55">
        <f>+Table1[[#This Row],[London Fields]]/$S$3</f>
        <v>1</v>
      </c>
      <c r="AB417" s="55">
        <f>+Table1[[#This Row],[Jekyll &amp; Hyde Park Duathlon]]/$T$3</f>
        <v>1</v>
      </c>
      <c r="AC417" s="65">
        <f t="shared" si="155"/>
        <v>3.6683168316831685</v>
      </c>
      <c r="AD417" s="55">
        <f t="shared" si="161"/>
        <v>3.6683168316831685</v>
      </c>
      <c r="AE417" s="55"/>
      <c r="AF417" s="55"/>
      <c r="AG417" s="55"/>
      <c r="AH417" s="55"/>
      <c r="AI417" s="55"/>
      <c r="AJ417" s="73">
        <f>COUNT(Table1[[#This Row],[F open]:[M SuperVet]])</f>
        <v>1</v>
      </c>
    </row>
    <row r="418" spans="1:36" s="52" customFormat="1" x14ac:dyDescent="0.2">
      <c r="A418" s="16" t="str">
        <f t="shared" si="163"/>
        <v xml:space="preserve"> </v>
      </c>
      <c r="B418" s="16" t="s">
        <v>1482</v>
      </c>
      <c r="C418" s="15"/>
      <c r="D418" s="29" t="s">
        <v>217</v>
      </c>
      <c r="E418" s="29" t="s">
        <v>194</v>
      </c>
      <c r="F418" s="82">
        <f t="shared" si="150"/>
        <v>1356</v>
      </c>
      <c r="G418" s="82">
        <f>IF(Table1[[#This Row],[F open]]=""," ",RANK(AD418,$AD$5:$AD$1454,1))</f>
        <v>274</v>
      </c>
      <c r="H418" s="82" t="str">
        <f>IF(Table1[[#This Row],[F Vet]]=""," ",RANK(AE418,$AE$5:$AE$1454,1))</f>
        <v xml:space="preserve"> </v>
      </c>
      <c r="I418" s="82" t="str">
        <f>IF(Table1[[#This Row],[F SuperVet]]=""," ",RANK(AF418,$AF$5:$AF$1454,1))</f>
        <v xml:space="preserve"> </v>
      </c>
      <c r="J418" s="82" t="str">
        <f>IF(Table1[[#This Row],[M Open]]=""," ",RANK(AG418,$AG$5:$AG$1454,1))</f>
        <v xml:space="preserve"> </v>
      </c>
      <c r="K418" s="82" t="str">
        <f>IF(Table1[[#This Row],[M Vet]]=""," ",RANK(AH418,$AH$5:$AH$1454,1))</f>
        <v xml:space="preserve"> </v>
      </c>
      <c r="L418" s="82" t="str">
        <f>IF(Table1[[#This Row],[M SuperVet]]=""," ",RANK(AI418,$AI$5:$AI$1454,1))</f>
        <v xml:space="preserve"> </v>
      </c>
      <c r="M418" s="74">
        <v>404</v>
      </c>
      <c r="N418" s="74">
        <v>165</v>
      </c>
      <c r="O418" s="74">
        <v>47</v>
      </c>
      <c r="P418" s="74">
        <v>128</v>
      </c>
      <c r="Q418" s="17">
        <v>515</v>
      </c>
      <c r="R418" s="17">
        <v>139</v>
      </c>
      <c r="S418" s="17">
        <v>104</v>
      </c>
      <c r="T418" s="17">
        <v>179</v>
      </c>
      <c r="U418" s="55">
        <f>+Table1[[#This Row],[Thames Turbo Sprint Triathlon]]/$M$3</f>
        <v>1</v>
      </c>
      <c r="V418" s="55">
        <f t="shared" si="151"/>
        <v>0.9375</v>
      </c>
      <c r="W418" s="55">
        <f t="shared" si="152"/>
        <v>1</v>
      </c>
      <c r="X418" s="55">
        <f t="shared" si="153"/>
        <v>1</v>
      </c>
      <c r="Y418" s="55">
        <f t="shared" si="154"/>
        <v>1</v>
      </c>
      <c r="Z418" s="55">
        <f>+Table1[[#This Row],[Hillingdon Sprint Triathlon]]/$R$3</f>
        <v>1</v>
      </c>
      <c r="AA418" s="55">
        <f>+Table1[[#This Row],[London Fields]]/$S$3</f>
        <v>1</v>
      </c>
      <c r="AB418" s="55">
        <f>+Table1[[#This Row],[Jekyll &amp; Hyde Park Duathlon]]/$T$3</f>
        <v>1</v>
      </c>
      <c r="AC418" s="65">
        <f t="shared" si="155"/>
        <v>3.9375</v>
      </c>
      <c r="AD418" s="55">
        <f t="shared" si="161"/>
        <v>3.9375</v>
      </c>
      <c r="AE418" s="55"/>
      <c r="AF418" s="55"/>
      <c r="AG418" s="55"/>
      <c r="AH418" s="55"/>
      <c r="AI418" s="55"/>
      <c r="AJ418" s="73">
        <f>COUNT(Table1[[#This Row],[F open]:[M SuperVet]])</f>
        <v>1</v>
      </c>
    </row>
    <row r="419" spans="1:36" s="52" customFormat="1" x14ac:dyDescent="0.2">
      <c r="A419" s="16" t="str">
        <f t="shared" si="163"/>
        <v xml:space="preserve"> </v>
      </c>
      <c r="B419" s="16" t="s">
        <v>1880</v>
      </c>
      <c r="C419" s="15"/>
      <c r="D419" s="29" t="s">
        <v>217</v>
      </c>
      <c r="E419" s="29" t="s">
        <v>194</v>
      </c>
      <c r="F419" s="82">
        <f t="shared" si="150"/>
        <v>1077</v>
      </c>
      <c r="G419" s="82">
        <f>IF(Table1[[#This Row],[F open]]=""," ",RANK(AD419,$AD$5:$AD$1454,1))</f>
        <v>175</v>
      </c>
      <c r="H419" s="82" t="str">
        <f>IF(Table1[[#This Row],[F Vet]]=""," ",RANK(AE419,$AE$5:$AE$1454,1))</f>
        <v xml:space="preserve"> </v>
      </c>
      <c r="I419" s="82" t="str">
        <f>IF(Table1[[#This Row],[F SuperVet]]=""," ",RANK(AF419,$AF$5:$AF$1454,1))</f>
        <v xml:space="preserve"> </v>
      </c>
      <c r="J419" s="82" t="str">
        <f>IF(Table1[[#This Row],[M Open]]=""," ",RANK(AG419,$AG$5:$AG$1454,1))</f>
        <v xml:space="preserve"> </v>
      </c>
      <c r="K419" s="82" t="str">
        <f>IF(Table1[[#This Row],[M Vet]]=""," ",RANK(AH419,$AH$5:$AH$1454,1))</f>
        <v xml:space="preserve"> </v>
      </c>
      <c r="L419" s="82" t="str">
        <f>IF(Table1[[#This Row],[M SuperVet]]=""," ",RANK(AI419,$AI$5:$AI$1454,1))</f>
        <v xml:space="preserve"> </v>
      </c>
      <c r="M419" s="74">
        <v>404</v>
      </c>
      <c r="N419" s="74">
        <v>176</v>
      </c>
      <c r="O419" s="74">
        <v>47</v>
      </c>
      <c r="P419" s="74">
        <v>128</v>
      </c>
      <c r="Q419" s="17">
        <v>389</v>
      </c>
      <c r="R419" s="17">
        <v>139</v>
      </c>
      <c r="S419" s="17">
        <v>104</v>
      </c>
      <c r="T419" s="17">
        <v>179</v>
      </c>
      <c r="U419" s="55">
        <f>+Table1[[#This Row],[Thames Turbo Sprint Triathlon]]/$M$3</f>
        <v>1</v>
      </c>
      <c r="V419" s="55">
        <f t="shared" si="151"/>
        <v>1</v>
      </c>
      <c r="W419" s="55">
        <f t="shared" si="152"/>
        <v>1</v>
      </c>
      <c r="X419" s="55">
        <f t="shared" si="153"/>
        <v>1</v>
      </c>
      <c r="Y419" s="55">
        <f t="shared" si="154"/>
        <v>0.75533980582524274</v>
      </c>
      <c r="Z419" s="55">
        <f>+Table1[[#This Row],[Hillingdon Sprint Triathlon]]/$R$3</f>
        <v>1</v>
      </c>
      <c r="AA419" s="55">
        <f>+Table1[[#This Row],[London Fields]]/$S$3</f>
        <v>1</v>
      </c>
      <c r="AB419" s="55">
        <f>+Table1[[#This Row],[Jekyll &amp; Hyde Park Duathlon]]/$T$3</f>
        <v>1</v>
      </c>
      <c r="AC419" s="65">
        <f t="shared" si="155"/>
        <v>3.7553398058252427</v>
      </c>
      <c r="AD419" s="55">
        <f t="shared" si="161"/>
        <v>3.7553398058252427</v>
      </c>
      <c r="AE419" s="55"/>
      <c r="AF419" s="55"/>
      <c r="AG419" s="55"/>
      <c r="AH419" s="55"/>
      <c r="AI419" s="55"/>
      <c r="AJ419" s="73">
        <f>COUNT(Table1[[#This Row],[F open]:[M SuperVet]])</f>
        <v>1</v>
      </c>
    </row>
    <row r="420" spans="1:36" s="52" customFormat="1" x14ac:dyDescent="0.2">
      <c r="A420" s="16" t="str">
        <f t="shared" si="163"/>
        <v xml:space="preserve"> </v>
      </c>
      <c r="B420" s="16" t="s">
        <v>242</v>
      </c>
      <c r="C420" s="15" t="s">
        <v>192</v>
      </c>
      <c r="D420" s="29" t="s">
        <v>217</v>
      </c>
      <c r="E420" s="29" t="s">
        <v>194</v>
      </c>
      <c r="F420" s="82">
        <f t="shared" si="150"/>
        <v>99</v>
      </c>
      <c r="G420" s="82">
        <f>IF(Table1[[#This Row],[F open]]=""," ",RANK(AD420,$AD$5:$AD$1454,1))</f>
        <v>11</v>
      </c>
      <c r="H420" s="82" t="str">
        <f>IF(Table1[[#This Row],[F Vet]]=""," ",RANK(AE420,$AE$5:$AE$1454,1))</f>
        <v xml:space="preserve"> </v>
      </c>
      <c r="I420" s="82" t="str">
        <f>IF(Table1[[#This Row],[F SuperVet]]=""," ",RANK(AF420,$AF$5:$AF$1454,1))</f>
        <v xml:space="preserve"> </v>
      </c>
      <c r="J420" s="82" t="str">
        <f>IF(Table1[[#This Row],[M Open]]=""," ",RANK(AG420,$AG$5:$AG$1454,1))</f>
        <v xml:space="preserve"> </v>
      </c>
      <c r="K420" s="82" t="str">
        <f>IF(Table1[[#This Row],[M Vet]]=""," ",RANK(AH420,$AH$5:$AH$1454,1))</f>
        <v xml:space="preserve"> </v>
      </c>
      <c r="L420" s="82" t="str">
        <f>IF(Table1[[#This Row],[M SuperVet]]=""," ",RANK(AI420,$AI$5:$AI$1454,1))</f>
        <v xml:space="preserve"> </v>
      </c>
      <c r="M420" s="74">
        <v>271</v>
      </c>
      <c r="N420" s="74">
        <v>176</v>
      </c>
      <c r="O420" s="74">
        <v>47</v>
      </c>
      <c r="P420" s="74">
        <v>128</v>
      </c>
      <c r="Q420" s="17">
        <v>40</v>
      </c>
      <c r="R420" s="17">
        <v>139</v>
      </c>
      <c r="S420" s="17">
        <v>104</v>
      </c>
      <c r="T420" s="17">
        <v>179</v>
      </c>
      <c r="U420" s="55">
        <f>+Table1[[#This Row],[Thames Turbo Sprint Triathlon]]/$M$3</f>
        <v>0.67079207920792083</v>
      </c>
      <c r="V420" s="55">
        <f t="shared" si="151"/>
        <v>1</v>
      </c>
      <c r="W420" s="55">
        <f t="shared" si="152"/>
        <v>1</v>
      </c>
      <c r="X420" s="55">
        <f t="shared" si="153"/>
        <v>1</v>
      </c>
      <c r="Y420" s="55">
        <f t="shared" si="154"/>
        <v>7.7669902912621352E-2</v>
      </c>
      <c r="Z420" s="55">
        <f>+Table1[[#This Row],[Hillingdon Sprint Triathlon]]/$R$3</f>
        <v>1</v>
      </c>
      <c r="AA420" s="55">
        <f>+Table1[[#This Row],[London Fields]]/$S$3</f>
        <v>1</v>
      </c>
      <c r="AB420" s="55">
        <f>+Table1[[#This Row],[Jekyll &amp; Hyde Park Duathlon]]/$T$3</f>
        <v>1</v>
      </c>
      <c r="AC420" s="65">
        <f t="shared" si="155"/>
        <v>2.748461982120542</v>
      </c>
      <c r="AD420" s="55">
        <f t="shared" si="161"/>
        <v>2.748461982120542</v>
      </c>
      <c r="AE420" s="55"/>
      <c r="AF420" s="55"/>
      <c r="AG420" s="55"/>
      <c r="AH420" s="55"/>
      <c r="AI420" s="55"/>
      <c r="AJ420" s="73">
        <f>COUNT(Table1[[#This Row],[F open]:[M SuperVet]])</f>
        <v>1</v>
      </c>
    </row>
    <row r="421" spans="1:36" s="52" customFormat="1" x14ac:dyDescent="0.2">
      <c r="A421" s="16" t="str">
        <f t="shared" si="163"/>
        <v xml:space="preserve"> </v>
      </c>
      <c r="B421" s="16" t="s">
        <v>1463</v>
      </c>
      <c r="C421" s="15" t="s">
        <v>122</v>
      </c>
      <c r="D421" s="29" t="s">
        <v>217</v>
      </c>
      <c r="E421" s="29" t="s">
        <v>194</v>
      </c>
      <c r="F421" s="82">
        <f t="shared" si="150"/>
        <v>1167</v>
      </c>
      <c r="G421" s="82">
        <f>IF(Table1[[#This Row],[F open]]=""," ",RANK(AD421,$AD$5:$AD$1454,1))</f>
        <v>202</v>
      </c>
      <c r="H421" s="82" t="str">
        <f>IF(Table1[[#This Row],[F Vet]]=""," ",RANK(AE421,$AE$5:$AE$1454,1))</f>
        <v xml:space="preserve"> </v>
      </c>
      <c r="I421" s="82" t="str">
        <f>IF(Table1[[#This Row],[F SuperVet]]=""," ",RANK(AF421,$AF$5:$AF$1454,1))</f>
        <v xml:space="preserve"> </v>
      </c>
      <c r="J421" s="82" t="str">
        <f>IF(Table1[[#This Row],[M Open]]=""," ",RANK(AG421,$AG$5:$AG$1454,1))</f>
        <v xml:space="preserve"> </v>
      </c>
      <c r="K421" s="82" t="str">
        <f>IF(Table1[[#This Row],[M Vet]]=""," ",RANK(AH421,$AH$5:$AH$1454,1))</f>
        <v xml:space="preserve"> </v>
      </c>
      <c r="L421" s="82" t="str">
        <f>IF(Table1[[#This Row],[M SuperVet]]=""," ",RANK(AI421,$AI$5:$AI$1454,1))</f>
        <v xml:space="preserve"> </v>
      </c>
      <c r="M421" s="74">
        <v>404</v>
      </c>
      <c r="N421" s="74">
        <v>144</v>
      </c>
      <c r="O421" s="74">
        <v>47</v>
      </c>
      <c r="P421" s="74">
        <v>128</v>
      </c>
      <c r="Q421" s="17">
        <v>515</v>
      </c>
      <c r="R421" s="17">
        <v>139</v>
      </c>
      <c r="S421" s="17">
        <v>104</v>
      </c>
      <c r="T421" s="17">
        <v>179</v>
      </c>
      <c r="U421" s="55">
        <f>+Table1[[#This Row],[Thames Turbo Sprint Triathlon]]/$M$3</f>
        <v>1</v>
      </c>
      <c r="V421" s="55">
        <f t="shared" si="151"/>
        <v>0.81818181818181823</v>
      </c>
      <c r="W421" s="55">
        <f t="shared" si="152"/>
        <v>1</v>
      </c>
      <c r="X421" s="55">
        <f t="shared" si="153"/>
        <v>1</v>
      </c>
      <c r="Y421" s="55">
        <f t="shared" si="154"/>
        <v>1</v>
      </c>
      <c r="Z421" s="55">
        <f>+Table1[[#This Row],[Hillingdon Sprint Triathlon]]/$R$3</f>
        <v>1</v>
      </c>
      <c r="AA421" s="55">
        <f>+Table1[[#This Row],[London Fields]]/$S$3</f>
        <v>1</v>
      </c>
      <c r="AB421" s="55">
        <f>+Table1[[#This Row],[Jekyll &amp; Hyde Park Duathlon]]/$T$3</f>
        <v>1</v>
      </c>
      <c r="AC421" s="65">
        <f t="shared" si="155"/>
        <v>3.8181818181818183</v>
      </c>
      <c r="AD421" s="55">
        <f t="shared" si="161"/>
        <v>3.8181818181818183</v>
      </c>
      <c r="AE421" s="55"/>
      <c r="AF421" s="55"/>
      <c r="AG421" s="55"/>
      <c r="AH421" s="55"/>
      <c r="AI421" s="55"/>
      <c r="AJ421" s="73">
        <f>COUNT(Table1[[#This Row],[F open]:[M SuperVet]])</f>
        <v>1</v>
      </c>
    </row>
    <row r="422" spans="1:36" s="52" customFormat="1" x14ac:dyDescent="0.2">
      <c r="A422" s="16" t="str">
        <f t="shared" si="163"/>
        <v xml:space="preserve"> </v>
      </c>
      <c r="B422" s="16" t="s">
        <v>863</v>
      </c>
      <c r="C422" s="15"/>
      <c r="D422" s="29" t="s">
        <v>217</v>
      </c>
      <c r="E422" s="29" t="s">
        <v>194</v>
      </c>
      <c r="F422" s="82">
        <f t="shared" si="150"/>
        <v>673</v>
      </c>
      <c r="G422" s="82">
        <f>IF(Table1[[#This Row],[F open]]=""," ",RANK(AD422,$AD$5:$AD$1454,1))</f>
        <v>89</v>
      </c>
      <c r="H422" s="82" t="str">
        <f>IF(Table1[[#This Row],[F Vet]]=""," ",RANK(AE422,$AE$5:$AE$1454,1))</f>
        <v xml:space="preserve"> </v>
      </c>
      <c r="I422" s="82" t="str">
        <f>IF(Table1[[#This Row],[F SuperVet]]=""," ",RANK(AF422,$AF$5:$AF$1454,1))</f>
        <v xml:space="preserve"> </v>
      </c>
      <c r="J422" s="82" t="str">
        <f>IF(Table1[[#This Row],[M Open]]=""," ",RANK(AG422,$AG$5:$AG$1454,1))</f>
        <v xml:space="preserve"> </v>
      </c>
      <c r="K422" s="82" t="str">
        <f>IF(Table1[[#This Row],[M Vet]]=""," ",RANK(AH422,$AH$5:$AH$1454,1))</f>
        <v xml:space="preserve"> </v>
      </c>
      <c r="L422" s="82" t="str">
        <f>IF(Table1[[#This Row],[M SuperVet]]=""," ",RANK(AI422,$AI$5:$AI$1454,1))</f>
        <v xml:space="preserve"> </v>
      </c>
      <c r="M422" s="74">
        <v>189</v>
      </c>
      <c r="N422" s="74">
        <v>176</v>
      </c>
      <c r="O422" s="74">
        <v>47</v>
      </c>
      <c r="P422" s="74">
        <v>128</v>
      </c>
      <c r="Q422" s="17">
        <v>515</v>
      </c>
      <c r="R422" s="17">
        <v>139</v>
      </c>
      <c r="S422" s="17">
        <v>104</v>
      </c>
      <c r="T422" s="17">
        <v>179</v>
      </c>
      <c r="U422" s="55">
        <f>+Table1[[#This Row],[Thames Turbo Sprint Triathlon]]/$M$3</f>
        <v>0.46782178217821785</v>
      </c>
      <c r="V422" s="55">
        <f t="shared" si="151"/>
        <v>1</v>
      </c>
      <c r="W422" s="55">
        <f t="shared" si="152"/>
        <v>1</v>
      </c>
      <c r="X422" s="55">
        <f t="shared" si="153"/>
        <v>1</v>
      </c>
      <c r="Y422" s="55">
        <f t="shared" si="154"/>
        <v>1</v>
      </c>
      <c r="Z422" s="55">
        <f>+Table1[[#This Row],[Hillingdon Sprint Triathlon]]/$R$3</f>
        <v>1</v>
      </c>
      <c r="AA422" s="55">
        <f>+Table1[[#This Row],[London Fields]]/$S$3</f>
        <v>1</v>
      </c>
      <c r="AB422" s="55">
        <f>+Table1[[#This Row],[Jekyll &amp; Hyde Park Duathlon]]/$T$3</f>
        <v>1</v>
      </c>
      <c r="AC422" s="65">
        <f t="shared" si="155"/>
        <v>3.467821782178218</v>
      </c>
      <c r="AD422" s="55">
        <f t="shared" si="161"/>
        <v>3.467821782178218</v>
      </c>
      <c r="AE422" s="55"/>
      <c r="AF422" s="55"/>
      <c r="AG422" s="55"/>
      <c r="AH422" s="55"/>
      <c r="AI422" s="55"/>
      <c r="AJ422" s="73">
        <f>COUNT(Table1[[#This Row],[F open]:[M SuperVet]])</f>
        <v>1</v>
      </c>
    </row>
    <row r="423" spans="1:36" s="52" customFormat="1" x14ac:dyDescent="0.2">
      <c r="A423" s="16" t="str">
        <f t="shared" si="163"/>
        <v xml:space="preserve"> </v>
      </c>
      <c r="B423" s="16" t="s">
        <v>996</v>
      </c>
      <c r="C423" s="15"/>
      <c r="D423" s="29" t="s">
        <v>217</v>
      </c>
      <c r="E423" s="29" t="s">
        <v>194</v>
      </c>
      <c r="F423" s="82">
        <f t="shared" si="150"/>
        <v>1219</v>
      </c>
      <c r="G423" s="82">
        <f>IF(Table1[[#This Row],[F open]]=""," ",RANK(AD423,$AD$5:$AD$1454,1))</f>
        <v>220</v>
      </c>
      <c r="H423" s="82" t="str">
        <f>IF(Table1[[#This Row],[F Vet]]=""," ",RANK(AE423,$AE$5:$AE$1454,1))</f>
        <v xml:space="preserve"> </v>
      </c>
      <c r="I423" s="82" t="str">
        <f>IF(Table1[[#This Row],[F SuperVet]]=""," ",RANK(AF423,$AF$5:$AF$1454,1))</f>
        <v xml:space="preserve"> </v>
      </c>
      <c r="J423" s="82" t="str">
        <f>IF(Table1[[#This Row],[M Open]]=""," ",RANK(AG423,$AG$5:$AG$1454,1))</f>
        <v xml:space="preserve"> </v>
      </c>
      <c r="K423" s="82" t="str">
        <f>IF(Table1[[#This Row],[M Vet]]=""," ",RANK(AH423,$AH$5:$AH$1454,1))</f>
        <v xml:space="preserve"> </v>
      </c>
      <c r="L423" s="82" t="str">
        <f>IF(Table1[[#This Row],[M SuperVet]]=""," ",RANK(AI423,$AI$5:$AI$1454,1))</f>
        <v xml:space="preserve"> </v>
      </c>
      <c r="M423" s="74">
        <v>344</v>
      </c>
      <c r="N423" s="74">
        <v>176</v>
      </c>
      <c r="O423" s="74">
        <v>47</v>
      </c>
      <c r="P423" s="74">
        <v>128</v>
      </c>
      <c r="Q423" s="17">
        <v>515</v>
      </c>
      <c r="R423" s="17">
        <v>139</v>
      </c>
      <c r="S423" s="17">
        <v>104</v>
      </c>
      <c r="T423" s="17">
        <v>179</v>
      </c>
      <c r="U423" s="55">
        <f>+Table1[[#This Row],[Thames Turbo Sprint Triathlon]]/$M$3</f>
        <v>0.85148514851485146</v>
      </c>
      <c r="V423" s="55">
        <f t="shared" si="151"/>
        <v>1</v>
      </c>
      <c r="W423" s="55">
        <f t="shared" si="152"/>
        <v>1</v>
      </c>
      <c r="X423" s="55">
        <f t="shared" si="153"/>
        <v>1</v>
      </c>
      <c r="Y423" s="55">
        <f t="shared" si="154"/>
        <v>1</v>
      </c>
      <c r="Z423" s="55">
        <f>+Table1[[#This Row],[Hillingdon Sprint Triathlon]]/$R$3</f>
        <v>1</v>
      </c>
      <c r="AA423" s="55">
        <f>+Table1[[#This Row],[London Fields]]/$S$3</f>
        <v>1</v>
      </c>
      <c r="AB423" s="55">
        <f>+Table1[[#This Row],[Jekyll &amp; Hyde Park Duathlon]]/$T$3</f>
        <v>1</v>
      </c>
      <c r="AC423" s="65">
        <f t="shared" si="155"/>
        <v>3.8514851485148514</v>
      </c>
      <c r="AD423" s="55">
        <f t="shared" si="161"/>
        <v>3.8514851485148514</v>
      </c>
      <c r="AE423" s="55"/>
      <c r="AF423" s="55"/>
      <c r="AG423" s="55"/>
      <c r="AH423" s="55"/>
      <c r="AI423" s="55"/>
      <c r="AJ423" s="73">
        <f>COUNT(Table1[[#This Row],[F open]:[M SuperVet]])</f>
        <v>1</v>
      </c>
    </row>
    <row r="424" spans="1:36" s="52" customFormat="1" x14ac:dyDescent="0.2">
      <c r="A424" s="16" t="str">
        <f t="shared" si="163"/>
        <v xml:space="preserve"> </v>
      </c>
      <c r="B424" s="16" t="s">
        <v>418</v>
      </c>
      <c r="C424" s="15" t="s">
        <v>268</v>
      </c>
      <c r="D424" s="29" t="s">
        <v>217</v>
      </c>
      <c r="E424" s="29" t="s">
        <v>194</v>
      </c>
      <c r="F424" s="82">
        <f t="shared" si="150"/>
        <v>450</v>
      </c>
      <c r="G424" s="82">
        <f>IF(Table1[[#This Row],[F open]]=""," ",RANK(AD424,$AD$5:$AD$1454,1))</f>
        <v>44</v>
      </c>
      <c r="H424" s="82" t="str">
        <f>IF(Table1[[#This Row],[F Vet]]=""," ",RANK(AE424,$AE$5:$AE$1454,1))</f>
        <v xml:space="preserve"> </v>
      </c>
      <c r="I424" s="82" t="str">
        <f>IF(Table1[[#This Row],[F SuperVet]]=""," ",RANK(AF424,$AF$5:$AF$1454,1))</f>
        <v xml:space="preserve"> </v>
      </c>
      <c r="J424" s="82" t="str">
        <f>IF(Table1[[#This Row],[M Open]]=""," ",RANK(AG424,$AG$5:$AG$1454,1))</f>
        <v xml:space="preserve"> </v>
      </c>
      <c r="K424" s="82" t="str">
        <f>IF(Table1[[#This Row],[M Vet]]=""," ",RANK(AH424,$AH$5:$AH$1454,1))</f>
        <v xml:space="preserve"> </v>
      </c>
      <c r="L424" s="82" t="str">
        <f>IF(Table1[[#This Row],[M SuperVet]]=""," ",RANK(AI424,$AI$5:$AI$1454,1))</f>
        <v xml:space="preserve"> </v>
      </c>
      <c r="M424" s="74">
        <v>117</v>
      </c>
      <c r="N424" s="74">
        <v>176</v>
      </c>
      <c r="O424" s="74">
        <v>47</v>
      </c>
      <c r="P424" s="74">
        <v>128</v>
      </c>
      <c r="Q424" s="17">
        <v>515</v>
      </c>
      <c r="R424" s="17">
        <v>139</v>
      </c>
      <c r="S424" s="17">
        <v>104</v>
      </c>
      <c r="T424" s="17">
        <v>179</v>
      </c>
      <c r="U424" s="55">
        <f>+Table1[[#This Row],[Thames Turbo Sprint Triathlon]]/$M$3</f>
        <v>0.28960396039603958</v>
      </c>
      <c r="V424" s="55">
        <f t="shared" si="151"/>
        <v>1</v>
      </c>
      <c r="W424" s="55">
        <f t="shared" si="152"/>
        <v>1</v>
      </c>
      <c r="X424" s="55">
        <f t="shared" si="153"/>
        <v>1</v>
      </c>
      <c r="Y424" s="55">
        <f t="shared" si="154"/>
        <v>1</v>
      </c>
      <c r="Z424" s="55">
        <f>+Table1[[#This Row],[Hillingdon Sprint Triathlon]]/$R$3</f>
        <v>1</v>
      </c>
      <c r="AA424" s="55">
        <f>+Table1[[#This Row],[London Fields]]/$S$3</f>
        <v>1</v>
      </c>
      <c r="AB424" s="55">
        <f>+Table1[[#This Row],[Jekyll &amp; Hyde Park Duathlon]]/$T$3</f>
        <v>1</v>
      </c>
      <c r="AC424" s="65">
        <f t="shared" si="155"/>
        <v>3.2896039603960396</v>
      </c>
      <c r="AD424" s="55">
        <f t="shared" si="161"/>
        <v>3.2896039603960396</v>
      </c>
      <c r="AE424" s="55"/>
      <c r="AF424" s="55"/>
      <c r="AG424" s="55"/>
      <c r="AH424" s="55"/>
      <c r="AI424" s="55"/>
      <c r="AJ424" s="73">
        <f>COUNT(Table1[[#This Row],[F open]:[M SuperVet]])</f>
        <v>1</v>
      </c>
    </row>
    <row r="425" spans="1:36" s="52" customFormat="1" hidden="1" x14ac:dyDescent="0.2">
      <c r="A425" s="16" t="str">
        <f t="shared" si="163"/>
        <v xml:space="preserve"> </v>
      </c>
      <c r="B425" s="16" t="s">
        <v>1534</v>
      </c>
      <c r="C425" s="15" t="s">
        <v>219</v>
      </c>
      <c r="D425" s="29" t="s">
        <v>397</v>
      </c>
      <c r="E425" s="29" t="s">
        <v>1530</v>
      </c>
      <c r="F425" s="82">
        <f t="shared" si="150"/>
        <v>39</v>
      </c>
      <c r="G425" s="82" t="str">
        <f>IF(Table1[[#This Row],[F open]]=""," ",RANK(AD425,$AD$5:$AD$1454,1))</f>
        <v xml:space="preserve"> </v>
      </c>
      <c r="H425" s="82" t="str">
        <f>IF(Table1[[#This Row],[F Vet]]=""," ",RANK(AE425,$AE$5:$AE$1454,1))</f>
        <v xml:space="preserve"> </v>
      </c>
      <c r="I425" s="82" t="str">
        <f>IF(Table1[[#This Row],[F SuperVet]]=""," ",RANK(AF425,$AF$5:$AF$1454,1))</f>
        <v xml:space="preserve"> </v>
      </c>
      <c r="J425" s="82" t="str">
        <f>IF(Table1[[#This Row],[M Open]]=""," ",RANK(AG425,$AG$5:$AG$1454,1))</f>
        <v xml:space="preserve"> </v>
      </c>
      <c r="K425" s="82">
        <f>IF(Table1[[#This Row],[M Vet]]=""," ",RANK(AH425,$AH$5:$AH$1454,1))</f>
        <v>12</v>
      </c>
      <c r="L425" s="82" t="str">
        <f>IF(Table1[[#This Row],[M SuperVet]]=""," ",RANK(AI425,$AI$5:$AI$1454,1))</f>
        <v xml:space="preserve"> </v>
      </c>
      <c r="M425" s="74">
        <v>404</v>
      </c>
      <c r="N425" s="74">
        <v>176</v>
      </c>
      <c r="O425" s="74">
        <v>47</v>
      </c>
      <c r="P425" s="74">
        <v>7</v>
      </c>
      <c r="Q425" s="17">
        <v>9</v>
      </c>
      <c r="R425" s="17">
        <v>139</v>
      </c>
      <c r="S425" s="17">
        <v>104</v>
      </c>
      <c r="T425" s="17">
        <v>179</v>
      </c>
      <c r="U425" s="55">
        <f>+Table1[[#This Row],[Thames Turbo Sprint Triathlon]]/$M$3</f>
        <v>1</v>
      </c>
      <c r="V425" s="55">
        <f t="shared" si="151"/>
        <v>1</v>
      </c>
      <c r="W425" s="55">
        <f t="shared" si="152"/>
        <v>1</v>
      </c>
      <c r="X425" s="55">
        <f t="shared" si="153"/>
        <v>5.46875E-2</v>
      </c>
      <c r="Y425" s="55">
        <f t="shared" si="154"/>
        <v>1.7475728155339806E-2</v>
      </c>
      <c r="Z425" s="55">
        <f>+Table1[[#This Row],[Hillingdon Sprint Triathlon]]/$R$3</f>
        <v>1</v>
      </c>
      <c r="AA425" s="55">
        <f>+Table1[[#This Row],[London Fields]]/$S$3</f>
        <v>1</v>
      </c>
      <c r="AB425" s="55">
        <f>+Table1[[#This Row],[Jekyll &amp; Hyde Park Duathlon]]/$T$3</f>
        <v>1</v>
      </c>
      <c r="AC425" s="65">
        <f t="shared" si="155"/>
        <v>2.0721632281553397</v>
      </c>
      <c r="AD425" s="55"/>
      <c r="AE425" s="55"/>
      <c r="AF425" s="55"/>
      <c r="AG425" s="55"/>
      <c r="AH425" s="55">
        <f>+AC425</f>
        <v>2.0721632281553397</v>
      </c>
      <c r="AI425" s="55"/>
      <c r="AJ425" s="73">
        <f>COUNT(Table1[[#This Row],[F open]:[M SuperVet]])</f>
        <v>1</v>
      </c>
    </row>
    <row r="426" spans="1:36" s="52" customFormat="1" hidden="1" x14ac:dyDescent="0.2">
      <c r="A426" s="16" t="str">
        <f t="shared" si="163"/>
        <v xml:space="preserve"> </v>
      </c>
      <c r="B426" s="16" t="s">
        <v>2007</v>
      </c>
      <c r="C426" s="15" t="s">
        <v>53</v>
      </c>
      <c r="D426" s="29" t="s">
        <v>217</v>
      </c>
      <c r="E426" s="29" t="s">
        <v>1530</v>
      </c>
      <c r="F426" s="82">
        <f t="shared" si="150"/>
        <v>557</v>
      </c>
      <c r="G426" s="82" t="str">
        <f>IF(Table1[[#This Row],[F open]]=""," ",RANK(AD426,$AD$5:$AD$1454,1))</f>
        <v xml:space="preserve"> </v>
      </c>
      <c r="H426" s="82" t="str">
        <f>IF(Table1[[#This Row],[F Vet]]=""," ",RANK(AE426,$AE$5:$AE$1454,1))</f>
        <v xml:space="preserve"> </v>
      </c>
      <c r="I426" s="82" t="str">
        <f>IF(Table1[[#This Row],[F SuperVet]]=""," ",RANK(AF426,$AF$5:$AF$1454,1))</f>
        <v xml:space="preserve"> </v>
      </c>
      <c r="J426" s="82">
        <f>IF(Table1[[#This Row],[M Open]]=""," ",RANK(AG426,$AG$5:$AG$1454,1))</f>
        <v>308</v>
      </c>
      <c r="K426" s="82" t="str">
        <f>IF(Table1[[#This Row],[M Vet]]=""," ",RANK(AH426,$AH$5:$AH$1454,1))</f>
        <v xml:space="preserve"> </v>
      </c>
      <c r="L426" s="82" t="str">
        <f>IF(Table1[[#This Row],[M SuperVet]]=""," ",RANK(AI426,$AI$5:$AI$1454,1))</f>
        <v xml:space="preserve"> </v>
      </c>
      <c r="M426" s="74">
        <v>404</v>
      </c>
      <c r="N426" s="74">
        <v>176</v>
      </c>
      <c r="O426" s="74">
        <v>47</v>
      </c>
      <c r="P426" s="74">
        <v>128</v>
      </c>
      <c r="Q426" s="17">
        <v>515</v>
      </c>
      <c r="R426" s="17">
        <v>52</v>
      </c>
      <c r="S426" s="17">
        <v>104</v>
      </c>
      <c r="T426" s="17">
        <v>179</v>
      </c>
      <c r="U426" s="55">
        <f>+Table1[[#This Row],[Thames Turbo Sprint Triathlon]]/$M$3</f>
        <v>1</v>
      </c>
      <c r="V426" s="55">
        <f t="shared" si="151"/>
        <v>1</v>
      </c>
      <c r="W426" s="55">
        <f t="shared" si="152"/>
        <v>1</v>
      </c>
      <c r="X426" s="55">
        <f t="shared" si="153"/>
        <v>1</v>
      </c>
      <c r="Y426" s="55">
        <f t="shared" si="154"/>
        <v>1</v>
      </c>
      <c r="Z426" s="55">
        <f>+Table1[[#This Row],[Hillingdon Sprint Triathlon]]/$R$3</f>
        <v>0.37410071942446044</v>
      </c>
      <c r="AA426" s="55">
        <f>+Table1[[#This Row],[London Fields]]/$S$3</f>
        <v>1</v>
      </c>
      <c r="AB426" s="55">
        <f>+Table1[[#This Row],[Jekyll &amp; Hyde Park Duathlon]]/$T$3</f>
        <v>1</v>
      </c>
      <c r="AC426" s="65">
        <f t="shared" si="155"/>
        <v>3.3741007194244603</v>
      </c>
      <c r="AD426" s="55"/>
      <c r="AE426" s="55"/>
      <c r="AF426" s="55"/>
      <c r="AG426" s="55">
        <f t="shared" ref="AG426:AG427" si="164">+AC426</f>
        <v>3.3741007194244603</v>
      </c>
      <c r="AH426" s="55"/>
      <c r="AI426" s="55"/>
      <c r="AJ426" s="73">
        <f>COUNT(Table1[[#This Row],[F open]:[M SuperVet]])</f>
        <v>1</v>
      </c>
    </row>
    <row r="427" spans="1:36" s="52" customFormat="1" hidden="1" x14ac:dyDescent="0.2">
      <c r="A427" s="16" t="str">
        <f t="shared" si="163"/>
        <v xml:space="preserve"> </v>
      </c>
      <c r="B427" s="16" t="s">
        <v>829</v>
      </c>
      <c r="C427" s="15" t="s">
        <v>830</v>
      </c>
      <c r="D427" s="29" t="s">
        <v>217</v>
      </c>
      <c r="E427" s="29" t="s">
        <v>188</v>
      </c>
      <c r="F427" s="82">
        <f t="shared" si="150"/>
        <v>535</v>
      </c>
      <c r="G427" s="82" t="str">
        <f>IF(Table1[[#This Row],[F open]]=""," ",RANK(AD427,$AD$5:$AD$1454,1))</f>
        <v xml:space="preserve"> </v>
      </c>
      <c r="H427" s="82" t="str">
        <f>IF(Table1[[#This Row],[F Vet]]=""," ",RANK(AE427,$AE$5:$AE$1454,1))</f>
        <v xml:space="preserve"> </v>
      </c>
      <c r="I427" s="82" t="str">
        <f>IF(Table1[[#This Row],[F SuperVet]]=""," ",RANK(AF427,$AF$5:$AF$1454,1))</f>
        <v xml:space="preserve"> </v>
      </c>
      <c r="J427" s="82">
        <f>IF(Table1[[#This Row],[M Open]]=""," ",RANK(AG427,$AG$5:$AG$1454,1))</f>
        <v>299</v>
      </c>
      <c r="K427" s="82" t="str">
        <f>IF(Table1[[#This Row],[M Vet]]=""," ",RANK(AH427,$AH$5:$AH$1454,1))</f>
        <v xml:space="preserve"> </v>
      </c>
      <c r="L427" s="82" t="str">
        <f>IF(Table1[[#This Row],[M SuperVet]]=""," ",RANK(AI427,$AI$5:$AI$1454,1))</f>
        <v xml:space="preserve"> </v>
      </c>
      <c r="M427" s="74">
        <v>143</v>
      </c>
      <c r="N427" s="74">
        <v>176</v>
      </c>
      <c r="O427" s="74">
        <v>47</v>
      </c>
      <c r="P427" s="74">
        <v>128</v>
      </c>
      <c r="Q427" s="17">
        <v>515</v>
      </c>
      <c r="R427" s="17">
        <v>139</v>
      </c>
      <c r="S427" s="17">
        <v>104</v>
      </c>
      <c r="T427" s="17">
        <v>179</v>
      </c>
      <c r="U427" s="55">
        <f>+Table1[[#This Row],[Thames Turbo Sprint Triathlon]]/$M$3</f>
        <v>0.35396039603960394</v>
      </c>
      <c r="V427" s="55">
        <f t="shared" si="151"/>
        <v>1</v>
      </c>
      <c r="W427" s="55">
        <f t="shared" si="152"/>
        <v>1</v>
      </c>
      <c r="X427" s="55">
        <f t="shared" si="153"/>
        <v>1</v>
      </c>
      <c r="Y427" s="55">
        <f t="shared" si="154"/>
        <v>1</v>
      </c>
      <c r="Z427" s="55">
        <f>+Table1[[#This Row],[Hillingdon Sprint Triathlon]]/$R$3</f>
        <v>1</v>
      </c>
      <c r="AA427" s="55">
        <f>+Table1[[#This Row],[London Fields]]/$S$3</f>
        <v>1</v>
      </c>
      <c r="AB427" s="55">
        <f>+Table1[[#This Row],[Jekyll &amp; Hyde Park Duathlon]]/$T$3</f>
        <v>1</v>
      </c>
      <c r="AC427" s="65">
        <f t="shared" si="155"/>
        <v>3.3539603960396041</v>
      </c>
      <c r="AD427" s="55"/>
      <c r="AE427" s="55"/>
      <c r="AF427" s="55"/>
      <c r="AG427" s="55">
        <f t="shared" si="164"/>
        <v>3.3539603960396041</v>
      </c>
      <c r="AH427" s="55"/>
      <c r="AI427" s="55"/>
      <c r="AJ427" s="73">
        <f>COUNT(Table1[[#This Row],[F open]:[M SuperVet]])</f>
        <v>1</v>
      </c>
    </row>
    <row r="428" spans="1:36" s="52" customFormat="1" x14ac:dyDescent="0.2">
      <c r="A428" s="16" t="str">
        <f t="shared" si="163"/>
        <v xml:space="preserve"> </v>
      </c>
      <c r="B428" s="16" t="s">
        <v>1052</v>
      </c>
      <c r="C428" s="15"/>
      <c r="D428" s="29" t="s">
        <v>217</v>
      </c>
      <c r="E428" s="29" t="s">
        <v>194</v>
      </c>
      <c r="F428" s="82">
        <f t="shared" si="150"/>
        <v>1443</v>
      </c>
      <c r="G428" s="82">
        <f>IF(Table1[[#This Row],[F open]]=""," ",RANK(AD428,$AD$5:$AD$1454,1))</f>
        <v>310</v>
      </c>
      <c r="H428" s="82" t="str">
        <f>IF(Table1[[#This Row],[F Vet]]=""," ",RANK(AE428,$AE$5:$AE$1454,1))</f>
        <v xml:space="preserve"> </v>
      </c>
      <c r="I428" s="82" t="str">
        <f>IF(Table1[[#This Row],[F SuperVet]]=""," ",RANK(AF428,$AF$5:$AF$1454,1))</f>
        <v xml:space="preserve"> </v>
      </c>
      <c r="J428" s="82" t="str">
        <f>IF(Table1[[#This Row],[M Open]]=""," ",RANK(AG428,$AG$5:$AG$1454,1))</f>
        <v xml:space="preserve"> </v>
      </c>
      <c r="K428" s="82" t="str">
        <f>IF(Table1[[#This Row],[M Vet]]=""," ",RANK(AH428,$AH$5:$AH$1454,1))</f>
        <v xml:space="preserve"> </v>
      </c>
      <c r="L428" s="82" t="str">
        <f>IF(Table1[[#This Row],[M SuperVet]]=""," ",RANK(AI428,$AI$5:$AI$1454,1))</f>
        <v xml:space="preserve"> </v>
      </c>
      <c r="M428" s="74">
        <v>401</v>
      </c>
      <c r="N428" s="74">
        <v>176</v>
      </c>
      <c r="O428" s="74">
        <v>47</v>
      </c>
      <c r="P428" s="74">
        <v>128</v>
      </c>
      <c r="Q428" s="17">
        <v>515</v>
      </c>
      <c r="R428" s="17">
        <v>139</v>
      </c>
      <c r="S428" s="17">
        <v>104</v>
      </c>
      <c r="T428" s="17">
        <v>179</v>
      </c>
      <c r="U428" s="55">
        <f>+Table1[[#This Row],[Thames Turbo Sprint Triathlon]]/$M$3</f>
        <v>0.99257425742574257</v>
      </c>
      <c r="V428" s="55">
        <f t="shared" si="151"/>
        <v>1</v>
      </c>
      <c r="W428" s="55">
        <f t="shared" si="152"/>
        <v>1</v>
      </c>
      <c r="X428" s="55">
        <f t="shared" si="153"/>
        <v>1</v>
      </c>
      <c r="Y428" s="55">
        <f t="shared" si="154"/>
        <v>1</v>
      </c>
      <c r="Z428" s="55">
        <f>+Table1[[#This Row],[Hillingdon Sprint Triathlon]]/$R$3</f>
        <v>1</v>
      </c>
      <c r="AA428" s="55">
        <f>+Table1[[#This Row],[London Fields]]/$S$3</f>
        <v>1</v>
      </c>
      <c r="AB428" s="55">
        <f>+Table1[[#This Row],[Jekyll &amp; Hyde Park Duathlon]]/$T$3</f>
        <v>1</v>
      </c>
      <c r="AC428" s="65">
        <f t="shared" si="155"/>
        <v>3.9925742574257423</v>
      </c>
      <c r="AD428" s="55">
        <f t="shared" ref="AD428:AD430" si="165">+AC428</f>
        <v>3.9925742574257423</v>
      </c>
      <c r="AE428" s="55"/>
      <c r="AF428" s="55"/>
      <c r="AG428" s="55"/>
      <c r="AH428" s="55"/>
      <c r="AI428" s="55"/>
      <c r="AJ428" s="73">
        <f>COUNT(Table1[[#This Row],[F open]:[M SuperVet]])</f>
        <v>1</v>
      </c>
    </row>
    <row r="429" spans="1:36" s="52" customFormat="1" x14ac:dyDescent="0.2">
      <c r="A429" s="16" t="str">
        <f t="shared" si="163"/>
        <v xml:space="preserve"> </v>
      </c>
      <c r="B429" s="16" t="s">
        <v>864</v>
      </c>
      <c r="C429" s="15" t="s">
        <v>135</v>
      </c>
      <c r="D429" s="29" t="s">
        <v>217</v>
      </c>
      <c r="E429" s="29" t="s">
        <v>194</v>
      </c>
      <c r="F429" s="82">
        <f t="shared" si="150"/>
        <v>413</v>
      </c>
      <c r="G429" s="82">
        <f>IF(Table1[[#This Row],[F open]]=""," ",RANK(AD429,$AD$5:$AD$1454,1))</f>
        <v>41</v>
      </c>
      <c r="H429" s="82" t="str">
        <f>IF(Table1[[#This Row],[F Vet]]=""," ",RANK(AE429,$AE$5:$AE$1454,1))</f>
        <v xml:space="preserve"> </v>
      </c>
      <c r="I429" s="82" t="str">
        <f>IF(Table1[[#This Row],[F SuperVet]]=""," ",RANK(AF429,$AF$5:$AF$1454,1))</f>
        <v xml:space="preserve"> </v>
      </c>
      <c r="J429" s="82" t="str">
        <f>IF(Table1[[#This Row],[M Open]]=""," ",RANK(AG429,$AG$5:$AG$1454,1))</f>
        <v xml:space="preserve"> </v>
      </c>
      <c r="K429" s="82" t="str">
        <f>IF(Table1[[#This Row],[M Vet]]=""," ",RANK(AH429,$AH$5:$AH$1454,1))</f>
        <v xml:space="preserve"> </v>
      </c>
      <c r="L429" s="82" t="str">
        <f>IF(Table1[[#This Row],[M SuperVet]]=""," ",RANK(AI429,$AI$5:$AI$1454,1))</f>
        <v xml:space="preserve"> </v>
      </c>
      <c r="M429" s="74">
        <v>190</v>
      </c>
      <c r="N429" s="74">
        <v>139</v>
      </c>
      <c r="O429" s="74">
        <v>47</v>
      </c>
      <c r="P429" s="74">
        <v>128</v>
      </c>
      <c r="Q429" s="17">
        <v>515</v>
      </c>
      <c r="R429" s="17">
        <v>139</v>
      </c>
      <c r="S429" s="17">
        <v>104</v>
      </c>
      <c r="T429" s="17">
        <v>179</v>
      </c>
      <c r="U429" s="55">
        <f>+Table1[[#This Row],[Thames Turbo Sprint Triathlon]]/$M$3</f>
        <v>0.47029702970297027</v>
      </c>
      <c r="V429" s="55">
        <f t="shared" si="151"/>
        <v>0.78977272727272729</v>
      </c>
      <c r="W429" s="55">
        <f t="shared" si="152"/>
        <v>1</v>
      </c>
      <c r="X429" s="55">
        <f t="shared" si="153"/>
        <v>1</v>
      </c>
      <c r="Y429" s="55">
        <f t="shared" si="154"/>
        <v>1</v>
      </c>
      <c r="Z429" s="55">
        <f>+Table1[[#This Row],[Hillingdon Sprint Triathlon]]/$R$3</f>
        <v>1</v>
      </c>
      <c r="AA429" s="55">
        <f>+Table1[[#This Row],[London Fields]]/$S$3</f>
        <v>1</v>
      </c>
      <c r="AB429" s="55">
        <f>+Table1[[#This Row],[Jekyll &amp; Hyde Park Duathlon]]/$T$3</f>
        <v>1</v>
      </c>
      <c r="AC429" s="65">
        <f t="shared" si="155"/>
        <v>3.2600697569756978</v>
      </c>
      <c r="AD429" s="55">
        <f t="shared" si="165"/>
        <v>3.2600697569756978</v>
      </c>
      <c r="AE429" s="55"/>
      <c r="AF429" s="55"/>
      <c r="AG429" s="55"/>
      <c r="AH429" s="55"/>
      <c r="AI429" s="55"/>
      <c r="AJ429" s="73">
        <f>COUNT(Table1[[#This Row],[F open]:[M SuperVet]])</f>
        <v>1</v>
      </c>
    </row>
    <row r="430" spans="1:36" s="52" customFormat="1" x14ac:dyDescent="0.2">
      <c r="A430" s="16" t="str">
        <f t="shared" si="163"/>
        <v xml:space="preserve"> </v>
      </c>
      <c r="B430" s="16" t="s">
        <v>2269</v>
      </c>
      <c r="C430" s="15"/>
      <c r="D430" s="29" t="s">
        <v>217</v>
      </c>
      <c r="E430" s="29" t="s">
        <v>194</v>
      </c>
      <c r="F430" s="82">
        <f t="shared" si="150"/>
        <v>1419</v>
      </c>
      <c r="G430" s="82">
        <f>IF(Table1[[#This Row],[F open]]=""," ",RANK(AD430,$AD$5:$AD$1454,1))</f>
        <v>301</v>
      </c>
      <c r="H430" s="82" t="str">
        <f>IF(Table1[[#This Row],[F Vet]]=""," ",RANK(AE430,$AE$5:$AE$1454,1))</f>
        <v xml:space="preserve"> </v>
      </c>
      <c r="I430" s="82" t="str">
        <f>IF(Table1[[#This Row],[F SuperVet]]=""," ",RANK(AF430,$AF$5:$AF$1454,1))</f>
        <v xml:space="preserve"> </v>
      </c>
      <c r="J430" s="82" t="str">
        <f>IF(Table1[[#This Row],[M Open]]=""," ",RANK(AG430,$AG$5:$AG$1454,1))</f>
        <v xml:space="preserve"> </v>
      </c>
      <c r="K430" s="82" t="str">
        <f>IF(Table1[[#This Row],[M Vet]]=""," ",RANK(AH430,$AH$5:$AH$1454,1))</f>
        <v xml:space="preserve"> </v>
      </c>
      <c r="L430" s="82" t="str">
        <f>IF(Table1[[#This Row],[M SuperVet]]=""," ",RANK(AI430,$AI$5:$AI$1454,1))</f>
        <v xml:space="preserve"> </v>
      </c>
      <c r="M430" s="74">
        <v>404</v>
      </c>
      <c r="N430" s="74">
        <v>176</v>
      </c>
      <c r="O430" s="74">
        <v>47</v>
      </c>
      <c r="P430" s="74">
        <v>128</v>
      </c>
      <c r="Q430" s="17">
        <v>515</v>
      </c>
      <c r="R430" s="17">
        <v>139</v>
      </c>
      <c r="S430" s="17">
        <v>104</v>
      </c>
      <c r="T430" s="17">
        <v>175</v>
      </c>
      <c r="U430" s="55">
        <f>+Table1[[#This Row],[Thames Turbo Sprint Triathlon]]/$M$3</f>
        <v>1</v>
      </c>
      <c r="V430" s="55">
        <f t="shared" si="151"/>
        <v>1</v>
      </c>
      <c r="W430" s="55">
        <f t="shared" si="152"/>
        <v>1</v>
      </c>
      <c r="X430" s="55">
        <f t="shared" si="153"/>
        <v>1</v>
      </c>
      <c r="Y430" s="55">
        <f t="shared" si="154"/>
        <v>1</v>
      </c>
      <c r="Z430" s="55">
        <f>+Table1[[#This Row],[Hillingdon Sprint Triathlon]]/$R$3</f>
        <v>1</v>
      </c>
      <c r="AA430" s="55">
        <f>+Table1[[#This Row],[London Fields]]/$S$3</f>
        <v>1</v>
      </c>
      <c r="AB430" s="55">
        <f>+Table1[[#This Row],[Jekyll &amp; Hyde Park Duathlon]]/$T$3</f>
        <v>0.97765363128491622</v>
      </c>
      <c r="AC430" s="65">
        <f t="shared" si="155"/>
        <v>3.977653631284916</v>
      </c>
      <c r="AD430" s="55">
        <f t="shared" si="165"/>
        <v>3.977653631284916</v>
      </c>
      <c r="AE430" s="55"/>
      <c r="AF430" s="55"/>
      <c r="AG430" s="55"/>
      <c r="AH430" s="55"/>
      <c r="AI430" s="55"/>
      <c r="AJ430" s="73">
        <f>COUNT(Table1[[#This Row],[F open]:[M SuperVet]])</f>
        <v>1</v>
      </c>
    </row>
    <row r="431" spans="1:36" s="52" customFormat="1" x14ac:dyDescent="0.2">
      <c r="A431" s="16" t="str">
        <f t="shared" si="163"/>
        <v xml:space="preserve"> </v>
      </c>
      <c r="B431" s="16" t="s">
        <v>1888</v>
      </c>
      <c r="C431" s="15" t="s">
        <v>122</v>
      </c>
      <c r="D431" s="29" t="s">
        <v>397</v>
      </c>
      <c r="E431" s="29" t="s">
        <v>194</v>
      </c>
      <c r="F431" s="82">
        <f t="shared" si="150"/>
        <v>1104</v>
      </c>
      <c r="G431" s="82" t="str">
        <f>IF(Table1[[#This Row],[F open]]=""," ",RANK(AD431,$AD$5:$AD$1454,1))</f>
        <v xml:space="preserve"> </v>
      </c>
      <c r="H431" s="82">
        <f>IF(Table1[[#This Row],[F Vet]]=""," ",RANK(AE431,$AE$5:$AE$1454,1))</f>
        <v>45</v>
      </c>
      <c r="I431" s="82" t="str">
        <f>IF(Table1[[#This Row],[F SuperVet]]=""," ",RANK(AF431,$AF$5:$AF$1454,1))</f>
        <v xml:space="preserve"> </v>
      </c>
      <c r="J431" s="82" t="str">
        <f>IF(Table1[[#This Row],[M Open]]=""," ",RANK(AG431,$AG$5:$AG$1454,1))</f>
        <v xml:space="preserve"> </v>
      </c>
      <c r="K431" s="82" t="str">
        <f>IF(Table1[[#This Row],[M Vet]]=""," ",RANK(AH431,$AH$5:$AH$1454,1))</f>
        <v xml:space="preserve"> </v>
      </c>
      <c r="L431" s="82" t="str">
        <f>IF(Table1[[#This Row],[M SuperVet]]=""," ",RANK(AI431,$AI$5:$AI$1454,1))</f>
        <v xml:space="preserve"> </v>
      </c>
      <c r="M431" s="74">
        <v>404</v>
      </c>
      <c r="N431" s="74">
        <v>176</v>
      </c>
      <c r="O431" s="74">
        <v>47</v>
      </c>
      <c r="P431" s="74">
        <v>128</v>
      </c>
      <c r="Q431" s="17">
        <v>400</v>
      </c>
      <c r="R431" s="17">
        <v>139</v>
      </c>
      <c r="S431" s="17">
        <v>104</v>
      </c>
      <c r="T431" s="17">
        <v>179</v>
      </c>
      <c r="U431" s="55">
        <f>+Table1[[#This Row],[Thames Turbo Sprint Triathlon]]/$M$3</f>
        <v>1</v>
      </c>
      <c r="V431" s="55">
        <f t="shared" si="151"/>
        <v>1</v>
      </c>
      <c r="W431" s="55">
        <f t="shared" si="152"/>
        <v>1</v>
      </c>
      <c r="X431" s="55">
        <f t="shared" si="153"/>
        <v>1</v>
      </c>
      <c r="Y431" s="55">
        <f t="shared" si="154"/>
        <v>0.77669902912621358</v>
      </c>
      <c r="Z431" s="55">
        <f>+Table1[[#This Row],[Hillingdon Sprint Triathlon]]/$R$3</f>
        <v>1</v>
      </c>
      <c r="AA431" s="55">
        <f>+Table1[[#This Row],[London Fields]]/$S$3</f>
        <v>1</v>
      </c>
      <c r="AB431" s="55">
        <f>+Table1[[#This Row],[Jekyll &amp; Hyde Park Duathlon]]/$T$3</f>
        <v>1</v>
      </c>
      <c r="AC431" s="65">
        <f t="shared" si="155"/>
        <v>3.7766990291262137</v>
      </c>
      <c r="AD431" s="55"/>
      <c r="AE431" s="55">
        <f>+AC431</f>
        <v>3.7766990291262137</v>
      </c>
      <c r="AF431" s="55"/>
      <c r="AG431" s="55"/>
      <c r="AH431" s="55"/>
      <c r="AI431" s="55"/>
      <c r="AJ431" s="73">
        <f>COUNT(Table1[[#This Row],[F open]:[M SuperVet]])</f>
        <v>1</v>
      </c>
    </row>
    <row r="432" spans="1:36" s="52" customFormat="1" x14ac:dyDescent="0.2">
      <c r="A432" s="16" t="str">
        <f t="shared" si="163"/>
        <v xml:space="preserve"> </v>
      </c>
      <c r="B432" s="16" t="s">
        <v>1853</v>
      </c>
      <c r="C432" s="15"/>
      <c r="D432" s="29" t="s">
        <v>217</v>
      </c>
      <c r="E432" s="29" t="s">
        <v>194</v>
      </c>
      <c r="F432" s="82">
        <f t="shared" si="150"/>
        <v>987</v>
      </c>
      <c r="G432" s="82">
        <f>IF(Table1[[#This Row],[F open]]=""," ",RANK(AD432,$AD$5:$AD$1454,1))</f>
        <v>150</v>
      </c>
      <c r="H432" s="82" t="str">
        <f>IF(Table1[[#This Row],[F Vet]]=""," ",RANK(AE432,$AE$5:$AE$1454,1))</f>
        <v xml:space="preserve"> </v>
      </c>
      <c r="I432" s="82" t="str">
        <f>IF(Table1[[#This Row],[F SuperVet]]=""," ",RANK(AF432,$AF$5:$AF$1454,1))</f>
        <v xml:space="preserve"> </v>
      </c>
      <c r="J432" s="82" t="str">
        <f>IF(Table1[[#This Row],[M Open]]=""," ",RANK(AG432,$AG$5:$AG$1454,1))</f>
        <v xml:space="preserve"> </v>
      </c>
      <c r="K432" s="82" t="str">
        <f>IF(Table1[[#This Row],[M Vet]]=""," ",RANK(AH432,$AH$5:$AH$1454,1))</f>
        <v xml:space="preserve"> </v>
      </c>
      <c r="L432" s="82" t="str">
        <f>IF(Table1[[#This Row],[M SuperVet]]=""," ",RANK(AI432,$AI$5:$AI$1454,1))</f>
        <v xml:space="preserve"> </v>
      </c>
      <c r="M432" s="74">
        <v>404</v>
      </c>
      <c r="N432" s="74">
        <v>176</v>
      </c>
      <c r="O432" s="74">
        <v>47</v>
      </c>
      <c r="P432" s="74">
        <v>128</v>
      </c>
      <c r="Q432" s="17">
        <v>357</v>
      </c>
      <c r="R432" s="17">
        <v>139</v>
      </c>
      <c r="S432" s="17">
        <v>104</v>
      </c>
      <c r="T432" s="17">
        <v>179</v>
      </c>
      <c r="U432" s="55">
        <f>+Table1[[#This Row],[Thames Turbo Sprint Triathlon]]/$M$3</f>
        <v>1</v>
      </c>
      <c r="V432" s="55">
        <f t="shared" si="151"/>
        <v>1</v>
      </c>
      <c r="W432" s="55">
        <f t="shared" si="152"/>
        <v>1</v>
      </c>
      <c r="X432" s="55">
        <f t="shared" si="153"/>
        <v>1</v>
      </c>
      <c r="Y432" s="55">
        <f t="shared" si="154"/>
        <v>0.69320388349514561</v>
      </c>
      <c r="Z432" s="55">
        <f>+Table1[[#This Row],[Hillingdon Sprint Triathlon]]/$R$3</f>
        <v>1</v>
      </c>
      <c r="AA432" s="55">
        <f>+Table1[[#This Row],[London Fields]]/$S$3</f>
        <v>1</v>
      </c>
      <c r="AB432" s="55">
        <f>+Table1[[#This Row],[Jekyll &amp; Hyde Park Duathlon]]/$T$3</f>
        <v>1</v>
      </c>
      <c r="AC432" s="65">
        <f t="shared" si="155"/>
        <v>3.6932038834951455</v>
      </c>
      <c r="AD432" s="55">
        <f t="shared" ref="AD432:AD434" si="166">+AC432</f>
        <v>3.6932038834951455</v>
      </c>
      <c r="AE432" s="55"/>
      <c r="AF432" s="55"/>
      <c r="AG432" s="55"/>
      <c r="AH432" s="55"/>
      <c r="AI432" s="55"/>
      <c r="AJ432" s="73">
        <f>COUNT(Table1[[#This Row],[F open]:[M SuperVet]])</f>
        <v>1</v>
      </c>
    </row>
    <row r="433" spans="1:36" s="52" customFormat="1" x14ac:dyDescent="0.2">
      <c r="A433" s="16" t="str">
        <f t="shared" si="163"/>
        <v xml:space="preserve"> </v>
      </c>
      <c r="B433" s="16" t="s">
        <v>791</v>
      </c>
      <c r="C433" s="15" t="s">
        <v>470</v>
      </c>
      <c r="D433" s="29" t="s">
        <v>217</v>
      </c>
      <c r="E433" s="29" t="s">
        <v>194</v>
      </c>
      <c r="F433" s="82">
        <f t="shared" si="150"/>
        <v>355</v>
      </c>
      <c r="G433" s="82">
        <f>IF(Table1[[#This Row],[F open]]=""," ",RANK(AD433,$AD$5:$AD$1454,1))</f>
        <v>32</v>
      </c>
      <c r="H433" s="82" t="str">
        <f>IF(Table1[[#This Row],[F Vet]]=""," ",RANK(AE433,$AE$5:$AE$1454,1))</f>
        <v xml:space="preserve"> </v>
      </c>
      <c r="I433" s="82" t="str">
        <f>IF(Table1[[#This Row],[F SuperVet]]=""," ",RANK(AF433,$AF$5:$AF$1454,1))</f>
        <v xml:space="preserve"> </v>
      </c>
      <c r="J433" s="82" t="str">
        <f>IF(Table1[[#This Row],[M Open]]=""," ",RANK(AG433,$AG$5:$AG$1454,1))</f>
        <v xml:space="preserve"> </v>
      </c>
      <c r="K433" s="82" t="str">
        <f>IF(Table1[[#This Row],[M Vet]]=""," ",RANK(AH433,$AH$5:$AH$1454,1))</f>
        <v xml:space="preserve"> </v>
      </c>
      <c r="L433" s="82" t="str">
        <f>IF(Table1[[#This Row],[M SuperVet]]=""," ",RANK(AI433,$AI$5:$AI$1454,1))</f>
        <v xml:space="preserve"> </v>
      </c>
      <c r="M433" s="74">
        <v>87</v>
      </c>
      <c r="N433" s="74">
        <v>176</v>
      </c>
      <c r="O433" s="74">
        <v>47</v>
      </c>
      <c r="P433" s="74">
        <v>128</v>
      </c>
      <c r="Q433" s="17">
        <v>515</v>
      </c>
      <c r="R433" s="17">
        <v>139</v>
      </c>
      <c r="S433" s="17">
        <v>104</v>
      </c>
      <c r="T433" s="17">
        <v>179</v>
      </c>
      <c r="U433" s="55">
        <f>+Table1[[#This Row],[Thames Turbo Sprint Triathlon]]/$M$3</f>
        <v>0.21534653465346534</v>
      </c>
      <c r="V433" s="55">
        <f t="shared" si="151"/>
        <v>1</v>
      </c>
      <c r="W433" s="55">
        <f t="shared" si="152"/>
        <v>1</v>
      </c>
      <c r="X433" s="55">
        <f t="shared" si="153"/>
        <v>1</v>
      </c>
      <c r="Y433" s="55">
        <f t="shared" si="154"/>
        <v>1</v>
      </c>
      <c r="Z433" s="55">
        <f>+Table1[[#This Row],[Hillingdon Sprint Triathlon]]/$R$3</f>
        <v>1</v>
      </c>
      <c r="AA433" s="55">
        <f>+Table1[[#This Row],[London Fields]]/$S$3</f>
        <v>1</v>
      </c>
      <c r="AB433" s="55">
        <f>+Table1[[#This Row],[Jekyll &amp; Hyde Park Duathlon]]/$T$3</f>
        <v>1</v>
      </c>
      <c r="AC433" s="65">
        <f t="shared" si="155"/>
        <v>3.2153465346534653</v>
      </c>
      <c r="AD433" s="55">
        <f t="shared" si="166"/>
        <v>3.2153465346534653</v>
      </c>
      <c r="AE433" s="55"/>
      <c r="AF433" s="55"/>
      <c r="AG433" s="55"/>
      <c r="AH433" s="55"/>
      <c r="AI433" s="55"/>
      <c r="AJ433" s="73">
        <f>COUNT(Table1[[#This Row],[F open]:[M SuperVet]])</f>
        <v>1</v>
      </c>
    </row>
    <row r="434" spans="1:36" s="52" customFormat="1" x14ac:dyDescent="0.2">
      <c r="A434" s="16" t="str">
        <f t="shared" si="163"/>
        <v xml:space="preserve"> </v>
      </c>
      <c r="B434" s="16" t="s">
        <v>1911</v>
      </c>
      <c r="C434" s="15"/>
      <c r="D434" s="29" t="s">
        <v>217</v>
      </c>
      <c r="E434" s="29" t="s">
        <v>194</v>
      </c>
      <c r="F434" s="82">
        <f t="shared" si="150"/>
        <v>1200</v>
      </c>
      <c r="G434" s="82">
        <f>IF(Table1[[#This Row],[F open]]=""," ",RANK(AD434,$AD$5:$AD$1454,1))</f>
        <v>216</v>
      </c>
      <c r="H434" s="82" t="str">
        <f>IF(Table1[[#This Row],[F Vet]]=""," ",RANK(AE434,$AE$5:$AE$1454,1))</f>
        <v xml:space="preserve"> </v>
      </c>
      <c r="I434" s="82" t="str">
        <f>IF(Table1[[#This Row],[F SuperVet]]=""," ",RANK(AF434,$AF$5:$AF$1454,1))</f>
        <v xml:space="preserve"> </v>
      </c>
      <c r="J434" s="82" t="str">
        <f>IF(Table1[[#This Row],[M Open]]=""," ",RANK(AG434,$AG$5:$AG$1454,1))</f>
        <v xml:space="preserve"> </v>
      </c>
      <c r="K434" s="82" t="str">
        <f>IF(Table1[[#This Row],[M Vet]]=""," ",RANK(AH434,$AH$5:$AH$1454,1))</f>
        <v xml:space="preserve"> </v>
      </c>
      <c r="L434" s="82" t="str">
        <f>IF(Table1[[#This Row],[M SuperVet]]=""," ",RANK(AI434,$AI$5:$AI$1454,1))</f>
        <v xml:space="preserve"> </v>
      </c>
      <c r="M434" s="74">
        <v>404</v>
      </c>
      <c r="N434" s="74">
        <v>176</v>
      </c>
      <c r="O434" s="74">
        <v>47</v>
      </c>
      <c r="P434" s="74">
        <v>128</v>
      </c>
      <c r="Q434" s="17">
        <v>432</v>
      </c>
      <c r="R434" s="17">
        <v>139</v>
      </c>
      <c r="S434" s="17">
        <v>104</v>
      </c>
      <c r="T434" s="17">
        <v>179</v>
      </c>
      <c r="U434" s="55">
        <f>+Table1[[#This Row],[Thames Turbo Sprint Triathlon]]/$M$3</f>
        <v>1</v>
      </c>
      <c r="V434" s="55">
        <f t="shared" si="151"/>
        <v>1</v>
      </c>
      <c r="W434" s="55">
        <f t="shared" si="152"/>
        <v>1</v>
      </c>
      <c r="X434" s="55">
        <f t="shared" si="153"/>
        <v>1</v>
      </c>
      <c r="Y434" s="55">
        <f t="shared" si="154"/>
        <v>0.83883495145631071</v>
      </c>
      <c r="Z434" s="55">
        <f>+Table1[[#This Row],[Hillingdon Sprint Triathlon]]/$R$3</f>
        <v>1</v>
      </c>
      <c r="AA434" s="55">
        <f>+Table1[[#This Row],[London Fields]]/$S$3</f>
        <v>1</v>
      </c>
      <c r="AB434" s="55">
        <f>+Table1[[#This Row],[Jekyll &amp; Hyde Park Duathlon]]/$T$3</f>
        <v>1</v>
      </c>
      <c r="AC434" s="65">
        <f t="shared" si="155"/>
        <v>3.8388349514563105</v>
      </c>
      <c r="AD434" s="55">
        <f t="shared" si="166"/>
        <v>3.8388349514563105</v>
      </c>
      <c r="AE434" s="55"/>
      <c r="AF434" s="55"/>
      <c r="AG434" s="55"/>
      <c r="AH434" s="55"/>
      <c r="AI434" s="55"/>
      <c r="AJ434" s="73">
        <f>COUNT(Table1[[#This Row],[F open]:[M SuperVet]])</f>
        <v>1</v>
      </c>
    </row>
    <row r="435" spans="1:36" s="52" customFormat="1" hidden="1" x14ac:dyDescent="0.2">
      <c r="A435" s="16" t="str">
        <f t="shared" si="163"/>
        <v xml:space="preserve"> </v>
      </c>
      <c r="B435" s="16" t="s">
        <v>603</v>
      </c>
      <c r="C435" s="15" t="s">
        <v>132</v>
      </c>
      <c r="D435" s="29" t="s">
        <v>217</v>
      </c>
      <c r="E435" s="29" t="s">
        <v>188</v>
      </c>
      <c r="F435" s="82">
        <f t="shared" si="150"/>
        <v>23</v>
      </c>
      <c r="G435" s="82" t="str">
        <f>IF(Table1[[#This Row],[F open]]=""," ",RANK(AD435,$AD$5:$AD$1454,1))</f>
        <v xml:space="preserve"> </v>
      </c>
      <c r="H435" s="82" t="str">
        <f>IF(Table1[[#This Row],[F Vet]]=""," ",RANK(AE435,$AE$5:$AE$1454,1))</f>
        <v xml:space="preserve"> </v>
      </c>
      <c r="I435" s="82" t="str">
        <f>IF(Table1[[#This Row],[F SuperVet]]=""," ",RANK(AF435,$AF$5:$AF$1454,1))</f>
        <v xml:space="preserve"> </v>
      </c>
      <c r="J435" s="82">
        <f>IF(Table1[[#This Row],[M Open]]=""," ",RANK(AG435,$AG$5:$AG$1454,1))</f>
        <v>13</v>
      </c>
      <c r="K435" s="82" t="str">
        <f>IF(Table1[[#This Row],[M Vet]]=""," ",RANK(AH435,$AH$5:$AH$1454,1))</f>
        <v xml:space="preserve"> </v>
      </c>
      <c r="L435" s="82" t="str">
        <f>IF(Table1[[#This Row],[M SuperVet]]=""," ",RANK(AI435,$AI$5:$AI$1454,1))</f>
        <v xml:space="preserve"> </v>
      </c>
      <c r="M435" s="74">
        <v>73</v>
      </c>
      <c r="N435" s="74">
        <v>176</v>
      </c>
      <c r="O435" s="74">
        <v>11</v>
      </c>
      <c r="P435" s="74">
        <v>18</v>
      </c>
      <c r="Q435" s="17">
        <v>515</v>
      </c>
      <c r="R435" s="17">
        <v>139</v>
      </c>
      <c r="S435" s="17">
        <v>104</v>
      </c>
      <c r="T435" s="17">
        <v>179</v>
      </c>
      <c r="U435" s="55">
        <f>+Table1[[#This Row],[Thames Turbo Sprint Triathlon]]/$M$3</f>
        <v>0.18069306930693069</v>
      </c>
      <c r="V435" s="55">
        <f t="shared" si="151"/>
        <v>1</v>
      </c>
      <c r="W435" s="55">
        <f t="shared" si="152"/>
        <v>0.23404255319148937</v>
      </c>
      <c r="X435" s="55">
        <f t="shared" si="153"/>
        <v>0.140625</v>
      </c>
      <c r="Y435" s="55">
        <f t="shared" si="154"/>
        <v>1</v>
      </c>
      <c r="Z435" s="55">
        <f>+Table1[[#This Row],[Hillingdon Sprint Triathlon]]/$R$3</f>
        <v>1</v>
      </c>
      <c r="AA435" s="55">
        <f>+Table1[[#This Row],[London Fields]]/$S$3</f>
        <v>1</v>
      </c>
      <c r="AB435" s="55">
        <f>+Table1[[#This Row],[Jekyll &amp; Hyde Park Duathlon]]/$T$3</f>
        <v>1</v>
      </c>
      <c r="AC435" s="65">
        <f t="shared" si="155"/>
        <v>1.55536062249842</v>
      </c>
      <c r="AD435" s="55"/>
      <c r="AE435" s="55"/>
      <c r="AF435" s="55"/>
      <c r="AG435" s="55">
        <f t="shared" ref="AG435:AG436" si="167">+AC435</f>
        <v>1.55536062249842</v>
      </c>
      <c r="AH435" s="55"/>
      <c r="AI435" s="55"/>
      <c r="AJ435" s="73">
        <f>COUNT(Table1[[#This Row],[F open]:[M SuperVet]])</f>
        <v>1</v>
      </c>
    </row>
    <row r="436" spans="1:36" s="52" customFormat="1" hidden="1" x14ac:dyDescent="0.2">
      <c r="A436" s="16" t="str">
        <f t="shared" si="163"/>
        <v xml:space="preserve"> </v>
      </c>
      <c r="B436" s="16" t="s">
        <v>1456</v>
      </c>
      <c r="C436" s="15"/>
      <c r="D436" s="29" t="s">
        <v>217</v>
      </c>
      <c r="E436" s="29" t="s">
        <v>188</v>
      </c>
      <c r="F436" s="82">
        <f t="shared" si="150"/>
        <v>1092</v>
      </c>
      <c r="G436" s="82" t="str">
        <f>IF(Table1[[#This Row],[F open]]=""," ",RANK(AD436,$AD$5:$AD$1454,1))</f>
        <v xml:space="preserve"> </v>
      </c>
      <c r="H436" s="82" t="str">
        <f>IF(Table1[[#This Row],[F Vet]]=""," ",RANK(AE436,$AE$5:$AE$1454,1))</f>
        <v xml:space="preserve"> </v>
      </c>
      <c r="I436" s="82" t="str">
        <f>IF(Table1[[#This Row],[F SuperVet]]=""," ",RANK(AF436,$AF$5:$AF$1454,1))</f>
        <v xml:space="preserve"> </v>
      </c>
      <c r="J436" s="82">
        <f>IF(Table1[[#This Row],[M Open]]=""," ",RANK(AG436,$AG$5:$AG$1454,1))</f>
        <v>518</v>
      </c>
      <c r="K436" s="82" t="str">
        <f>IF(Table1[[#This Row],[M Vet]]=""," ",RANK(AH436,$AH$5:$AH$1454,1))</f>
        <v xml:space="preserve"> </v>
      </c>
      <c r="L436" s="82" t="str">
        <f>IF(Table1[[#This Row],[M SuperVet]]=""," ",RANK(AI436,$AI$5:$AI$1454,1))</f>
        <v xml:space="preserve"> </v>
      </c>
      <c r="M436" s="74">
        <v>404</v>
      </c>
      <c r="N436" s="74">
        <v>135</v>
      </c>
      <c r="O436" s="74">
        <v>47</v>
      </c>
      <c r="P436" s="74">
        <v>128</v>
      </c>
      <c r="Q436" s="17">
        <v>515</v>
      </c>
      <c r="R436" s="17">
        <v>139</v>
      </c>
      <c r="S436" s="17">
        <v>104</v>
      </c>
      <c r="T436" s="17">
        <v>179</v>
      </c>
      <c r="U436" s="55">
        <f>+Table1[[#This Row],[Thames Turbo Sprint Triathlon]]/$M$3</f>
        <v>1</v>
      </c>
      <c r="V436" s="55">
        <f t="shared" si="151"/>
        <v>0.76704545454545459</v>
      </c>
      <c r="W436" s="55">
        <f t="shared" si="152"/>
        <v>1</v>
      </c>
      <c r="X436" s="55">
        <f t="shared" si="153"/>
        <v>1</v>
      </c>
      <c r="Y436" s="55">
        <f t="shared" si="154"/>
        <v>1</v>
      </c>
      <c r="Z436" s="55">
        <f>+Table1[[#This Row],[Hillingdon Sprint Triathlon]]/$R$3</f>
        <v>1</v>
      </c>
      <c r="AA436" s="55">
        <f>+Table1[[#This Row],[London Fields]]/$S$3</f>
        <v>1</v>
      </c>
      <c r="AB436" s="55">
        <f>+Table1[[#This Row],[Jekyll &amp; Hyde Park Duathlon]]/$T$3</f>
        <v>1</v>
      </c>
      <c r="AC436" s="65">
        <f t="shared" si="155"/>
        <v>3.7670454545454546</v>
      </c>
      <c r="AD436" s="55"/>
      <c r="AE436" s="55"/>
      <c r="AF436" s="55"/>
      <c r="AG436" s="55">
        <f t="shared" si="167"/>
        <v>3.7670454545454546</v>
      </c>
      <c r="AH436" s="55"/>
      <c r="AI436" s="55"/>
      <c r="AJ436" s="73">
        <f>COUNT(Table1[[#This Row],[F open]:[M SuperVet]])</f>
        <v>1</v>
      </c>
    </row>
    <row r="437" spans="1:36" s="52" customFormat="1" hidden="1" x14ac:dyDescent="0.2">
      <c r="A437" s="16" t="str">
        <f t="shared" si="163"/>
        <v xml:space="preserve"> </v>
      </c>
      <c r="B437" s="16" t="s">
        <v>239</v>
      </c>
      <c r="C437" s="15" t="s">
        <v>138</v>
      </c>
      <c r="D437" s="29" t="s">
        <v>397</v>
      </c>
      <c r="E437" s="29" t="s">
        <v>188</v>
      </c>
      <c r="F437" s="82">
        <f t="shared" si="150"/>
        <v>740</v>
      </c>
      <c r="G437" s="82" t="str">
        <f>IF(Table1[[#This Row],[F open]]=""," ",RANK(AD437,$AD$5:$AD$1454,1))</f>
        <v xml:space="preserve"> </v>
      </c>
      <c r="H437" s="82" t="str">
        <f>IF(Table1[[#This Row],[F Vet]]=""," ",RANK(AE437,$AE$5:$AE$1454,1))</f>
        <v xml:space="preserve"> </v>
      </c>
      <c r="I437" s="82" t="str">
        <f>IF(Table1[[#This Row],[F SuperVet]]=""," ",RANK(AF437,$AF$5:$AF$1454,1))</f>
        <v xml:space="preserve"> </v>
      </c>
      <c r="J437" s="82" t="str">
        <f>IF(Table1[[#This Row],[M Open]]=""," ",RANK(AG437,$AG$5:$AG$1454,1))</f>
        <v xml:space="preserve"> </v>
      </c>
      <c r="K437" s="82">
        <f>IF(Table1[[#This Row],[M Vet]]=""," ",RANK(AH437,$AH$5:$AH$1454,1))</f>
        <v>179</v>
      </c>
      <c r="L437" s="82" t="str">
        <f>IF(Table1[[#This Row],[M SuperVet]]=""," ",RANK(AI437,$AI$5:$AI$1454,1))</f>
        <v xml:space="preserve"> </v>
      </c>
      <c r="M437" s="74">
        <v>404</v>
      </c>
      <c r="N437" s="74">
        <v>90</v>
      </c>
      <c r="O437" s="74">
        <v>47</v>
      </c>
      <c r="P437" s="74">
        <v>128</v>
      </c>
      <c r="Q437" s="17">
        <v>515</v>
      </c>
      <c r="R437" s="17">
        <v>139</v>
      </c>
      <c r="S437" s="17">
        <v>104</v>
      </c>
      <c r="T437" s="17">
        <v>179</v>
      </c>
      <c r="U437" s="55">
        <f>+Table1[[#This Row],[Thames Turbo Sprint Triathlon]]/$M$3</f>
        <v>1</v>
      </c>
      <c r="V437" s="55">
        <f t="shared" si="151"/>
        <v>0.51136363636363635</v>
      </c>
      <c r="W437" s="55">
        <f t="shared" si="152"/>
        <v>1</v>
      </c>
      <c r="X437" s="55">
        <f t="shared" si="153"/>
        <v>1</v>
      </c>
      <c r="Y437" s="55">
        <f t="shared" si="154"/>
        <v>1</v>
      </c>
      <c r="Z437" s="55">
        <f>+Table1[[#This Row],[Hillingdon Sprint Triathlon]]/$R$3</f>
        <v>1</v>
      </c>
      <c r="AA437" s="55">
        <f>+Table1[[#This Row],[London Fields]]/$S$3</f>
        <v>1</v>
      </c>
      <c r="AB437" s="55">
        <f>+Table1[[#This Row],[Jekyll &amp; Hyde Park Duathlon]]/$T$3</f>
        <v>1</v>
      </c>
      <c r="AC437" s="65">
        <f t="shared" si="155"/>
        <v>3.5113636363636362</v>
      </c>
      <c r="AD437" s="55"/>
      <c r="AE437" s="55"/>
      <c r="AF437" s="55"/>
      <c r="AG437" s="55"/>
      <c r="AH437" s="55">
        <f>+AC437</f>
        <v>3.5113636363636362</v>
      </c>
      <c r="AI437" s="55"/>
      <c r="AJ437" s="73">
        <f>COUNT(Table1[[#This Row],[F open]:[M SuperVet]])</f>
        <v>1</v>
      </c>
    </row>
    <row r="438" spans="1:36" s="52" customFormat="1" x14ac:dyDescent="0.2">
      <c r="A438" s="16" t="str">
        <f t="shared" si="163"/>
        <v xml:space="preserve"> </v>
      </c>
      <c r="B438" s="16" t="s">
        <v>948</v>
      </c>
      <c r="C438" s="15"/>
      <c r="D438" s="29" t="s">
        <v>217</v>
      </c>
      <c r="E438" s="29" t="s">
        <v>194</v>
      </c>
      <c r="F438" s="82">
        <f t="shared" si="150"/>
        <v>1031</v>
      </c>
      <c r="G438" s="82">
        <f>IF(Table1[[#This Row],[F open]]=""," ",RANK(AD438,$AD$5:$AD$1454,1))</f>
        <v>163</v>
      </c>
      <c r="H438" s="82" t="str">
        <f>IF(Table1[[#This Row],[F Vet]]=""," ",RANK(AE438,$AE$5:$AE$1454,1))</f>
        <v xml:space="preserve"> </v>
      </c>
      <c r="I438" s="82" t="str">
        <f>IF(Table1[[#This Row],[F SuperVet]]=""," ",RANK(AF438,$AF$5:$AF$1454,1))</f>
        <v xml:space="preserve"> </v>
      </c>
      <c r="J438" s="82" t="str">
        <f>IF(Table1[[#This Row],[M Open]]=""," ",RANK(AG438,$AG$5:$AG$1454,1))</f>
        <v xml:space="preserve"> </v>
      </c>
      <c r="K438" s="82" t="str">
        <f>IF(Table1[[#This Row],[M Vet]]=""," ",RANK(AH438,$AH$5:$AH$1454,1))</f>
        <v xml:space="preserve"> </v>
      </c>
      <c r="L438" s="82" t="str">
        <f>IF(Table1[[#This Row],[M SuperVet]]=""," ",RANK(AI438,$AI$5:$AI$1454,1))</f>
        <v xml:space="preserve"> </v>
      </c>
      <c r="M438" s="74">
        <v>292</v>
      </c>
      <c r="N438" s="74">
        <v>176</v>
      </c>
      <c r="O438" s="74">
        <v>47</v>
      </c>
      <c r="P438" s="74">
        <v>128</v>
      </c>
      <c r="Q438" s="17">
        <v>515</v>
      </c>
      <c r="R438" s="17">
        <v>139</v>
      </c>
      <c r="S438" s="17">
        <v>104</v>
      </c>
      <c r="T438" s="17">
        <v>179</v>
      </c>
      <c r="U438" s="55">
        <f>+Table1[[#This Row],[Thames Turbo Sprint Triathlon]]/$M$3</f>
        <v>0.72277227722772275</v>
      </c>
      <c r="V438" s="55">
        <f t="shared" si="151"/>
        <v>1</v>
      </c>
      <c r="W438" s="55">
        <f t="shared" si="152"/>
        <v>1</v>
      </c>
      <c r="X438" s="55">
        <f t="shared" si="153"/>
        <v>1</v>
      </c>
      <c r="Y438" s="55">
        <f t="shared" si="154"/>
        <v>1</v>
      </c>
      <c r="Z438" s="55">
        <f>+Table1[[#This Row],[Hillingdon Sprint Triathlon]]/$R$3</f>
        <v>1</v>
      </c>
      <c r="AA438" s="55">
        <f>+Table1[[#This Row],[London Fields]]/$S$3</f>
        <v>1</v>
      </c>
      <c r="AB438" s="55">
        <f>+Table1[[#This Row],[Jekyll &amp; Hyde Park Duathlon]]/$T$3</f>
        <v>1</v>
      </c>
      <c r="AC438" s="65">
        <f t="shared" si="155"/>
        <v>3.7227722772277225</v>
      </c>
      <c r="AD438" s="55">
        <f t="shared" ref="AD438:AD440" si="168">+AC438</f>
        <v>3.7227722772277225</v>
      </c>
      <c r="AE438" s="55"/>
      <c r="AF438" s="55"/>
      <c r="AG438" s="55"/>
      <c r="AH438" s="55"/>
      <c r="AI438" s="55"/>
      <c r="AJ438" s="73">
        <f>COUNT(Table1[[#This Row],[F open]:[M SuperVet]])</f>
        <v>1</v>
      </c>
    </row>
    <row r="439" spans="1:36" s="52" customFormat="1" x14ac:dyDescent="0.2">
      <c r="A439" s="16" t="str">
        <f t="shared" si="163"/>
        <v xml:space="preserve"> </v>
      </c>
      <c r="B439" s="16" t="s">
        <v>419</v>
      </c>
      <c r="C439" s="15" t="s">
        <v>70</v>
      </c>
      <c r="D439" s="29" t="s">
        <v>217</v>
      </c>
      <c r="E439" s="29" t="s">
        <v>1538</v>
      </c>
      <c r="F439" s="82">
        <f t="shared" si="150"/>
        <v>642</v>
      </c>
      <c r="G439" s="82">
        <f>IF(Table1[[#This Row],[F open]]=""," ",RANK(AD439,$AD$5:$AD$1454,1))</f>
        <v>78</v>
      </c>
      <c r="H439" s="82" t="str">
        <f>IF(Table1[[#This Row],[F Vet]]=""," ",RANK(AE439,$AE$5:$AE$1454,1))</f>
        <v xml:space="preserve"> </v>
      </c>
      <c r="I439" s="82" t="str">
        <f>IF(Table1[[#This Row],[F SuperVet]]=""," ",RANK(AF439,$AF$5:$AF$1454,1))</f>
        <v xml:space="preserve"> </v>
      </c>
      <c r="J439" s="82" t="str">
        <f>IF(Table1[[#This Row],[M Open]]=""," ",RANK(AG439,$AG$5:$AG$1454,1))</f>
        <v xml:space="preserve"> </v>
      </c>
      <c r="K439" s="82" t="str">
        <f>IF(Table1[[#This Row],[M Vet]]=""," ",RANK(AH439,$AH$5:$AH$1454,1))</f>
        <v xml:space="preserve"> </v>
      </c>
      <c r="L439" s="82" t="str">
        <f>IF(Table1[[#This Row],[M SuperVet]]=""," ",RANK(AI439,$AI$5:$AI$1454,1))</f>
        <v xml:space="preserve"> </v>
      </c>
      <c r="M439" s="74">
        <v>404</v>
      </c>
      <c r="N439" s="74">
        <v>176</v>
      </c>
      <c r="O439" s="74">
        <v>47</v>
      </c>
      <c r="P439" s="74">
        <v>128</v>
      </c>
      <c r="Q439" s="17">
        <v>515</v>
      </c>
      <c r="R439" s="17">
        <v>61</v>
      </c>
      <c r="S439" s="17">
        <v>104</v>
      </c>
      <c r="T439" s="17">
        <v>179</v>
      </c>
      <c r="U439" s="55">
        <f>+Table1[[#This Row],[Thames Turbo Sprint Triathlon]]/$M$3</f>
        <v>1</v>
      </c>
      <c r="V439" s="55">
        <f t="shared" si="151"/>
        <v>1</v>
      </c>
      <c r="W439" s="55">
        <f t="shared" si="152"/>
        <v>1</v>
      </c>
      <c r="X439" s="55">
        <f t="shared" si="153"/>
        <v>1</v>
      </c>
      <c r="Y439" s="55">
        <f t="shared" si="154"/>
        <v>1</v>
      </c>
      <c r="Z439" s="55">
        <f>+Table1[[#This Row],[Hillingdon Sprint Triathlon]]/$R$3</f>
        <v>0.43884892086330934</v>
      </c>
      <c r="AA439" s="55">
        <f>+Table1[[#This Row],[London Fields]]/$S$3</f>
        <v>1</v>
      </c>
      <c r="AB439" s="55">
        <f>+Table1[[#This Row],[Jekyll &amp; Hyde Park Duathlon]]/$T$3</f>
        <v>1</v>
      </c>
      <c r="AC439" s="65">
        <f t="shared" si="155"/>
        <v>3.4388489208633093</v>
      </c>
      <c r="AD439" s="55">
        <f t="shared" si="168"/>
        <v>3.4388489208633093</v>
      </c>
      <c r="AE439" s="55"/>
      <c r="AF439" s="55"/>
      <c r="AG439" s="55"/>
      <c r="AH439" s="55"/>
      <c r="AI439" s="55"/>
      <c r="AJ439" s="73">
        <f>COUNT(Table1[[#This Row],[F open]:[M SuperVet]])</f>
        <v>1</v>
      </c>
    </row>
    <row r="440" spans="1:36" s="52" customFormat="1" x14ac:dyDescent="0.2">
      <c r="A440" s="16" t="str">
        <f t="shared" si="163"/>
        <v xml:space="preserve"> </v>
      </c>
      <c r="B440" s="16" t="s">
        <v>952</v>
      </c>
      <c r="C440" s="15" t="s">
        <v>138</v>
      </c>
      <c r="D440" s="29" t="s">
        <v>217</v>
      </c>
      <c r="E440" s="29" t="s">
        <v>194</v>
      </c>
      <c r="F440" s="82">
        <f t="shared" si="150"/>
        <v>679</v>
      </c>
      <c r="G440" s="82">
        <f>IF(Table1[[#This Row],[F open]]=""," ",RANK(AD440,$AD$5:$AD$1454,1))</f>
        <v>90</v>
      </c>
      <c r="H440" s="82" t="str">
        <f>IF(Table1[[#This Row],[F Vet]]=""," ",RANK(AE440,$AE$5:$AE$1454,1))</f>
        <v xml:space="preserve"> </v>
      </c>
      <c r="I440" s="82" t="str">
        <f>IF(Table1[[#This Row],[F SuperVet]]=""," ",RANK(AF440,$AF$5:$AF$1454,1))</f>
        <v xml:space="preserve"> </v>
      </c>
      <c r="J440" s="82" t="str">
        <f>IF(Table1[[#This Row],[M Open]]=""," ",RANK(AG440,$AG$5:$AG$1454,1))</f>
        <v xml:space="preserve"> </v>
      </c>
      <c r="K440" s="82" t="str">
        <f>IF(Table1[[#This Row],[M Vet]]=""," ",RANK(AH440,$AH$5:$AH$1454,1))</f>
        <v xml:space="preserve"> </v>
      </c>
      <c r="L440" s="82" t="str">
        <f>IF(Table1[[#This Row],[M SuperVet]]=""," ",RANK(AI440,$AI$5:$AI$1454,1))</f>
        <v xml:space="preserve"> </v>
      </c>
      <c r="M440" s="74">
        <v>298</v>
      </c>
      <c r="N440" s="74">
        <v>129</v>
      </c>
      <c r="O440" s="74">
        <v>47</v>
      </c>
      <c r="P440" s="74">
        <v>128</v>
      </c>
      <c r="Q440" s="17">
        <v>515</v>
      </c>
      <c r="R440" s="17">
        <v>139</v>
      </c>
      <c r="S440" s="17">
        <v>104</v>
      </c>
      <c r="T440" s="17">
        <v>179</v>
      </c>
      <c r="U440" s="55">
        <f>+Table1[[#This Row],[Thames Turbo Sprint Triathlon]]/$M$3</f>
        <v>0.73762376237623761</v>
      </c>
      <c r="V440" s="55">
        <f t="shared" si="151"/>
        <v>0.73295454545454541</v>
      </c>
      <c r="W440" s="55">
        <f t="shared" si="152"/>
        <v>1</v>
      </c>
      <c r="X440" s="55">
        <f t="shared" si="153"/>
        <v>1</v>
      </c>
      <c r="Y440" s="55">
        <f t="shared" si="154"/>
        <v>1</v>
      </c>
      <c r="Z440" s="55">
        <f>+Table1[[#This Row],[Hillingdon Sprint Triathlon]]/$R$3</f>
        <v>1</v>
      </c>
      <c r="AA440" s="55">
        <f>+Table1[[#This Row],[London Fields]]/$S$3</f>
        <v>1</v>
      </c>
      <c r="AB440" s="55">
        <f>+Table1[[#This Row],[Jekyll &amp; Hyde Park Duathlon]]/$T$3</f>
        <v>1</v>
      </c>
      <c r="AC440" s="65">
        <f t="shared" si="155"/>
        <v>3.4705783078307828</v>
      </c>
      <c r="AD440" s="55">
        <f t="shared" si="168"/>
        <v>3.4705783078307828</v>
      </c>
      <c r="AE440" s="55"/>
      <c r="AF440" s="55"/>
      <c r="AG440" s="55"/>
      <c r="AH440" s="55"/>
      <c r="AI440" s="55"/>
      <c r="AJ440" s="73">
        <f>COUNT(Table1[[#This Row],[F open]:[M SuperVet]])</f>
        <v>1</v>
      </c>
    </row>
    <row r="441" spans="1:36" s="52" customFormat="1" hidden="1" x14ac:dyDescent="0.2">
      <c r="A441" s="16" t="str">
        <f t="shared" si="163"/>
        <v xml:space="preserve"> </v>
      </c>
      <c r="B441" s="16" t="s">
        <v>489</v>
      </c>
      <c r="C441" s="15"/>
      <c r="D441" s="29" t="s">
        <v>217</v>
      </c>
      <c r="E441" s="29" t="s">
        <v>188</v>
      </c>
      <c r="F441" s="82">
        <f t="shared" si="150"/>
        <v>276</v>
      </c>
      <c r="G441" s="82" t="str">
        <f>IF(Table1[[#This Row],[F open]]=""," ",RANK(AD441,$AD$5:$AD$1454,1))</f>
        <v xml:space="preserve"> </v>
      </c>
      <c r="H441" s="82" t="str">
        <f>IF(Table1[[#This Row],[F Vet]]=""," ",RANK(AE441,$AE$5:$AE$1454,1))</f>
        <v xml:space="preserve"> </v>
      </c>
      <c r="I441" s="82" t="str">
        <f>IF(Table1[[#This Row],[F SuperVet]]=""," ",RANK(AF441,$AF$5:$AF$1454,1))</f>
        <v xml:space="preserve"> </v>
      </c>
      <c r="J441" s="82">
        <f>IF(Table1[[#This Row],[M Open]]=""," ",RANK(AG441,$AG$5:$AG$1454,1))</f>
        <v>166</v>
      </c>
      <c r="K441" s="82" t="str">
        <f>IF(Table1[[#This Row],[M Vet]]=""," ",RANK(AH441,$AH$5:$AH$1454,1))</f>
        <v xml:space="preserve"> </v>
      </c>
      <c r="L441" s="82" t="str">
        <f>IF(Table1[[#This Row],[M SuperVet]]=""," ",RANK(AI441,$AI$5:$AI$1454,1))</f>
        <v xml:space="preserve"> </v>
      </c>
      <c r="M441" s="74">
        <v>404</v>
      </c>
      <c r="N441" s="74">
        <v>176</v>
      </c>
      <c r="O441" s="74">
        <v>47</v>
      </c>
      <c r="P441" s="74">
        <v>128</v>
      </c>
      <c r="Q441" s="17">
        <v>78</v>
      </c>
      <c r="R441" s="17">
        <v>139</v>
      </c>
      <c r="S441" s="17">
        <v>104</v>
      </c>
      <c r="T441" s="17">
        <v>179</v>
      </c>
      <c r="U441" s="55">
        <f>+Table1[[#This Row],[Thames Turbo Sprint Triathlon]]/$M$3</f>
        <v>1</v>
      </c>
      <c r="V441" s="55">
        <f t="shared" si="151"/>
        <v>1</v>
      </c>
      <c r="W441" s="55">
        <f t="shared" si="152"/>
        <v>1</v>
      </c>
      <c r="X441" s="55">
        <f t="shared" si="153"/>
        <v>1</v>
      </c>
      <c r="Y441" s="55">
        <f t="shared" si="154"/>
        <v>0.15145631067961166</v>
      </c>
      <c r="Z441" s="55">
        <f>+Table1[[#This Row],[Hillingdon Sprint Triathlon]]/$R$3</f>
        <v>1</v>
      </c>
      <c r="AA441" s="55">
        <f>+Table1[[#This Row],[London Fields]]/$S$3</f>
        <v>1</v>
      </c>
      <c r="AB441" s="55">
        <f>+Table1[[#This Row],[Jekyll &amp; Hyde Park Duathlon]]/$T$3</f>
        <v>1</v>
      </c>
      <c r="AC441" s="65">
        <f t="shared" si="155"/>
        <v>3.1514563106796114</v>
      </c>
      <c r="AD441" s="55"/>
      <c r="AE441" s="55"/>
      <c r="AF441" s="55"/>
      <c r="AG441" s="55">
        <f>+AC441</f>
        <v>3.1514563106796114</v>
      </c>
      <c r="AH441" s="55"/>
      <c r="AI441" s="55"/>
      <c r="AJ441" s="73">
        <f>COUNT(Table1[[#This Row],[F open]:[M SuperVet]])</f>
        <v>1</v>
      </c>
    </row>
    <row r="442" spans="1:36" s="52" customFormat="1" hidden="1" x14ac:dyDescent="0.2">
      <c r="A442" s="16" t="str">
        <f t="shared" si="163"/>
        <v xml:space="preserve"> </v>
      </c>
      <c r="B442" s="16" t="s">
        <v>1415</v>
      </c>
      <c r="C442" s="15" t="s">
        <v>192</v>
      </c>
      <c r="D442" s="29" t="s">
        <v>397</v>
      </c>
      <c r="E442" s="29" t="s">
        <v>188</v>
      </c>
      <c r="F442" s="82">
        <f t="shared" si="150"/>
        <v>746</v>
      </c>
      <c r="G442" s="82" t="str">
        <f>IF(Table1[[#This Row],[F open]]=""," ",RANK(AD442,$AD$5:$AD$1454,1))</f>
        <v xml:space="preserve"> </v>
      </c>
      <c r="H442" s="82" t="str">
        <f>IF(Table1[[#This Row],[F Vet]]=""," ",RANK(AE442,$AE$5:$AE$1454,1))</f>
        <v xml:space="preserve"> </v>
      </c>
      <c r="I442" s="82" t="str">
        <f>IF(Table1[[#This Row],[F SuperVet]]=""," ",RANK(AF442,$AF$5:$AF$1454,1))</f>
        <v xml:space="preserve"> </v>
      </c>
      <c r="J442" s="82" t="str">
        <f>IF(Table1[[#This Row],[M Open]]=""," ",RANK(AG442,$AG$5:$AG$1454,1))</f>
        <v xml:space="preserve"> </v>
      </c>
      <c r="K442" s="82">
        <f>IF(Table1[[#This Row],[M Vet]]=""," ",RANK(AH442,$AH$5:$AH$1454,1))</f>
        <v>181</v>
      </c>
      <c r="L442" s="82" t="str">
        <f>IF(Table1[[#This Row],[M SuperVet]]=""," ",RANK(AI442,$AI$5:$AI$1454,1))</f>
        <v xml:space="preserve"> </v>
      </c>
      <c r="M442" s="74">
        <v>404</v>
      </c>
      <c r="N442" s="74">
        <v>91</v>
      </c>
      <c r="O442" s="74">
        <v>47</v>
      </c>
      <c r="P442" s="74">
        <v>128</v>
      </c>
      <c r="Q442" s="17">
        <v>515</v>
      </c>
      <c r="R442" s="17">
        <v>139</v>
      </c>
      <c r="S442" s="17">
        <v>104</v>
      </c>
      <c r="T442" s="17">
        <v>179</v>
      </c>
      <c r="U442" s="55">
        <f>+Table1[[#This Row],[Thames Turbo Sprint Triathlon]]/$M$3</f>
        <v>1</v>
      </c>
      <c r="V442" s="55">
        <f t="shared" si="151"/>
        <v>0.51704545454545459</v>
      </c>
      <c r="W442" s="55">
        <f t="shared" si="152"/>
        <v>1</v>
      </c>
      <c r="X442" s="55">
        <f t="shared" si="153"/>
        <v>1</v>
      </c>
      <c r="Y442" s="55">
        <f t="shared" si="154"/>
        <v>1</v>
      </c>
      <c r="Z442" s="55">
        <f>+Table1[[#This Row],[Hillingdon Sprint Triathlon]]/$R$3</f>
        <v>1</v>
      </c>
      <c r="AA442" s="55">
        <f>+Table1[[#This Row],[London Fields]]/$S$3</f>
        <v>1</v>
      </c>
      <c r="AB442" s="55">
        <f>+Table1[[#This Row],[Jekyll &amp; Hyde Park Duathlon]]/$T$3</f>
        <v>1</v>
      </c>
      <c r="AC442" s="65">
        <f t="shared" si="155"/>
        <v>3.5170454545454546</v>
      </c>
      <c r="AD442" s="55"/>
      <c r="AE442" s="55"/>
      <c r="AF442" s="55"/>
      <c r="AG442" s="55"/>
      <c r="AH442" s="55">
        <f>+AC442</f>
        <v>3.5170454545454546</v>
      </c>
      <c r="AI442" s="55"/>
      <c r="AJ442" s="73">
        <f>COUNT(Table1[[#This Row],[F open]:[M SuperVet]])</f>
        <v>1</v>
      </c>
    </row>
    <row r="443" spans="1:36" s="52" customFormat="1" hidden="1" x14ac:dyDescent="0.2">
      <c r="A443" s="16" t="str">
        <f t="shared" si="163"/>
        <v xml:space="preserve"> </v>
      </c>
      <c r="B443" s="16" t="s">
        <v>1440</v>
      </c>
      <c r="C443" s="15"/>
      <c r="D443" s="29" t="s">
        <v>217</v>
      </c>
      <c r="E443" s="29" t="s">
        <v>188</v>
      </c>
      <c r="F443" s="82">
        <f t="shared" si="150"/>
        <v>955</v>
      </c>
      <c r="G443" s="82" t="str">
        <f>IF(Table1[[#This Row],[F open]]=""," ",RANK(AD443,$AD$5:$AD$1454,1))</f>
        <v xml:space="preserve"> </v>
      </c>
      <c r="H443" s="82" t="str">
        <f>IF(Table1[[#This Row],[F Vet]]=""," ",RANK(AE443,$AE$5:$AE$1454,1))</f>
        <v xml:space="preserve"> </v>
      </c>
      <c r="I443" s="82" t="str">
        <f>IF(Table1[[#This Row],[F SuperVet]]=""," ",RANK(AF443,$AF$5:$AF$1454,1))</f>
        <v xml:space="preserve"> </v>
      </c>
      <c r="J443" s="82">
        <f>IF(Table1[[#This Row],[M Open]]=""," ",RANK(AG443,$AG$5:$AG$1454,1))</f>
        <v>479</v>
      </c>
      <c r="K443" s="82" t="str">
        <f>IF(Table1[[#This Row],[M Vet]]=""," ",RANK(AH443,$AH$5:$AH$1454,1))</f>
        <v xml:space="preserve"> </v>
      </c>
      <c r="L443" s="82" t="str">
        <f>IF(Table1[[#This Row],[M SuperVet]]=""," ",RANK(AI443,$AI$5:$AI$1454,1))</f>
        <v xml:space="preserve"> </v>
      </c>
      <c r="M443" s="74">
        <v>404</v>
      </c>
      <c r="N443" s="74">
        <v>118</v>
      </c>
      <c r="O443" s="74">
        <v>47</v>
      </c>
      <c r="P443" s="74">
        <v>128</v>
      </c>
      <c r="Q443" s="17">
        <v>515</v>
      </c>
      <c r="R443" s="17">
        <v>139</v>
      </c>
      <c r="S443" s="17">
        <v>104</v>
      </c>
      <c r="T443" s="17">
        <v>179</v>
      </c>
      <c r="U443" s="55">
        <f>+Table1[[#This Row],[Thames Turbo Sprint Triathlon]]/$M$3</f>
        <v>1</v>
      </c>
      <c r="V443" s="55">
        <f t="shared" si="151"/>
        <v>0.67045454545454541</v>
      </c>
      <c r="W443" s="55">
        <f t="shared" si="152"/>
        <v>1</v>
      </c>
      <c r="X443" s="55">
        <f t="shared" si="153"/>
        <v>1</v>
      </c>
      <c r="Y443" s="55">
        <f t="shared" si="154"/>
        <v>1</v>
      </c>
      <c r="Z443" s="55">
        <f>+Table1[[#This Row],[Hillingdon Sprint Triathlon]]/$R$3</f>
        <v>1</v>
      </c>
      <c r="AA443" s="55">
        <f>+Table1[[#This Row],[London Fields]]/$S$3</f>
        <v>1</v>
      </c>
      <c r="AB443" s="55">
        <f>+Table1[[#This Row],[Jekyll &amp; Hyde Park Duathlon]]/$T$3</f>
        <v>1</v>
      </c>
      <c r="AC443" s="65">
        <f t="shared" si="155"/>
        <v>3.6704545454545454</v>
      </c>
      <c r="AD443" s="55"/>
      <c r="AE443" s="55"/>
      <c r="AF443" s="55"/>
      <c r="AG443" s="55">
        <f>+AC443</f>
        <v>3.6704545454545454</v>
      </c>
      <c r="AH443" s="55"/>
      <c r="AI443" s="55"/>
      <c r="AJ443" s="73">
        <f>COUNT(Table1[[#This Row],[F open]:[M SuperVet]])</f>
        <v>1</v>
      </c>
    </row>
    <row r="444" spans="1:36" s="52" customFormat="1" hidden="1" x14ac:dyDescent="0.2">
      <c r="A444" s="16" t="str">
        <f t="shared" si="163"/>
        <v xml:space="preserve"> </v>
      </c>
      <c r="B444" s="16" t="s">
        <v>481</v>
      </c>
      <c r="C444" s="15" t="s">
        <v>151</v>
      </c>
      <c r="D444" s="29" t="s">
        <v>397</v>
      </c>
      <c r="E444" s="29" t="s">
        <v>188</v>
      </c>
      <c r="F444" s="82">
        <f t="shared" si="150"/>
        <v>262</v>
      </c>
      <c r="G444" s="82" t="str">
        <f>IF(Table1[[#This Row],[F open]]=""," ",RANK(AD444,$AD$5:$AD$1454,1))</f>
        <v xml:space="preserve"> </v>
      </c>
      <c r="H444" s="82" t="str">
        <f>IF(Table1[[#This Row],[F Vet]]=""," ",RANK(AE444,$AE$5:$AE$1454,1))</f>
        <v xml:space="preserve"> </v>
      </c>
      <c r="I444" s="82" t="str">
        <f>IF(Table1[[#This Row],[F SuperVet]]=""," ",RANK(AF444,$AF$5:$AF$1454,1))</f>
        <v xml:space="preserve"> </v>
      </c>
      <c r="J444" s="82" t="str">
        <f>IF(Table1[[#This Row],[M Open]]=""," ",RANK(AG444,$AG$5:$AG$1454,1))</f>
        <v xml:space="preserve"> </v>
      </c>
      <c r="K444" s="82">
        <f>IF(Table1[[#This Row],[M Vet]]=""," ",RANK(AH444,$AH$5:$AH$1454,1))</f>
        <v>60</v>
      </c>
      <c r="L444" s="82" t="str">
        <f>IF(Table1[[#This Row],[M SuperVet]]=""," ",RANK(AI444,$AI$5:$AI$1454,1))</f>
        <v xml:space="preserve"> </v>
      </c>
      <c r="M444" s="74">
        <v>404</v>
      </c>
      <c r="N444" s="74">
        <v>176</v>
      </c>
      <c r="O444" s="74">
        <v>47</v>
      </c>
      <c r="P444" s="74">
        <v>128</v>
      </c>
      <c r="Q444" s="17">
        <v>73</v>
      </c>
      <c r="R444" s="17">
        <v>139</v>
      </c>
      <c r="S444" s="17">
        <v>104</v>
      </c>
      <c r="T444" s="17">
        <v>179</v>
      </c>
      <c r="U444" s="55">
        <f>+Table1[[#This Row],[Thames Turbo Sprint Triathlon]]/$M$3</f>
        <v>1</v>
      </c>
      <c r="V444" s="55">
        <f t="shared" si="151"/>
        <v>1</v>
      </c>
      <c r="W444" s="55">
        <f t="shared" si="152"/>
        <v>1</v>
      </c>
      <c r="X444" s="55">
        <f t="shared" si="153"/>
        <v>1</v>
      </c>
      <c r="Y444" s="55">
        <f t="shared" si="154"/>
        <v>0.14174757281553399</v>
      </c>
      <c r="Z444" s="55">
        <f>+Table1[[#This Row],[Hillingdon Sprint Triathlon]]/$R$3</f>
        <v>1</v>
      </c>
      <c r="AA444" s="55">
        <f>+Table1[[#This Row],[London Fields]]/$S$3</f>
        <v>1</v>
      </c>
      <c r="AB444" s="55">
        <f>+Table1[[#This Row],[Jekyll &amp; Hyde Park Duathlon]]/$T$3</f>
        <v>1</v>
      </c>
      <c r="AC444" s="65">
        <f t="shared" si="155"/>
        <v>3.1417475728155342</v>
      </c>
      <c r="AD444" s="55"/>
      <c r="AE444" s="55"/>
      <c r="AF444" s="55"/>
      <c r="AG444" s="55"/>
      <c r="AH444" s="55">
        <f>+AC444</f>
        <v>3.1417475728155342</v>
      </c>
      <c r="AI444" s="55"/>
      <c r="AJ444" s="73">
        <f>COUNT(Table1[[#This Row],[F open]:[M SuperVet]])</f>
        <v>1</v>
      </c>
    </row>
    <row r="445" spans="1:36" s="52" customFormat="1" x14ac:dyDescent="0.2">
      <c r="A445" s="16" t="str">
        <f t="shared" si="163"/>
        <v xml:space="preserve"> </v>
      </c>
      <c r="B445" s="16" t="s">
        <v>1629</v>
      </c>
      <c r="C445" s="15" t="s">
        <v>1613</v>
      </c>
      <c r="D445" s="29" t="s">
        <v>217</v>
      </c>
      <c r="E445" s="29" t="s">
        <v>194</v>
      </c>
      <c r="F445" s="82">
        <f t="shared" si="150"/>
        <v>169</v>
      </c>
      <c r="G445" s="82">
        <f>IF(Table1[[#This Row],[F open]]=""," ",RANK(AD445,$AD$5:$AD$1454,1))</f>
        <v>19</v>
      </c>
      <c r="H445" s="82" t="str">
        <f>IF(Table1[[#This Row],[F Vet]]=""," ",RANK(AE445,$AE$5:$AE$1454,1))</f>
        <v xml:space="preserve"> </v>
      </c>
      <c r="I445" s="82" t="str">
        <f>IF(Table1[[#This Row],[F SuperVet]]=""," ",RANK(AF445,$AF$5:$AF$1454,1))</f>
        <v xml:space="preserve"> </v>
      </c>
      <c r="J445" s="82" t="str">
        <f>IF(Table1[[#This Row],[M Open]]=""," ",RANK(AG445,$AG$5:$AG$1454,1))</f>
        <v xml:space="preserve"> </v>
      </c>
      <c r="K445" s="82" t="str">
        <f>IF(Table1[[#This Row],[M Vet]]=""," ",RANK(AH445,$AH$5:$AH$1454,1))</f>
        <v xml:space="preserve"> </v>
      </c>
      <c r="L445" s="82" t="str">
        <f>IF(Table1[[#This Row],[M SuperVet]]=""," ",RANK(AI445,$AI$5:$AI$1454,1))</f>
        <v xml:space="preserve"> </v>
      </c>
      <c r="M445" s="74">
        <v>404</v>
      </c>
      <c r="N445" s="74">
        <v>176</v>
      </c>
      <c r="O445" s="74">
        <v>47</v>
      </c>
      <c r="P445" s="74">
        <v>128</v>
      </c>
      <c r="Q445" s="17">
        <v>28</v>
      </c>
      <c r="R445" s="17">
        <v>139</v>
      </c>
      <c r="S445" s="17">
        <v>104</v>
      </c>
      <c r="T445" s="17">
        <v>179</v>
      </c>
      <c r="U445" s="55">
        <f>+Table1[[#This Row],[Thames Turbo Sprint Triathlon]]/$M$3</f>
        <v>1</v>
      </c>
      <c r="V445" s="55">
        <f t="shared" si="151"/>
        <v>1</v>
      </c>
      <c r="W445" s="55">
        <f t="shared" si="152"/>
        <v>1</v>
      </c>
      <c r="X445" s="55">
        <f t="shared" si="153"/>
        <v>1</v>
      </c>
      <c r="Y445" s="55">
        <f t="shared" si="154"/>
        <v>5.4368932038834951E-2</v>
      </c>
      <c r="Z445" s="55">
        <f>+Table1[[#This Row],[Hillingdon Sprint Triathlon]]/$R$3</f>
        <v>1</v>
      </c>
      <c r="AA445" s="55">
        <f>+Table1[[#This Row],[London Fields]]/$S$3</f>
        <v>1</v>
      </c>
      <c r="AB445" s="55">
        <f>+Table1[[#This Row],[Jekyll &amp; Hyde Park Duathlon]]/$T$3</f>
        <v>1</v>
      </c>
      <c r="AC445" s="65">
        <f t="shared" si="155"/>
        <v>3.0543689320388347</v>
      </c>
      <c r="AD445" s="55">
        <f>+AC445</f>
        <v>3.0543689320388347</v>
      </c>
      <c r="AE445" s="55"/>
      <c r="AF445" s="55"/>
      <c r="AG445" s="55"/>
      <c r="AH445" s="55"/>
      <c r="AI445" s="55"/>
      <c r="AJ445" s="73">
        <f>COUNT(Table1[[#This Row],[F open]:[M SuperVet]])</f>
        <v>1</v>
      </c>
    </row>
    <row r="446" spans="1:36" s="52" customFormat="1" hidden="1" x14ac:dyDescent="0.2">
      <c r="A446" s="16" t="str">
        <f t="shared" si="163"/>
        <v xml:space="preserve"> </v>
      </c>
      <c r="B446" s="16" t="s">
        <v>1416</v>
      </c>
      <c r="C446" s="15" t="s">
        <v>138</v>
      </c>
      <c r="D446" s="29" t="s">
        <v>397</v>
      </c>
      <c r="E446" s="29" t="s">
        <v>188</v>
      </c>
      <c r="F446" s="82">
        <f t="shared" si="150"/>
        <v>104</v>
      </c>
      <c r="G446" s="82" t="str">
        <f>IF(Table1[[#This Row],[F open]]=""," ",RANK(AD446,$AD$5:$AD$1454,1))</f>
        <v xml:space="preserve"> </v>
      </c>
      <c r="H446" s="82" t="str">
        <f>IF(Table1[[#This Row],[F Vet]]=""," ",RANK(AE446,$AE$5:$AE$1454,1))</f>
        <v xml:space="preserve"> </v>
      </c>
      <c r="I446" s="82" t="str">
        <f>IF(Table1[[#This Row],[F SuperVet]]=""," ",RANK(AF446,$AF$5:$AF$1454,1))</f>
        <v xml:space="preserve"> </v>
      </c>
      <c r="J446" s="82" t="str">
        <f>IF(Table1[[#This Row],[M Open]]=""," ",RANK(AG446,$AG$5:$AG$1454,1))</f>
        <v xml:space="preserve"> </v>
      </c>
      <c r="K446" s="82">
        <f>IF(Table1[[#This Row],[M Vet]]=""," ",RANK(AH446,$AH$5:$AH$1454,1))</f>
        <v>28</v>
      </c>
      <c r="L446" s="82" t="str">
        <f>IF(Table1[[#This Row],[M SuperVet]]=""," ",RANK(AI446,$AI$5:$AI$1454,1))</f>
        <v xml:space="preserve"> </v>
      </c>
      <c r="M446" s="74">
        <v>404</v>
      </c>
      <c r="N446" s="74">
        <v>92</v>
      </c>
      <c r="O446" s="74">
        <v>47</v>
      </c>
      <c r="P446" s="74">
        <v>128</v>
      </c>
      <c r="Q446" s="17">
        <v>130</v>
      </c>
      <c r="R446" s="17">
        <v>139</v>
      </c>
      <c r="S446" s="17">
        <v>104</v>
      </c>
      <c r="T446" s="17">
        <v>179</v>
      </c>
      <c r="U446" s="55">
        <f>+Table1[[#This Row],[Thames Turbo Sprint Triathlon]]/$M$3</f>
        <v>1</v>
      </c>
      <c r="V446" s="55">
        <f t="shared" si="151"/>
        <v>0.52272727272727271</v>
      </c>
      <c r="W446" s="55">
        <f t="shared" si="152"/>
        <v>1</v>
      </c>
      <c r="X446" s="55">
        <f t="shared" si="153"/>
        <v>1</v>
      </c>
      <c r="Y446" s="55">
        <f t="shared" si="154"/>
        <v>0.25242718446601942</v>
      </c>
      <c r="Z446" s="55">
        <f>+Table1[[#This Row],[Hillingdon Sprint Triathlon]]/$R$3</f>
        <v>1</v>
      </c>
      <c r="AA446" s="55">
        <f>+Table1[[#This Row],[London Fields]]/$S$3</f>
        <v>1</v>
      </c>
      <c r="AB446" s="55">
        <f>+Table1[[#This Row],[Jekyll &amp; Hyde Park Duathlon]]/$T$3</f>
        <v>1</v>
      </c>
      <c r="AC446" s="65">
        <f t="shared" si="155"/>
        <v>2.7751544571932922</v>
      </c>
      <c r="AD446" s="55"/>
      <c r="AE446" s="55"/>
      <c r="AF446" s="55"/>
      <c r="AG446" s="55"/>
      <c r="AH446" s="55">
        <f t="shared" ref="AH446:AH447" si="169">+AC446</f>
        <v>2.7751544571932922</v>
      </c>
      <c r="AI446" s="55"/>
      <c r="AJ446" s="73">
        <f>COUNT(Table1[[#This Row],[F open]:[M SuperVet]])</f>
        <v>1</v>
      </c>
    </row>
    <row r="447" spans="1:36" s="52" customFormat="1" hidden="1" x14ac:dyDescent="0.2">
      <c r="A447" s="16" t="str">
        <f t="shared" si="163"/>
        <v xml:space="preserve"> </v>
      </c>
      <c r="B447" s="16" t="s">
        <v>1650</v>
      </c>
      <c r="C447" s="15"/>
      <c r="D447" s="29" t="s">
        <v>397</v>
      </c>
      <c r="E447" s="29" t="s">
        <v>188</v>
      </c>
      <c r="F447" s="82">
        <f t="shared" si="150"/>
        <v>247</v>
      </c>
      <c r="G447" s="82" t="str">
        <f>IF(Table1[[#This Row],[F open]]=""," ",RANK(AD447,$AD$5:$AD$1454,1))</f>
        <v xml:space="preserve"> </v>
      </c>
      <c r="H447" s="82" t="str">
        <f>IF(Table1[[#This Row],[F Vet]]=""," ",RANK(AE447,$AE$5:$AE$1454,1))</f>
        <v xml:space="preserve"> </v>
      </c>
      <c r="I447" s="82" t="str">
        <f>IF(Table1[[#This Row],[F SuperVet]]=""," ",RANK(AF447,$AF$5:$AF$1454,1))</f>
        <v xml:space="preserve"> </v>
      </c>
      <c r="J447" s="82" t="str">
        <f>IF(Table1[[#This Row],[M Open]]=""," ",RANK(AG447,$AG$5:$AG$1454,1))</f>
        <v xml:space="preserve"> </v>
      </c>
      <c r="K447" s="82">
        <f>IF(Table1[[#This Row],[M Vet]]=""," ",RANK(AH447,$AH$5:$AH$1454,1))</f>
        <v>59</v>
      </c>
      <c r="L447" s="82" t="str">
        <f>IF(Table1[[#This Row],[M SuperVet]]=""," ",RANK(AI447,$AI$5:$AI$1454,1))</f>
        <v xml:space="preserve"> </v>
      </c>
      <c r="M447" s="74">
        <v>404</v>
      </c>
      <c r="N447" s="74">
        <v>176</v>
      </c>
      <c r="O447" s="74">
        <v>47</v>
      </c>
      <c r="P447" s="74">
        <v>128</v>
      </c>
      <c r="Q447" s="17">
        <v>65</v>
      </c>
      <c r="R447" s="17">
        <v>139</v>
      </c>
      <c r="S447" s="17">
        <v>104</v>
      </c>
      <c r="T447" s="17">
        <v>179</v>
      </c>
      <c r="U447" s="55">
        <f>+Table1[[#This Row],[Thames Turbo Sprint Triathlon]]/$M$3</f>
        <v>1</v>
      </c>
      <c r="V447" s="55">
        <f t="shared" si="151"/>
        <v>1</v>
      </c>
      <c r="W447" s="55">
        <f t="shared" si="152"/>
        <v>1</v>
      </c>
      <c r="X447" s="55">
        <f t="shared" si="153"/>
        <v>1</v>
      </c>
      <c r="Y447" s="55">
        <f t="shared" si="154"/>
        <v>0.12621359223300971</v>
      </c>
      <c r="Z447" s="55">
        <f>+Table1[[#This Row],[Hillingdon Sprint Triathlon]]/$R$3</f>
        <v>1</v>
      </c>
      <c r="AA447" s="55">
        <f>+Table1[[#This Row],[London Fields]]/$S$3</f>
        <v>1</v>
      </c>
      <c r="AB447" s="55">
        <f>+Table1[[#This Row],[Jekyll &amp; Hyde Park Duathlon]]/$T$3</f>
        <v>1</v>
      </c>
      <c r="AC447" s="65">
        <f t="shared" si="155"/>
        <v>3.1262135922330097</v>
      </c>
      <c r="AD447" s="55"/>
      <c r="AE447" s="55"/>
      <c r="AF447" s="55"/>
      <c r="AG447" s="55"/>
      <c r="AH447" s="55">
        <f t="shared" si="169"/>
        <v>3.1262135922330097</v>
      </c>
      <c r="AI447" s="55"/>
      <c r="AJ447" s="73">
        <f>COUNT(Table1[[#This Row],[F open]:[M SuperVet]])</f>
        <v>1</v>
      </c>
    </row>
    <row r="448" spans="1:36" s="52" customFormat="1" x14ac:dyDescent="0.2">
      <c r="A448" s="16" t="str">
        <f t="shared" ref="A448:A477" si="170">IF(B447=B448,"y"," ")</f>
        <v xml:space="preserve"> </v>
      </c>
      <c r="B448" s="16" t="s">
        <v>1780</v>
      </c>
      <c r="C448" s="15"/>
      <c r="D448" s="29" t="s">
        <v>217</v>
      </c>
      <c r="E448" s="29" t="s">
        <v>194</v>
      </c>
      <c r="F448" s="82">
        <f t="shared" si="150"/>
        <v>729</v>
      </c>
      <c r="G448" s="82">
        <f>IF(Table1[[#This Row],[F open]]=""," ",RANK(AD448,$AD$5:$AD$1454,1))</f>
        <v>97</v>
      </c>
      <c r="H448" s="82" t="str">
        <f>IF(Table1[[#This Row],[F Vet]]=""," ",RANK(AE448,$AE$5:$AE$1454,1))</f>
        <v xml:space="preserve"> </v>
      </c>
      <c r="I448" s="82" t="str">
        <f>IF(Table1[[#This Row],[F SuperVet]]=""," ",RANK(AF448,$AF$5:$AF$1454,1))</f>
        <v xml:space="preserve"> </v>
      </c>
      <c r="J448" s="82" t="str">
        <f>IF(Table1[[#This Row],[M Open]]=""," ",RANK(AG448,$AG$5:$AG$1454,1))</f>
        <v xml:space="preserve"> </v>
      </c>
      <c r="K448" s="82" t="str">
        <f>IF(Table1[[#This Row],[M Vet]]=""," ",RANK(AH448,$AH$5:$AH$1454,1))</f>
        <v xml:space="preserve"> </v>
      </c>
      <c r="L448" s="82" t="str">
        <f>IF(Table1[[#This Row],[M SuperVet]]=""," ",RANK(AI448,$AI$5:$AI$1454,1))</f>
        <v xml:space="preserve"> </v>
      </c>
      <c r="M448" s="74">
        <v>404</v>
      </c>
      <c r="N448" s="74">
        <v>176</v>
      </c>
      <c r="O448" s="74">
        <v>47</v>
      </c>
      <c r="P448" s="74">
        <v>128</v>
      </c>
      <c r="Q448" s="17">
        <v>260</v>
      </c>
      <c r="R448" s="17">
        <v>139</v>
      </c>
      <c r="S448" s="17">
        <v>104</v>
      </c>
      <c r="T448" s="17">
        <v>179</v>
      </c>
      <c r="U448" s="55">
        <f>+Table1[[#This Row],[Thames Turbo Sprint Triathlon]]/$M$3</f>
        <v>1</v>
      </c>
      <c r="V448" s="55">
        <f t="shared" si="151"/>
        <v>1</v>
      </c>
      <c r="W448" s="55">
        <f t="shared" si="152"/>
        <v>1</v>
      </c>
      <c r="X448" s="55">
        <f t="shared" si="153"/>
        <v>1</v>
      </c>
      <c r="Y448" s="55">
        <f t="shared" si="154"/>
        <v>0.50485436893203883</v>
      </c>
      <c r="Z448" s="55">
        <f>+Table1[[#This Row],[Hillingdon Sprint Triathlon]]/$R$3</f>
        <v>1</v>
      </c>
      <c r="AA448" s="55">
        <f>+Table1[[#This Row],[London Fields]]/$S$3</f>
        <v>1</v>
      </c>
      <c r="AB448" s="55">
        <f>+Table1[[#This Row],[Jekyll &amp; Hyde Park Duathlon]]/$T$3</f>
        <v>1</v>
      </c>
      <c r="AC448" s="65">
        <f t="shared" si="155"/>
        <v>3.5048543689320386</v>
      </c>
      <c r="AD448" s="55">
        <f t="shared" ref="AD448:AD449" si="171">+AC448</f>
        <v>3.5048543689320386</v>
      </c>
      <c r="AE448" s="55"/>
      <c r="AF448" s="55"/>
      <c r="AG448" s="55"/>
      <c r="AH448" s="55"/>
      <c r="AI448" s="55"/>
      <c r="AJ448" s="73">
        <f>COUNT(Table1[[#This Row],[F open]:[M SuperVet]])</f>
        <v>1</v>
      </c>
    </row>
    <row r="449" spans="1:36" s="52" customFormat="1" x14ac:dyDescent="0.2">
      <c r="A449" s="16" t="str">
        <f t="shared" si="170"/>
        <v xml:space="preserve"> </v>
      </c>
      <c r="B449" s="16" t="s">
        <v>2201</v>
      </c>
      <c r="C449" s="15" t="s">
        <v>682</v>
      </c>
      <c r="D449" s="29" t="s">
        <v>217</v>
      </c>
      <c r="E449" s="29" t="s">
        <v>194</v>
      </c>
      <c r="F449" s="82">
        <f t="shared" si="150"/>
        <v>685</v>
      </c>
      <c r="G449" s="82">
        <f>IF(Table1[[#This Row],[F open]]=""," ",RANK(AD449,$AD$5:$AD$1454,1))</f>
        <v>92</v>
      </c>
      <c r="H449" s="82" t="str">
        <f>IF(Table1[[#This Row],[F Vet]]=""," ",RANK(AE449,$AE$5:$AE$1454,1))</f>
        <v xml:space="preserve"> </v>
      </c>
      <c r="I449" s="82" t="str">
        <f>IF(Table1[[#This Row],[F SuperVet]]=""," ",RANK(AF449,$AF$5:$AF$1454,1))</f>
        <v xml:space="preserve"> </v>
      </c>
      <c r="J449" s="82" t="str">
        <f>IF(Table1[[#This Row],[M Open]]=""," ",RANK(AG449,$AG$5:$AG$1454,1))</f>
        <v xml:space="preserve"> </v>
      </c>
      <c r="K449" s="82" t="str">
        <f>IF(Table1[[#This Row],[M Vet]]=""," ",RANK(AH449,$AH$5:$AH$1454,1))</f>
        <v xml:space="preserve"> </v>
      </c>
      <c r="L449" s="82" t="str">
        <f>IF(Table1[[#This Row],[M SuperVet]]=""," ",RANK(AI449,$AI$5:$AI$1454,1))</f>
        <v xml:space="preserve"> </v>
      </c>
      <c r="M449" s="74">
        <v>404</v>
      </c>
      <c r="N449" s="74">
        <v>176</v>
      </c>
      <c r="O449" s="74">
        <v>47</v>
      </c>
      <c r="P449" s="74">
        <v>128</v>
      </c>
      <c r="Q449" s="17">
        <v>515</v>
      </c>
      <c r="R449" s="17">
        <v>139</v>
      </c>
      <c r="S449" s="17">
        <v>104</v>
      </c>
      <c r="T449" s="17">
        <v>85</v>
      </c>
      <c r="U449" s="55">
        <f>+Table1[[#This Row],[Thames Turbo Sprint Triathlon]]/$M$3</f>
        <v>1</v>
      </c>
      <c r="V449" s="55">
        <f t="shared" si="151"/>
        <v>1</v>
      </c>
      <c r="W449" s="55">
        <f t="shared" si="152"/>
        <v>1</v>
      </c>
      <c r="X449" s="55">
        <f t="shared" si="153"/>
        <v>1</v>
      </c>
      <c r="Y449" s="55">
        <f t="shared" si="154"/>
        <v>1</v>
      </c>
      <c r="Z449" s="55">
        <f>+Table1[[#This Row],[Hillingdon Sprint Triathlon]]/$R$3</f>
        <v>1</v>
      </c>
      <c r="AA449" s="55">
        <f>+Table1[[#This Row],[London Fields]]/$S$3</f>
        <v>1</v>
      </c>
      <c r="AB449" s="55">
        <f>+Table1[[#This Row],[Jekyll &amp; Hyde Park Duathlon]]/$T$3</f>
        <v>0.47486033519553073</v>
      </c>
      <c r="AC449" s="65">
        <f t="shared" si="155"/>
        <v>3.4748603351955305</v>
      </c>
      <c r="AD449" s="55">
        <f t="shared" si="171"/>
        <v>3.4748603351955305</v>
      </c>
      <c r="AE449" s="55"/>
      <c r="AF449" s="55"/>
      <c r="AG449" s="55"/>
      <c r="AH449" s="55"/>
      <c r="AI449" s="55"/>
      <c r="AJ449" s="73">
        <f>COUNT(Table1[[#This Row],[F open]:[M SuperVet]])</f>
        <v>1</v>
      </c>
    </row>
    <row r="450" spans="1:36" s="52" customFormat="1" hidden="1" x14ac:dyDescent="0.2">
      <c r="A450" s="16" t="str">
        <f t="shared" si="170"/>
        <v xml:space="preserve"> </v>
      </c>
      <c r="B450" s="16" t="s">
        <v>1681</v>
      </c>
      <c r="C450" s="15" t="s">
        <v>1649</v>
      </c>
      <c r="D450" s="29" t="s">
        <v>217</v>
      </c>
      <c r="E450" s="29" t="s">
        <v>188</v>
      </c>
      <c r="F450" s="82">
        <f t="shared" si="150"/>
        <v>363</v>
      </c>
      <c r="G450" s="82" t="str">
        <f>IF(Table1[[#This Row],[F open]]=""," ",RANK(AD450,$AD$5:$AD$1454,1))</f>
        <v xml:space="preserve"> </v>
      </c>
      <c r="H450" s="82" t="str">
        <f>IF(Table1[[#This Row],[F Vet]]=""," ",RANK(AE450,$AE$5:$AE$1454,1))</f>
        <v xml:space="preserve"> </v>
      </c>
      <c r="I450" s="82" t="str">
        <f>IF(Table1[[#This Row],[F SuperVet]]=""," ",RANK(AF450,$AF$5:$AF$1454,1))</f>
        <v xml:space="preserve"> </v>
      </c>
      <c r="J450" s="82">
        <f>IF(Table1[[#This Row],[M Open]]=""," ",RANK(AG450,$AG$5:$AG$1454,1))</f>
        <v>212</v>
      </c>
      <c r="K450" s="82" t="str">
        <f>IF(Table1[[#This Row],[M Vet]]=""," ",RANK(AH450,$AH$5:$AH$1454,1))</f>
        <v xml:space="preserve"> </v>
      </c>
      <c r="L450" s="82" t="str">
        <f>IF(Table1[[#This Row],[M SuperVet]]=""," ",RANK(AI450,$AI$5:$AI$1454,1))</f>
        <v xml:space="preserve"> </v>
      </c>
      <c r="M450" s="74">
        <v>404</v>
      </c>
      <c r="N450" s="74">
        <v>176</v>
      </c>
      <c r="O450" s="74">
        <v>47</v>
      </c>
      <c r="P450" s="74">
        <v>128</v>
      </c>
      <c r="Q450" s="17">
        <v>114</v>
      </c>
      <c r="R450" s="17">
        <v>139</v>
      </c>
      <c r="S450" s="17">
        <v>104</v>
      </c>
      <c r="T450" s="17">
        <v>179</v>
      </c>
      <c r="U450" s="55">
        <f>+Table1[[#This Row],[Thames Turbo Sprint Triathlon]]/$M$3</f>
        <v>1</v>
      </c>
      <c r="V450" s="55">
        <f t="shared" si="151"/>
        <v>1</v>
      </c>
      <c r="W450" s="55">
        <f t="shared" si="152"/>
        <v>1</v>
      </c>
      <c r="X450" s="55">
        <f t="shared" si="153"/>
        <v>1</v>
      </c>
      <c r="Y450" s="55">
        <f t="shared" si="154"/>
        <v>0.22135922330097088</v>
      </c>
      <c r="Z450" s="55">
        <f>+Table1[[#This Row],[Hillingdon Sprint Triathlon]]/$R$3</f>
        <v>1</v>
      </c>
      <c r="AA450" s="55">
        <f>+Table1[[#This Row],[London Fields]]/$S$3</f>
        <v>1</v>
      </c>
      <c r="AB450" s="55">
        <f>+Table1[[#This Row],[Jekyll &amp; Hyde Park Duathlon]]/$T$3</f>
        <v>1</v>
      </c>
      <c r="AC450" s="65">
        <f t="shared" si="155"/>
        <v>3.2213592233009711</v>
      </c>
      <c r="AD450" s="55"/>
      <c r="AE450" s="55"/>
      <c r="AF450" s="55"/>
      <c r="AG450" s="55">
        <f>+AC450</f>
        <v>3.2213592233009711</v>
      </c>
      <c r="AH450" s="55"/>
      <c r="AI450" s="55"/>
      <c r="AJ450" s="73">
        <f>COUNT(Table1[[#This Row],[F open]:[M SuperVet]])</f>
        <v>1</v>
      </c>
    </row>
    <row r="451" spans="1:36" s="52" customFormat="1" hidden="1" x14ac:dyDescent="0.2">
      <c r="A451" s="16" t="str">
        <f t="shared" si="170"/>
        <v xml:space="preserve"> </v>
      </c>
      <c r="B451" s="16" t="s">
        <v>545</v>
      </c>
      <c r="C451" s="15"/>
      <c r="D451" s="29" t="s">
        <v>1059</v>
      </c>
      <c r="E451" s="29" t="s">
        <v>188</v>
      </c>
      <c r="F451" s="82">
        <f t="shared" si="150"/>
        <v>588</v>
      </c>
      <c r="G451" s="82" t="str">
        <f>IF(Table1[[#This Row],[F open]]=""," ",RANK(AD451,$AD$5:$AD$1454,1))</f>
        <v xml:space="preserve"> </v>
      </c>
      <c r="H451" s="82" t="str">
        <f>IF(Table1[[#This Row],[F Vet]]=""," ",RANK(AE451,$AE$5:$AE$1454,1))</f>
        <v xml:space="preserve"> </v>
      </c>
      <c r="I451" s="82" t="str">
        <f>IF(Table1[[#This Row],[F SuperVet]]=""," ",RANK(AF451,$AF$5:$AF$1454,1))</f>
        <v xml:space="preserve"> </v>
      </c>
      <c r="J451" s="82" t="str">
        <f>IF(Table1[[#This Row],[M Open]]=""," ",RANK(AG451,$AG$5:$AG$1454,1))</f>
        <v xml:space="preserve"> </v>
      </c>
      <c r="K451" s="82" t="str">
        <f>IF(Table1[[#This Row],[M Vet]]=""," ",RANK(AH451,$AH$5:$AH$1454,1))</f>
        <v xml:space="preserve"> </v>
      </c>
      <c r="L451" s="82">
        <f>IF(Table1[[#This Row],[M SuperVet]]=""," ",RANK(AI451,$AI$5:$AI$1454,1))</f>
        <v>35</v>
      </c>
      <c r="M451" s="74">
        <v>404</v>
      </c>
      <c r="N451" s="74">
        <v>176</v>
      </c>
      <c r="O451" s="74">
        <v>47</v>
      </c>
      <c r="P451" s="74">
        <v>128</v>
      </c>
      <c r="Q451" s="17">
        <v>205</v>
      </c>
      <c r="R451" s="17">
        <v>139</v>
      </c>
      <c r="S451" s="17">
        <v>104</v>
      </c>
      <c r="T451" s="17">
        <v>179</v>
      </c>
      <c r="U451" s="55">
        <f>+Table1[[#This Row],[Thames Turbo Sprint Triathlon]]/$M$3</f>
        <v>1</v>
      </c>
      <c r="V451" s="55">
        <f t="shared" si="151"/>
        <v>1</v>
      </c>
      <c r="W451" s="55">
        <f t="shared" si="152"/>
        <v>1</v>
      </c>
      <c r="X451" s="55">
        <f t="shared" si="153"/>
        <v>1</v>
      </c>
      <c r="Y451" s="55">
        <f t="shared" si="154"/>
        <v>0.39805825242718446</v>
      </c>
      <c r="Z451" s="55">
        <f>+Table1[[#This Row],[Hillingdon Sprint Triathlon]]/$R$3</f>
        <v>1</v>
      </c>
      <c r="AA451" s="55">
        <f>+Table1[[#This Row],[London Fields]]/$S$3</f>
        <v>1</v>
      </c>
      <c r="AB451" s="55">
        <f>+Table1[[#This Row],[Jekyll &amp; Hyde Park Duathlon]]/$T$3</f>
        <v>1</v>
      </c>
      <c r="AC451" s="65">
        <f t="shared" si="155"/>
        <v>3.3980582524271847</v>
      </c>
      <c r="AD451" s="55"/>
      <c r="AE451" s="55"/>
      <c r="AF451" s="55"/>
      <c r="AG451" s="55"/>
      <c r="AH451" s="55"/>
      <c r="AI451" s="55">
        <f>+AC451</f>
        <v>3.3980582524271847</v>
      </c>
      <c r="AJ451" s="73">
        <f>COUNT(Table1[[#This Row],[F open]:[M SuperVet]])</f>
        <v>1</v>
      </c>
    </row>
    <row r="452" spans="1:36" s="52" customFormat="1" hidden="1" x14ac:dyDescent="0.2">
      <c r="A452" s="16" t="str">
        <f t="shared" si="170"/>
        <v xml:space="preserve"> </v>
      </c>
      <c r="B452" s="16" t="s">
        <v>711</v>
      </c>
      <c r="C452" s="15" t="s">
        <v>132</v>
      </c>
      <c r="D452" s="29" t="s">
        <v>397</v>
      </c>
      <c r="E452" s="29" t="s">
        <v>1530</v>
      </c>
      <c r="F452" s="82">
        <f t="shared" si="150"/>
        <v>739</v>
      </c>
      <c r="G452" s="82" t="str">
        <f>IF(Table1[[#This Row],[F open]]=""," ",RANK(AD452,$AD$5:$AD$1454,1))</f>
        <v xml:space="preserve"> </v>
      </c>
      <c r="H452" s="82" t="str">
        <f>IF(Table1[[#This Row],[F Vet]]=""," ",RANK(AE452,$AE$5:$AE$1454,1))</f>
        <v xml:space="preserve"> </v>
      </c>
      <c r="I452" s="82" t="str">
        <f>IF(Table1[[#This Row],[F SuperVet]]=""," ",RANK(AF452,$AF$5:$AF$1454,1))</f>
        <v xml:space="preserve"> </v>
      </c>
      <c r="J452" s="82" t="str">
        <f>IF(Table1[[#This Row],[M Open]]=""," ",RANK(AG452,$AG$5:$AG$1454,1))</f>
        <v xml:space="preserve"> </v>
      </c>
      <c r="K452" s="82">
        <f>IF(Table1[[#This Row],[M Vet]]=""," ",RANK(AH452,$AH$5:$AH$1454,1))</f>
        <v>178</v>
      </c>
      <c r="L452" s="82" t="str">
        <f>IF(Table1[[#This Row],[M SuperVet]]=""," ",RANK(AI452,$AI$5:$AI$1454,1))</f>
        <v xml:space="preserve"> </v>
      </c>
      <c r="M452" s="74">
        <v>404</v>
      </c>
      <c r="N452" s="74">
        <v>176</v>
      </c>
      <c r="O452" s="74">
        <v>47</v>
      </c>
      <c r="P452" s="74">
        <v>128</v>
      </c>
      <c r="Q452" s="17">
        <v>515</v>
      </c>
      <c r="R452" s="17">
        <v>71</v>
      </c>
      <c r="S452" s="17">
        <v>104</v>
      </c>
      <c r="T452" s="17">
        <v>179</v>
      </c>
      <c r="U452" s="55">
        <f>+Table1[[#This Row],[Thames Turbo Sprint Triathlon]]/$M$3</f>
        <v>1</v>
      </c>
      <c r="V452" s="55">
        <f t="shared" si="151"/>
        <v>1</v>
      </c>
      <c r="W452" s="55">
        <f t="shared" si="152"/>
        <v>1</v>
      </c>
      <c r="X452" s="55">
        <f t="shared" si="153"/>
        <v>1</v>
      </c>
      <c r="Y452" s="55">
        <f t="shared" si="154"/>
        <v>1</v>
      </c>
      <c r="Z452" s="55">
        <f>+Table1[[#This Row],[Hillingdon Sprint Triathlon]]/$R$3</f>
        <v>0.51079136690647486</v>
      </c>
      <c r="AA452" s="55">
        <f>+Table1[[#This Row],[London Fields]]/$S$3</f>
        <v>1</v>
      </c>
      <c r="AB452" s="55">
        <f>+Table1[[#This Row],[Jekyll &amp; Hyde Park Duathlon]]/$T$3</f>
        <v>1</v>
      </c>
      <c r="AC452" s="65">
        <f t="shared" si="155"/>
        <v>3.5107913669064748</v>
      </c>
      <c r="AD452" s="55"/>
      <c r="AE452" s="55"/>
      <c r="AF452" s="55"/>
      <c r="AG452" s="55"/>
      <c r="AH452" s="55">
        <f t="shared" ref="AH452:AH453" si="172">+AC452</f>
        <v>3.5107913669064748</v>
      </c>
      <c r="AI452" s="55"/>
      <c r="AJ452" s="73">
        <f>COUNT(Table1[[#This Row],[F open]:[M SuperVet]])</f>
        <v>1</v>
      </c>
    </row>
    <row r="453" spans="1:36" s="52" customFormat="1" hidden="1" x14ac:dyDescent="0.2">
      <c r="A453" s="16" t="str">
        <f t="shared" si="170"/>
        <v xml:space="preserve"> </v>
      </c>
      <c r="B453" s="16" t="s">
        <v>2024</v>
      </c>
      <c r="C453" s="15" t="s">
        <v>53</v>
      </c>
      <c r="D453" s="29" t="s">
        <v>397</v>
      </c>
      <c r="E453" s="29" t="s">
        <v>1530</v>
      </c>
      <c r="F453" s="82">
        <f t="shared" ref="F453:F516" si="173">+RANK(AC453,$AC$5:$AC$1454,1)</f>
        <v>974</v>
      </c>
      <c r="G453" s="82" t="str">
        <f>IF(Table1[[#This Row],[F open]]=""," ",RANK(AD453,$AD$5:$AD$1454,1))</f>
        <v xml:space="preserve"> </v>
      </c>
      <c r="H453" s="82" t="str">
        <f>IF(Table1[[#This Row],[F Vet]]=""," ",RANK(AE453,$AE$5:$AE$1454,1))</f>
        <v xml:space="preserve"> </v>
      </c>
      <c r="I453" s="82" t="str">
        <f>IF(Table1[[#This Row],[F SuperVet]]=""," ",RANK(AF453,$AF$5:$AF$1454,1))</f>
        <v xml:space="preserve"> </v>
      </c>
      <c r="J453" s="82" t="str">
        <f>IF(Table1[[#This Row],[M Open]]=""," ",RANK(AG453,$AG$5:$AG$1454,1))</f>
        <v xml:space="preserve"> </v>
      </c>
      <c r="K453" s="82">
        <f>IF(Table1[[#This Row],[M Vet]]=""," ",RANK(AH453,$AH$5:$AH$1454,1))</f>
        <v>246</v>
      </c>
      <c r="L453" s="82" t="str">
        <f>IF(Table1[[#This Row],[M SuperVet]]=""," ",RANK(AI453,$AI$5:$AI$1454,1))</f>
        <v xml:space="preserve"> </v>
      </c>
      <c r="M453" s="74">
        <v>404</v>
      </c>
      <c r="N453" s="74">
        <v>176</v>
      </c>
      <c r="O453" s="74">
        <v>47</v>
      </c>
      <c r="P453" s="74">
        <v>128</v>
      </c>
      <c r="Q453" s="17">
        <v>515</v>
      </c>
      <c r="R453" s="17">
        <v>95</v>
      </c>
      <c r="S453" s="17">
        <v>104</v>
      </c>
      <c r="T453" s="17">
        <v>179</v>
      </c>
      <c r="U453" s="55">
        <f>+Table1[[#This Row],[Thames Turbo Sprint Triathlon]]/$M$3</f>
        <v>1</v>
      </c>
      <c r="V453" s="55">
        <f t="shared" ref="V453:V516" si="174">+N453/$N$3</f>
        <v>1</v>
      </c>
      <c r="W453" s="55">
        <f t="shared" ref="W453:W516" si="175">+O453/$O$3</f>
        <v>1</v>
      </c>
      <c r="X453" s="55">
        <f t="shared" ref="X453:X516" si="176">+P453/$P$3</f>
        <v>1</v>
      </c>
      <c r="Y453" s="55">
        <f t="shared" ref="Y453:Y516" si="177">+Q453/$Q$3</f>
        <v>1</v>
      </c>
      <c r="Z453" s="55">
        <f>+Table1[[#This Row],[Hillingdon Sprint Triathlon]]/$R$3</f>
        <v>0.68345323741007191</v>
      </c>
      <c r="AA453" s="55">
        <f>+Table1[[#This Row],[London Fields]]/$S$3</f>
        <v>1</v>
      </c>
      <c r="AB453" s="55">
        <f>+Table1[[#This Row],[Jekyll &amp; Hyde Park Duathlon]]/$T$3</f>
        <v>1</v>
      </c>
      <c r="AC453" s="65">
        <f t="shared" ref="AC453:AC516" si="178">SMALL(U453:AB453,1)+SMALL(U453:AB453,2)+SMALL(U453:AB453,3)+SMALL(U453:AB453,4)</f>
        <v>3.6834532374100721</v>
      </c>
      <c r="AD453" s="55"/>
      <c r="AE453" s="55"/>
      <c r="AF453" s="55"/>
      <c r="AG453" s="55"/>
      <c r="AH453" s="55">
        <f t="shared" si="172"/>
        <v>3.6834532374100721</v>
      </c>
      <c r="AI453" s="55"/>
      <c r="AJ453" s="73">
        <f>COUNT(Table1[[#This Row],[F open]:[M SuperVet]])</f>
        <v>1</v>
      </c>
    </row>
    <row r="454" spans="1:36" s="52" customFormat="1" hidden="1" x14ac:dyDescent="0.2">
      <c r="A454" s="16" t="str">
        <f t="shared" si="170"/>
        <v xml:space="preserve"> </v>
      </c>
      <c r="B454" s="16" t="s">
        <v>1845</v>
      </c>
      <c r="C454" s="15"/>
      <c r="D454" s="29" t="s">
        <v>1059</v>
      </c>
      <c r="E454" s="29" t="s">
        <v>188</v>
      </c>
      <c r="F454" s="82">
        <f t="shared" si="173"/>
        <v>961</v>
      </c>
      <c r="G454" s="82" t="str">
        <f>IF(Table1[[#This Row],[F open]]=""," ",RANK(AD454,$AD$5:$AD$1454,1))</f>
        <v xml:space="preserve"> </v>
      </c>
      <c r="H454" s="82" t="str">
        <f>IF(Table1[[#This Row],[F Vet]]=""," ",RANK(AE454,$AE$5:$AE$1454,1))</f>
        <v xml:space="preserve"> </v>
      </c>
      <c r="I454" s="82" t="str">
        <f>IF(Table1[[#This Row],[F SuperVet]]=""," ",RANK(AF454,$AF$5:$AF$1454,1))</f>
        <v xml:space="preserve"> </v>
      </c>
      <c r="J454" s="82" t="str">
        <f>IF(Table1[[#This Row],[M Open]]=""," ",RANK(AG454,$AG$5:$AG$1454,1))</f>
        <v xml:space="preserve"> </v>
      </c>
      <c r="K454" s="82" t="str">
        <f>IF(Table1[[#This Row],[M Vet]]=""," ",RANK(AH454,$AH$5:$AH$1454,1))</f>
        <v xml:space="preserve"> </v>
      </c>
      <c r="L454" s="82">
        <f>IF(Table1[[#This Row],[M SuperVet]]=""," ",RANK(AI454,$AI$5:$AI$1454,1))</f>
        <v>54</v>
      </c>
      <c r="M454" s="74">
        <v>404</v>
      </c>
      <c r="N454" s="74">
        <v>176</v>
      </c>
      <c r="O454" s="74">
        <v>47</v>
      </c>
      <c r="P454" s="74">
        <v>128</v>
      </c>
      <c r="Q454" s="17">
        <v>348</v>
      </c>
      <c r="R454" s="17">
        <v>139</v>
      </c>
      <c r="S454" s="17">
        <v>104</v>
      </c>
      <c r="T454" s="17">
        <v>179</v>
      </c>
      <c r="U454" s="55">
        <f>+Table1[[#This Row],[Thames Turbo Sprint Triathlon]]/$M$3</f>
        <v>1</v>
      </c>
      <c r="V454" s="55">
        <f t="shared" si="174"/>
        <v>1</v>
      </c>
      <c r="W454" s="55">
        <f t="shared" si="175"/>
        <v>1</v>
      </c>
      <c r="X454" s="55">
        <f t="shared" si="176"/>
        <v>1</v>
      </c>
      <c r="Y454" s="55">
        <f t="shared" si="177"/>
        <v>0.67572815533980579</v>
      </c>
      <c r="Z454" s="55">
        <f>+Table1[[#This Row],[Hillingdon Sprint Triathlon]]/$R$3</f>
        <v>1</v>
      </c>
      <c r="AA454" s="55">
        <f>+Table1[[#This Row],[London Fields]]/$S$3</f>
        <v>1</v>
      </c>
      <c r="AB454" s="55">
        <f>+Table1[[#This Row],[Jekyll &amp; Hyde Park Duathlon]]/$T$3</f>
        <v>1</v>
      </c>
      <c r="AC454" s="65">
        <f t="shared" si="178"/>
        <v>3.6757281553398058</v>
      </c>
      <c r="AD454" s="55"/>
      <c r="AE454" s="55"/>
      <c r="AF454" s="55"/>
      <c r="AG454" s="55"/>
      <c r="AH454" s="55"/>
      <c r="AI454" s="55">
        <f>+AC454</f>
        <v>3.6757281553398058</v>
      </c>
      <c r="AJ454" s="73">
        <f>COUNT(Table1[[#This Row],[F open]:[M SuperVet]])</f>
        <v>1</v>
      </c>
    </row>
    <row r="455" spans="1:36" s="52" customFormat="1" hidden="1" x14ac:dyDescent="0.2">
      <c r="A455" s="16" t="str">
        <f t="shared" si="170"/>
        <v xml:space="preserve"> </v>
      </c>
      <c r="B455" s="16" t="s">
        <v>808</v>
      </c>
      <c r="C455" s="15"/>
      <c r="D455" s="29" t="s">
        <v>217</v>
      </c>
      <c r="E455" s="29" t="s">
        <v>188</v>
      </c>
      <c r="F455" s="82">
        <f t="shared" si="173"/>
        <v>432</v>
      </c>
      <c r="G455" s="82" t="str">
        <f>IF(Table1[[#This Row],[F open]]=""," ",RANK(AD455,$AD$5:$AD$1454,1))</f>
        <v xml:space="preserve"> </v>
      </c>
      <c r="H455" s="82" t="str">
        <f>IF(Table1[[#This Row],[F Vet]]=""," ",RANK(AE455,$AE$5:$AE$1454,1))</f>
        <v xml:space="preserve"> </v>
      </c>
      <c r="I455" s="82" t="str">
        <f>IF(Table1[[#This Row],[F SuperVet]]=""," ",RANK(AF455,$AF$5:$AF$1454,1))</f>
        <v xml:space="preserve"> </v>
      </c>
      <c r="J455" s="82">
        <f>IF(Table1[[#This Row],[M Open]]=""," ",RANK(AG455,$AG$5:$AG$1454,1))</f>
        <v>250</v>
      </c>
      <c r="K455" s="82" t="str">
        <f>IF(Table1[[#This Row],[M Vet]]=""," ",RANK(AH455,$AH$5:$AH$1454,1))</f>
        <v xml:space="preserve"> </v>
      </c>
      <c r="L455" s="82" t="str">
        <f>IF(Table1[[#This Row],[M SuperVet]]=""," ",RANK(AI455,$AI$5:$AI$1454,1))</f>
        <v xml:space="preserve"> </v>
      </c>
      <c r="M455" s="74">
        <v>111</v>
      </c>
      <c r="N455" s="74">
        <v>176</v>
      </c>
      <c r="O455" s="74">
        <v>47</v>
      </c>
      <c r="P455" s="74">
        <v>128</v>
      </c>
      <c r="Q455" s="17">
        <v>515</v>
      </c>
      <c r="R455" s="17">
        <v>139</v>
      </c>
      <c r="S455" s="17">
        <v>104</v>
      </c>
      <c r="T455" s="17">
        <v>179</v>
      </c>
      <c r="U455" s="55">
        <f>+Table1[[#This Row],[Thames Turbo Sprint Triathlon]]/$M$3</f>
        <v>0.27475247524752477</v>
      </c>
      <c r="V455" s="55">
        <f t="shared" si="174"/>
        <v>1</v>
      </c>
      <c r="W455" s="55">
        <f t="shared" si="175"/>
        <v>1</v>
      </c>
      <c r="X455" s="55">
        <f t="shared" si="176"/>
        <v>1</v>
      </c>
      <c r="Y455" s="55">
        <f t="shared" si="177"/>
        <v>1</v>
      </c>
      <c r="Z455" s="55">
        <f>+Table1[[#This Row],[Hillingdon Sprint Triathlon]]/$R$3</f>
        <v>1</v>
      </c>
      <c r="AA455" s="55">
        <f>+Table1[[#This Row],[London Fields]]/$S$3</f>
        <v>1</v>
      </c>
      <c r="AB455" s="55">
        <f>+Table1[[#This Row],[Jekyll &amp; Hyde Park Duathlon]]/$T$3</f>
        <v>1</v>
      </c>
      <c r="AC455" s="65">
        <f t="shared" si="178"/>
        <v>3.2747524752475248</v>
      </c>
      <c r="AD455" s="55"/>
      <c r="AE455" s="55"/>
      <c r="AF455" s="55"/>
      <c r="AG455" s="55">
        <f t="shared" ref="AG455:AG456" si="179">+AC455</f>
        <v>3.2747524752475248</v>
      </c>
      <c r="AH455" s="55"/>
      <c r="AI455" s="55"/>
      <c r="AJ455" s="73">
        <f>COUNT(Table1[[#This Row],[F open]:[M SuperVet]])</f>
        <v>1</v>
      </c>
    </row>
    <row r="456" spans="1:36" s="52" customFormat="1" hidden="1" x14ac:dyDescent="0.2">
      <c r="A456" s="16" t="str">
        <f t="shared" si="170"/>
        <v xml:space="preserve"> </v>
      </c>
      <c r="B456" s="16" t="s">
        <v>561</v>
      </c>
      <c r="C456" s="15"/>
      <c r="D456" s="29" t="s">
        <v>217</v>
      </c>
      <c r="E456" s="29" t="s">
        <v>188</v>
      </c>
      <c r="F456" s="82">
        <f t="shared" si="173"/>
        <v>690</v>
      </c>
      <c r="G456" s="82" t="str">
        <f>IF(Table1[[#This Row],[F open]]=""," ",RANK(AD456,$AD$5:$AD$1454,1))</f>
        <v xml:space="preserve"> </v>
      </c>
      <c r="H456" s="82" t="str">
        <f>IF(Table1[[#This Row],[F Vet]]=""," ",RANK(AE456,$AE$5:$AE$1454,1))</f>
        <v xml:space="preserve"> </v>
      </c>
      <c r="I456" s="82" t="str">
        <f>IF(Table1[[#This Row],[F SuperVet]]=""," ",RANK(AF456,$AF$5:$AF$1454,1))</f>
        <v xml:space="preserve"> </v>
      </c>
      <c r="J456" s="82">
        <f>IF(Table1[[#This Row],[M Open]]=""," ",RANK(AG456,$AG$5:$AG$1454,1))</f>
        <v>371</v>
      </c>
      <c r="K456" s="82" t="str">
        <f>IF(Table1[[#This Row],[M Vet]]=""," ",RANK(AH456,$AH$5:$AH$1454,1))</f>
        <v xml:space="preserve"> </v>
      </c>
      <c r="L456" s="82" t="str">
        <f>IF(Table1[[#This Row],[M SuperVet]]=""," ",RANK(AI456,$AI$5:$AI$1454,1))</f>
        <v xml:space="preserve"> </v>
      </c>
      <c r="M456" s="74">
        <v>404</v>
      </c>
      <c r="N456" s="74">
        <v>176</v>
      </c>
      <c r="O456" s="74">
        <v>47</v>
      </c>
      <c r="P456" s="74">
        <v>128</v>
      </c>
      <c r="Q456" s="17">
        <v>247</v>
      </c>
      <c r="R456" s="17">
        <v>139</v>
      </c>
      <c r="S456" s="17">
        <v>104</v>
      </c>
      <c r="T456" s="17">
        <v>179</v>
      </c>
      <c r="U456" s="55">
        <f>+Table1[[#This Row],[Thames Turbo Sprint Triathlon]]/$M$3</f>
        <v>1</v>
      </c>
      <c r="V456" s="55">
        <f t="shared" si="174"/>
        <v>1</v>
      </c>
      <c r="W456" s="55">
        <f t="shared" si="175"/>
        <v>1</v>
      </c>
      <c r="X456" s="55">
        <f t="shared" si="176"/>
        <v>1</v>
      </c>
      <c r="Y456" s="55">
        <f t="shared" si="177"/>
        <v>0.47961165048543691</v>
      </c>
      <c r="Z456" s="55">
        <f>+Table1[[#This Row],[Hillingdon Sprint Triathlon]]/$R$3</f>
        <v>1</v>
      </c>
      <c r="AA456" s="55">
        <f>+Table1[[#This Row],[London Fields]]/$S$3</f>
        <v>1</v>
      </c>
      <c r="AB456" s="55">
        <f>+Table1[[#This Row],[Jekyll &amp; Hyde Park Duathlon]]/$T$3</f>
        <v>1</v>
      </c>
      <c r="AC456" s="65">
        <f t="shared" si="178"/>
        <v>3.4796116504854369</v>
      </c>
      <c r="AD456" s="55"/>
      <c r="AE456" s="55"/>
      <c r="AF456" s="55"/>
      <c r="AG456" s="55">
        <f t="shared" si="179"/>
        <v>3.4796116504854369</v>
      </c>
      <c r="AH456" s="55"/>
      <c r="AI456" s="55"/>
      <c r="AJ456" s="73">
        <f>COUNT(Table1[[#This Row],[F open]:[M SuperVet]])</f>
        <v>1</v>
      </c>
    </row>
    <row r="457" spans="1:36" s="52" customFormat="1" hidden="1" x14ac:dyDescent="0.2">
      <c r="A457" s="16" t="str">
        <f t="shared" si="170"/>
        <v xml:space="preserve"> </v>
      </c>
      <c r="B457" s="16" t="s">
        <v>1512</v>
      </c>
      <c r="C457" s="15" t="s">
        <v>238</v>
      </c>
      <c r="D457" s="29" t="s">
        <v>397</v>
      </c>
      <c r="E457" s="29" t="s">
        <v>188</v>
      </c>
      <c r="F457" s="82">
        <f t="shared" si="173"/>
        <v>940</v>
      </c>
      <c r="G457" s="82" t="str">
        <f>IF(Table1[[#This Row],[F open]]=""," ",RANK(AD457,$AD$5:$AD$1454,1))</f>
        <v xml:space="preserve"> </v>
      </c>
      <c r="H457" s="82" t="str">
        <f>IF(Table1[[#This Row],[F Vet]]=""," ",RANK(AE457,$AE$5:$AE$1454,1))</f>
        <v xml:space="preserve"> </v>
      </c>
      <c r="I457" s="82" t="str">
        <f>IF(Table1[[#This Row],[F SuperVet]]=""," ",RANK(AF457,$AF$5:$AF$1454,1))</f>
        <v xml:space="preserve"> </v>
      </c>
      <c r="J457" s="82" t="str">
        <f>IF(Table1[[#This Row],[M Open]]=""," ",RANK(AG457,$AG$5:$AG$1454,1))</f>
        <v xml:space="preserve"> </v>
      </c>
      <c r="K457" s="82">
        <f>IF(Table1[[#This Row],[M Vet]]=""," ",RANK(AH457,$AH$5:$AH$1454,1))</f>
        <v>236</v>
      </c>
      <c r="L457" s="82" t="str">
        <f>IF(Table1[[#This Row],[M SuperVet]]=""," ",RANK(AI457,$AI$5:$AI$1454,1))</f>
        <v xml:space="preserve"> </v>
      </c>
      <c r="M457" s="74">
        <v>404</v>
      </c>
      <c r="N457" s="74">
        <v>176</v>
      </c>
      <c r="O457" s="74">
        <v>31</v>
      </c>
      <c r="P457" s="74">
        <v>128</v>
      </c>
      <c r="Q457" s="17">
        <v>515</v>
      </c>
      <c r="R457" s="17">
        <v>139</v>
      </c>
      <c r="S457" s="17">
        <v>104</v>
      </c>
      <c r="T457" s="17">
        <v>179</v>
      </c>
      <c r="U457" s="55">
        <f>+Table1[[#This Row],[Thames Turbo Sprint Triathlon]]/$M$3</f>
        <v>1</v>
      </c>
      <c r="V457" s="55">
        <f t="shared" si="174"/>
        <v>1</v>
      </c>
      <c r="W457" s="55">
        <f t="shared" si="175"/>
        <v>0.65957446808510634</v>
      </c>
      <c r="X457" s="55">
        <f t="shared" si="176"/>
        <v>1</v>
      </c>
      <c r="Y457" s="55">
        <f t="shared" si="177"/>
        <v>1</v>
      </c>
      <c r="Z457" s="55">
        <f>+Table1[[#This Row],[Hillingdon Sprint Triathlon]]/$R$3</f>
        <v>1</v>
      </c>
      <c r="AA457" s="55">
        <f>+Table1[[#This Row],[London Fields]]/$S$3</f>
        <v>1</v>
      </c>
      <c r="AB457" s="55">
        <f>+Table1[[#This Row],[Jekyll &amp; Hyde Park Duathlon]]/$T$3</f>
        <v>1</v>
      </c>
      <c r="AC457" s="65">
        <f t="shared" si="178"/>
        <v>3.6595744680851063</v>
      </c>
      <c r="AD457" s="55"/>
      <c r="AE457" s="55"/>
      <c r="AF457" s="55"/>
      <c r="AG457" s="55"/>
      <c r="AH457" s="55">
        <f t="shared" ref="AH457:AH458" si="180">+AC457</f>
        <v>3.6595744680851063</v>
      </c>
      <c r="AI457" s="55"/>
      <c r="AJ457" s="73">
        <f>COUNT(Table1[[#This Row],[F open]:[M SuperVet]])</f>
        <v>1</v>
      </c>
    </row>
    <row r="458" spans="1:36" s="52" customFormat="1" hidden="1" x14ac:dyDescent="0.2">
      <c r="A458" s="16" t="str">
        <f t="shared" si="170"/>
        <v xml:space="preserve"> </v>
      </c>
      <c r="B458" s="16" t="s">
        <v>1667</v>
      </c>
      <c r="C458" s="15"/>
      <c r="D458" s="29" t="s">
        <v>397</v>
      </c>
      <c r="E458" s="29" t="s">
        <v>188</v>
      </c>
      <c r="F458" s="82">
        <f t="shared" si="173"/>
        <v>327</v>
      </c>
      <c r="G458" s="82" t="str">
        <f>IF(Table1[[#This Row],[F open]]=""," ",RANK(AD458,$AD$5:$AD$1454,1))</f>
        <v xml:space="preserve"> </v>
      </c>
      <c r="H458" s="82" t="str">
        <f>IF(Table1[[#This Row],[F Vet]]=""," ",RANK(AE458,$AE$5:$AE$1454,1))</f>
        <v xml:space="preserve"> </v>
      </c>
      <c r="I458" s="82" t="str">
        <f>IF(Table1[[#This Row],[F SuperVet]]=""," ",RANK(AF458,$AF$5:$AF$1454,1))</f>
        <v xml:space="preserve"> </v>
      </c>
      <c r="J458" s="82" t="str">
        <f>IF(Table1[[#This Row],[M Open]]=""," ",RANK(AG458,$AG$5:$AG$1454,1))</f>
        <v xml:space="preserve"> </v>
      </c>
      <c r="K458" s="82">
        <f>IF(Table1[[#This Row],[M Vet]]=""," ",RANK(AH458,$AH$5:$AH$1454,1))</f>
        <v>77</v>
      </c>
      <c r="L458" s="82" t="str">
        <f>IF(Table1[[#This Row],[M SuperVet]]=""," ",RANK(AI458,$AI$5:$AI$1454,1))</f>
        <v xml:space="preserve"> </v>
      </c>
      <c r="M458" s="74">
        <v>404</v>
      </c>
      <c r="N458" s="74">
        <v>176</v>
      </c>
      <c r="O458" s="74">
        <v>47</v>
      </c>
      <c r="P458" s="74">
        <v>128</v>
      </c>
      <c r="Q458" s="17">
        <v>98</v>
      </c>
      <c r="R458" s="17">
        <v>139</v>
      </c>
      <c r="S458" s="17">
        <v>104</v>
      </c>
      <c r="T458" s="17">
        <v>179</v>
      </c>
      <c r="U458" s="55">
        <f>+Table1[[#This Row],[Thames Turbo Sprint Triathlon]]/$M$3</f>
        <v>1</v>
      </c>
      <c r="V458" s="55">
        <f t="shared" si="174"/>
        <v>1</v>
      </c>
      <c r="W458" s="55">
        <f t="shared" si="175"/>
        <v>1</v>
      </c>
      <c r="X458" s="55">
        <f t="shared" si="176"/>
        <v>1</v>
      </c>
      <c r="Y458" s="55">
        <f t="shared" si="177"/>
        <v>0.19029126213592232</v>
      </c>
      <c r="Z458" s="55">
        <f>+Table1[[#This Row],[Hillingdon Sprint Triathlon]]/$R$3</f>
        <v>1</v>
      </c>
      <c r="AA458" s="55">
        <f>+Table1[[#This Row],[London Fields]]/$S$3</f>
        <v>1</v>
      </c>
      <c r="AB458" s="55">
        <f>+Table1[[#This Row],[Jekyll &amp; Hyde Park Duathlon]]/$T$3</f>
        <v>1</v>
      </c>
      <c r="AC458" s="65">
        <f t="shared" si="178"/>
        <v>3.1902912621359221</v>
      </c>
      <c r="AD458" s="55"/>
      <c r="AE458" s="55"/>
      <c r="AF458" s="55"/>
      <c r="AG458" s="55"/>
      <c r="AH458" s="55">
        <f t="shared" si="180"/>
        <v>3.1902912621359221</v>
      </c>
      <c r="AI458" s="55"/>
      <c r="AJ458" s="73">
        <f>COUNT(Table1[[#This Row],[F open]:[M SuperVet]])</f>
        <v>1</v>
      </c>
    </row>
    <row r="459" spans="1:36" s="52" customFormat="1" hidden="1" x14ac:dyDescent="0.2">
      <c r="A459" s="16" t="str">
        <f t="shared" si="170"/>
        <v xml:space="preserve"> </v>
      </c>
      <c r="B459" s="16" t="s">
        <v>1993</v>
      </c>
      <c r="C459" s="15" t="s">
        <v>139</v>
      </c>
      <c r="D459" s="29" t="s">
        <v>217</v>
      </c>
      <c r="E459" s="29" t="s">
        <v>1530</v>
      </c>
      <c r="F459" s="82">
        <f t="shared" si="173"/>
        <v>142</v>
      </c>
      <c r="G459" s="82" t="str">
        <f>IF(Table1[[#This Row],[F open]]=""," ",RANK(AD459,$AD$5:$AD$1454,1))</f>
        <v xml:space="preserve"> </v>
      </c>
      <c r="H459" s="82" t="str">
        <f>IF(Table1[[#This Row],[F Vet]]=""," ",RANK(AE459,$AE$5:$AE$1454,1))</f>
        <v xml:space="preserve"> </v>
      </c>
      <c r="I459" s="82" t="str">
        <f>IF(Table1[[#This Row],[F SuperVet]]=""," ",RANK(AF459,$AF$5:$AF$1454,1))</f>
        <v xml:space="preserve"> </v>
      </c>
      <c r="J459" s="82">
        <f>IF(Table1[[#This Row],[M Open]]=""," ",RANK(AG459,$AG$5:$AG$1454,1))</f>
        <v>74</v>
      </c>
      <c r="K459" s="82" t="str">
        <f>IF(Table1[[#This Row],[M Vet]]=""," ",RANK(AH459,$AH$5:$AH$1454,1))</f>
        <v xml:space="preserve"> </v>
      </c>
      <c r="L459" s="82" t="str">
        <f>IF(Table1[[#This Row],[M SuperVet]]=""," ",RANK(AI459,$AI$5:$AI$1454,1))</f>
        <v xml:space="preserve"> </v>
      </c>
      <c r="M459" s="74">
        <v>404</v>
      </c>
      <c r="N459" s="74">
        <v>176</v>
      </c>
      <c r="O459" s="74">
        <v>47</v>
      </c>
      <c r="P459" s="74">
        <v>128</v>
      </c>
      <c r="Q459" s="17">
        <v>515</v>
      </c>
      <c r="R459" s="17">
        <v>4</v>
      </c>
      <c r="S459" s="17">
        <v>104</v>
      </c>
      <c r="T459" s="17">
        <v>179</v>
      </c>
      <c r="U459" s="55">
        <f>+Table1[[#This Row],[Thames Turbo Sprint Triathlon]]/$M$3</f>
        <v>1</v>
      </c>
      <c r="V459" s="55">
        <f t="shared" si="174"/>
        <v>1</v>
      </c>
      <c r="W459" s="55">
        <f t="shared" si="175"/>
        <v>1</v>
      </c>
      <c r="X459" s="55">
        <f t="shared" si="176"/>
        <v>1</v>
      </c>
      <c r="Y459" s="55">
        <f t="shared" si="177"/>
        <v>1</v>
      </c>
      <c r="Z459" s="55">
        <f>+Table1[[#This Row],[Hillingdon Sprint Triathlon]]/$R$3</f>
        <v>2.8776978417266189E-2</v>
      </c>
      <c r="AA459" s="55">
        <f>+Table1[[#This Row],[London Fields]]/$S$3</f>
        <v>1</v>
      </c>
      <c r="AB459" s="55">
        <f>+Table1[[#This Row],[Jekyll &amp; Hyde Park Duathlon]]/$T$3</f>
        <v>1</v>
      </c>
      <c r="AC459" s="65">
        <f t="shared" si="178"/>
        <v>3.028776978417266</v>
      </c>
      <c r="AD459" s="55"/>
      <c r="AE459" s="55"/>
      <c r="AF459" s="55"/>
      <c r="AG459" s="55">
        <f>+AC459</f>
        <v>3.028776978417266</v>
      </c>
      <c r="AH459" s="55"/>
      <c r="AI459" s="55"/>
      <c r="AJ459" s="73">
        <f>COUNT(Table1[[#This Row],[F open]:[M SuperVet]])</f>
        <v>1</v>
      </c>
    </row>
    <row r="460" spans="1:36" s="52" customFormat="1" hidden="1" x14ac:dyDescent="0.2">
      <c r="A460" s="16" t="str">
        <f t="shared" si="170"/>
        <v xml:space="preserve"> </v>
      </c>
      <c r="B460" s="16" t="s">
        <v>1689</v>
      </c>
      <c r="C460" s="15" t="s">
        <v>1613</v>
      </c>
      <c r="D460" s="29" t="s">
        <v>397</v>
      </c>
      <c r="E460" s="29" t="s">
        <v>188</v>
      </c>
      <c r="F460" s="82">
        <f t="shared" si="173"/>
        <v>394</v>
      </c>
      <c r="G460" s="82" t="str">
        <f>IF(Table1[[#This Row],[F open]]=""," ",RANK(AD460,$AD$5:$AD$1454,1))</f>
        <v xml:space="preserve"> </v>
      </c>
      <c r="H460" s="82" t="str">
        <f>IF(Table1[[#This Row],[F Vet]]=""," ",RANK(AE460,$AE$5:$AE$1454,1))</f>
        <v xml:space="preserve"> </v>
      </c>
      <c r="I460" s="82" t="str">
        <f>IF(Table1[[#This Row],[F SuperVet]]=""," ",RANK(AF460,$AF$5:$AF$1454,1))</f>
        <v xml:space="preserve"> </v>
      </c>
      <c r="J460" s="82" t="str">
        <f>IF(Table1[[#This Row],[M Open]]=""," ",RANK(AG460,$AG$5:$AG$1454,1))</f>
        <v xml:space="preserve"> </v>
      </c>
      <c r="K460" s="82">
        <f>IF(Table1[[#This Row],[M Vet]]=""," ",RANK(AH460,$AH$5:$AH$1454,1))</f>
        <v>94</v>
      </c>
      <c r="L460" s="82" t="str">
        <f>IF(Table1[[#This Row],[M SuperVet]]=""," ",RANK(AI460,$AI$5:$AI$1454,1))</f>
        <v xml:space="preserve"> </v>
      </c>
      <c r="M460" s="74">
        <v>404</v>
      </c>
      <c r="N460" s="74">
        <v>176</v>
      </c>
      <c r="O460" s="74">
        <v>47</v>
      </c>
      <c r="P460" s="74">
        <v>128</v>
      </c>
      <c r="Q460" s="17">
        <v>126</v>
      </c>
      <c r="R460" s="17">
        <v>139</v>
      </c>
      <c r="S460" s="17">
        <v>104</v>
      </c>
      <c r="T460" s="17">
        <v>179</v>
      </c>
      <c r="U460" s="55">
        <f>+Table1[[#This Row],[Thames Turbo Sprint Triathlon]]/$M$3</f>
        <v>1</v>
      </c>
      <c r="V460" s="55">
        <f t="shared" si="174"/>
        <v>1</v>
      </c>
      <c r="W460" s="55">
        <f t="shared" si="175"/>
        <v>1</v>
      </c>
      <c r="X460" s="55">
        <f t="shared" si="176"/>
        <v>1</v>
      </c>
      <c r="Y460" s="55">
        <f t="shared" si="177"/>
        <v>0.24466019417475729</v>
      </c>
      <c r="Z460" s="55">
        <f>+Table1[[#This Row],[Hillingdon Sprint Triathlon]]/$R$3</f>
        <v>1</v>
      </c>
      <c r="AA460" s="55">
        <f>+Table1[[#This Row],[London Fields]]/$S$3</f>
        <v>1</v>
      </c>
      <c r="AB460" s="55">
        <f>+Table1[[#This Row],[Jekyll &amp; Hyde Park Duathlon]]/$T$3</f>
        <v>1</v>
      </c>
      <c r="AC460" s="65">
        <f t="shared" si="178"/>
        <v>3.2446601941747573</v>
      </c>
      <c r="AD460" s="55"/>
      <c r="AE460" s="55"/>
      <c r="AF460" s="55"/>
      <c r="AG460" s="55"/>
      <c r="AH460" s="55">
        <f t="shared" ref="AH460:AH461" si="181">+AC460</f>
        <v>3.2446601941747573</v>
      </c>
      <c r="AI460" s="55"/>
      <c r="AJ460" s="73">
        <f>COUNT(Table1[[#This Row],[F open]:[M SuperVet]])</f>
        <v>1</v>
      </c>
    </row>
    <row r="461" spans="1:36" s="52" customFormat="1" hidden="1" x14ac:dyDescent="0.2">
      <c r="A461" s="16" t="str">
        <f t="shared" si="170"/>
        <v xml:space="preserve"> </v>
      </c>
      <c r="B461" s="16" t="s">
        <v>1656</v>
      </c>
      <c r="C461" s="15"/>
      <c r="D461" s="29" t="s">
        <v>397</v>
      </c>
      <c r="E461" s="29" t="s">
        <v>188</v>
      </c>
      <c r="F461" s="82">
        <f t="shared" si="173"/>
        <v>277</v>
      </c>
      <c r="G461" s="82" t="str">
        <f>IF(Table1[[#This Row],[F open]]=""," ",RANK(AD461,$AD$5:$AD$1454,1))</f>
        <v xml:space="preserve"> </v>
      </c>
      <c r="H461" s="82" t="str">
        <f>IF(Table1[[#This Row],[F Vet]]=""," ",RANK(AE461,$AE$5:$AE$1454,1))</f>
        <v xml:space="preserve"> </v>
      </c>
      <c r="I461" s="82" t="str">
        <f>IF(Table1[[#This Row],[F SuperVet]]=""," ",RANK(AF461,$AF$5:$AF$1454,1))</f>
        <v xml:space="preserve"> </v>
      </c>
      <c r="J461" s="82" t="str">
        <f>IF(Table1[[#This Row],[M Open]]=""," ",RANK(AG461,$AG$5:$AG$1454,1))</f>
        <v xml:space="preserve"> </v>
      </c>
      <c r="K461" s="82">
        <f>IF(Table1[[#This Row],[M Vet]]=""," ",RANK(AH461,$AH$5:$AH$1454,1))</f>
        <v>66</v>
      </c>
      <c r="L461" s="82" t="str">
        <f>IF(Table1[[#This Row],[M SuperVet]]=""," ",RANK(AI461,$AI$5:$AI$1454,1))</f>
        <v xml:space="preserve"> </v>
      </c>
      <c r="M461" s="74">
        <v>404</v>
      </c>
      <c r="N461" s="74">
        <v>176</v>
      </c>
      <c r="O461" s="74">
        <v>47</v>
      </c>
      <c r="P461" s="74">
        <v>128</v>
      </c>
      <c r="Q461" s="17">
        <v>79</v>
      </c>
      <c r="R461" s="17">
        <v>139</v>
      </c>
      <c r="S461" s="17">
        <v>104</v>
      </c>
      <c r="T461" s="17">
        <v>179</v>
      </c>
      <c r="U461" s="55">
        <f>+Table1[[#This Row],[Thames Turbo Sprint Triathlon]]/$M$3</f>
        <v>1</v>
      </c>
      <c r="V461" s="55">
        <f t="shared" si="174"/>
        <v>1</v>
      </c>
      <c r="W461" s="55">
        <f t="shared" si="175"/>
        <v>1</v>
      </c>
      <c r="X461" s="55">
        <f t="shared" si="176"/>
        <v>1</v>
      </c>
      <c r="Y461" s="55">
        <f t="shared" si="177"/>
        <v>0.15339805825242719</v>
      </c>
      <c r="Z461" s="55">
        <f>+Table1[[#This Row],[Hillingdon Sprint Triathlon]]/$R$3</f>
        <v>1</v>
      </c>
      <c r="AA461" s="55">
        <f>+Table1[[#This Row],[London Fields]]/$S$3</f>
        <v>1</v>
      </c>
      <c r="AB461" s="55">
        <f>+Table1[[#This Row],[Jekyll &amp; Hyde Park Duathlon]]/$T$3</f>
        <v>1</v>
      </c>
      <c r="AC461" s="65">
        <f t="shared" si="178"/>
        <v>3.153398058252427</v>
      </c>
      <c r="AD461" s="55"/>
      <c r="AE461" s="55"/>
      <c r="AF461" s="55"/>
      <c r="AG461" s="55"/>
      <c r="AH461" s="55">
        <f t="shared" si="181"/>
        <v>3.153398058252427</v>
      </c>
      <c r="AI461" s="55"/>
      <c r="AJ461" s="73">
        <f>COUNT(Table1[[#This Row],[F open]:[M SuperVet]])</f>
        <v>1</v>
      </c>
    </row>
    <row r="462" spans="1:36" s="52" customFormat="1" hidden="1" x14ac:dyDescent="0.2">
      <c r="A462" s="16" t="str">
        <f t="shared" si="170"/>
        <v xml:space="preserve"> </v>
      </c>
      <c r="B462" s="16" t="s">
        <v>2187</v>
      </c>
      <c r="C462" s="15" t="s">
        <v>70</v>
      </c>
      <c r="D462" s="29" t="s">
        <v>217</v>
      </c>
      <c r="E462" s="29" t="s">
        <v>188</v>
      </c>
      <c r="F462" s="82">
        <f t="shared" si="173"/>
        <v>545</v>
      </c>
      <c r="G462" s="82" t="str">
        <f>IF(Table1[[#This Row],[F open]]=""," ",RANK(AD462,$AD$5:$AD$1454,1))</f>
        <v xml:space="preserve"> </v>
      </c>
      <c r="H462" s="82" t="str">
        <f>IF(Table1[[#This Row],[F Vet]]=""," ",RANK(AE462,$AE$5:$AE$1454,1))</f>
        <v xml:space="preserve"> </v>
      </c>
      <c r="I462" s="82" t="str">
        <f>IF(Table1[[#This Row],[F SuperVet]]=""," ",RANK(AF462,$AF$5:$AF$1454,1))</f>
        <v xml:space="preserve"> </v>
      </c>
      <c r="J462" s="82">
        <f>IF(Table1[[#This Row],[M Open]]=""," ",RANK(AG462,$AG$5:$AG$1454,1))</f>
        <v>302</v>
      </c>
      <c r="K462" s="82" t="str">
        <f>IF(Table1[[#This Row],[M Vet]]=""," ",RANK(AH462,$AH$5:$AH$1454,1))</f>
        <v xml:space="preserve"> </v>
      </c>
      <c r="L462" s="82" t="str">
        <f>IF(Table1[[#This Row],[M SuperVet]]=""," ",RANK(AI462,$AI$5:$AI$1454,1))</f>
        <v xml:space="preserve"> </v>
      </c>
      <c r="M462" s="74">
        <v>404</v>
      </c>
      <c r="N462" s="74">
        <v>176</v>
      </c>
      <c r="O462" s="74">
        <v>47</v>
      </c>
      <c r="P462" s="74">
        <v>128</v>
      </c>
      <c r="Q462" s="17">
        <v>515</v>
      </c>
      <c r="R462" s="17">
        <v>139</v>
      </c>
      <c r="S462" s="17">
        <v>104</v>
      </c>
      <c r="T462" s="17">
        <v>65</v>
      </c>
      <c r="U462" s="55">
        <f>+Table1[[#This Row],[Thames Turbo Sprint Triathlon]]/$M$3</f>
        <v>1</v>
      </c>
      <c r="V462" s="55">
        <f t="shared" si="174"/>
        <v>1</v>
      </c>
      <c r="W462" s="55">
        <f t="shared" si="175"/>
        <v>1</v>
      </c>
      <c r="X462" s="55">
        <f t="shared" si="176"/>
        <v>1</v>
      </c>
      <c r="Y462" s="55">
        <f t="shared" si="177"/>
        <v>1</v>
      </c>
      <c r="Z462" s="55">
        <f>+Table1[[#This Row],[Hillingdon Sprint Triathlon]]/$R$3</f>
        <v>1</v>
      </c>
      <c r="AA462" s="55">
        <f>+Table1[[#This Row],[London Fields]]/$S$3</f>
        <v>1</v>
      </c>
      <c r="AB462" s="55">
        <f>+Table1[[#This Row],[Jekyll &amp; Hyde Park Duathlon]]/$T$3</f>
        <v>0.36312849162011174</v>
      </c>
      <c r="AC462" s="65">
        <f t="shared" si="178"/>
        <v>3.3631284916201118</v>
      </c>
      <c r="AD462" s="55"/>
      <c r="AE462" s="55"/>
      <c r="AF462" s="55"/>
      <c r="AG462" s="55">
        <f t="shared" ref="AG462:AG465" si="182">+AC462</f>
        <v>3.3631284916201118</v>
      </c>
      <c r="AH462" s="55"/>
      <c r="AI462" s="55"/>
      <c r="AJ462" s="73">
        <f>COUNT(Table1[[#This Row],[F open]:[M SuperVet]])</f>
        <v>1</v>
      </c>
    </row>
    <row r="463" spans="1:36" s="52" customFormat="1" hidden="1" x14ac:dyDescent="0.2">
      <c r="A463" s="16" t="str">
        <f t="shared" si="170"/>
        <v xml:space="preserve"> </v>
      </c>
      <c r="B463" s="16" t="s">
        <v>2175</v>
      </c>
      <c r="C463" s="15" t="s">
        <v>50</v>
      </c>
      <c r="D463" s="29" t="s">
        <v>217</v>
      </c>
      <c r="E463" s="29" t="s">
        <v>188</v>
      </c>
      <c r="F463" s="82">
        <f t="shared" si="173"/>
        <v>387</v>
      </c>
      <c r="G463" s="82" t="str">
        <f>IF(Table1[[#This Row],[F open]]=""," ",RANK(AD463,$AD$5:$AD$1454,1))</f>
        <v xml:space="preserve"> </v>
      </c>
      <c r="H463" s="82" t="str">
        <f>IF(Table1[[#This Row],[F Vet]]=""," ",RANK(AE463,$AE$5:$AE$1454,1))</f>
        <v xml:space="preserve"> </v>
      </c>
      <c r="I463" s="82" t="str">
        <f>IF(Table1[[#This Row],[F SuperVet]]=""," ",RANK(AF463,$AF$5:$AF$1454,1))</f>
        <v xml:space="preserve"> </v>
      </c>
      <c r="J463" s="82">
        <f>IF(Table1[[#This Row],[M Open]]=""," ",RANK(AG463,$AG$5:$AG$1454,1))</f>
        <v>228</v>
      </c>
      <c r="K463" s="82" t="str">
        <f>IF(Table1[[#This Row],[M Vet]]=""," ",RANK(AH463,$AH$5:$AH$1454,1))</f>
        <v xml:space="preserve"> </v>
      </c>
      <c r="L463" s="82" t="str">
        <f>IF(Table1[[#This Row],[M SuperVet]]=""," ",RANK(AI463,$AI$5:$AI$1454,1))</f>
        <v xml:space="preserve"> </v>
      </c>
      <c r="M463" s="74">
        <v>404</v>
      </c>
      <c r="N463" s="74">
        <v>176</v>
      </c>
      <c r="O463" s="74">
        <v>47</v>
      </c>
      <c r="P463" s="74">
        <v>128</v>
      </c>
      <c r="Q463" s="17">
        <v>515</v>
      </c>
      <c r="R463" s="17">
        <v>139</v>
      </c>
      <c r="S463" s="17">
        <v>104</v>
      </c>
      <c r="T463" s="17">
        <v>43</v>
      </c>
      <c r="U463" s="55">
        <f>+Table1[[#This Row],[Thames Turbo Sprint Triathlon]]/$M$3</f>
        <v>1</v>
      </c>
      <c r="V463" s="55">
        <f t="shared" si="174"/>
        <v>1</v>
      </c>
      <c r="W463" s="55">
        <f t="shared" si="175"/>
        <v>1</v>
      </c>
      <c r="X463" s="55">
        <f t="shared" si="176"/>
        <v>1</v>
      </c>
      <c r="Y463" s="55">
        <f t="shared" si="177"/>
        <v>1</v>
      </c>
      <c r="Z463" s="55">
        <f>+Table1[[#This Row],[Hillingdon Sprint Triathlon]]/$R$3</f>
        <v>1</v>
      </c>
      <c r="AA463" s="55">
        <f>+Table1[[#This Row],[London Fields]]/$S$3</f>
        <v>1</v>
      </c>
      <c r="AB463" s="55">
        <f>+Table1[[#This Row],[Jekyll &amp; Hyde Park Duathlon]]/$T$3</f>
        <v>0.24022346368715083</v>
      </c>
      <c r="AC463" s="65">
        <f t="shared" si="178"/>
        <v>3.2402234636871508</v>
      </c>
      <c r="AD463" s="55"/>
      <c r="AE463" s="55"/>
      <c r="AF463" s="55"/>
      <c r="AG463" s="55">
        <f t="shared" si="182"/>
        <v>3.2402234636871508</v>
      </c>
      <c r="AH463" s="55"/>
      <c r="AI463" s="55"/>
      <c r="AJ463" s="73">
        <f>COUNT(Table1[[#This Row],[F open]:[M SuperVet]])</f>
        <v>1</v>
      </c>
    </row>
    <row r="464" spans="1:36" s="52" customFormat="1" hidden="1" x14ac:dyDescent="0.2">
      <c r="A464" s="16" t="str">
        <f t="shared" si="170"/>
        <v xml:space="preserve"> </v>
      </c>
      <c r="B464" s="16" t="s">
        <v>1540</v>
      </c>
      <c r="C464" s="15" t="s">
        <v>219</v>
      </c>
      <c r="D464" s="29" t="s">
        <v>217</v>
      </c>
      <c r="E464" s="29" t="s">
        <v>1530</v>
      </c>
      <c r="F464" s="82">
        <f t="shared" si="173"/>
        <v>66</v>
      </c>
      <c r="G464" s="82" t="str">
        <f>IF(Table1[[#This Row],[F open]]=""," ",RANK(AD464,$AD$5:$AD$1454,1))</f>
        <v xml:space="preserve"> </v>
      </c>
      <c r="H464" s="82" t="str">
        <f>IF(Table1[[#This Row],[F Vet]]=""," ",RANK(AE464,$AE$5:$AE$1454,1))</f>
        <v xml:space="preserve"> </v>
      </c>
      <c r="I464" s="82" t="str">
        <f>IF(Table1[[#This Row],[F SuperVet]]=""," ",RANK(AF464,$AF$5:$AF$1454,1))</f>
        <v xml:space="preserve"> </v>
      </c>
      <c r="J464" s="82">
        <f>IF(Table1[[#This Row],[M Open]]=""," ",RANK(AG464,$AG$5:$AG$1454,1))</f>
        <v>37</v>
      </c>
      <c r="K464" s="82" t="str">
        <f>IF(Table1[[#This Row],[M Vet]]=""," ",RANK(AH464,$AH$5:$AH$1454,1))</f>
        <v xml:space="preserve"> </v>
      </c>
      <c r="L464" s="82" t="str">
        <f>IF(Table1[[#This Row],[M SuperVet]]=""," ",RANK(AI464,$AI$5:$AI$1454,1))</f>
        <v xml:space="preserve"> </v>
      </c>
      <c r="M464" s="74">
        <v>404</v>
      </c>
      <c r="N464" s="74">
        <v>176</v>
      </c>
      <c r="O464" s="74">
        <v>47</v>
      </c>
      <c r="P464" s="74">
        <v>21</v>
      </c>
      <c r="Q464" s="17">
        <v>120</v>
      </c>
      <c r="R464" s="17">
        <v>139</v>
      </c>
      <c r="S464" s="17">
        <v>104</v>
      </c>
      <c r="T464" s="17">
        <v>179</v>
      </c>
      <c r="U464" s="55">
        <f>+Table1[[#This Row],[Thames Turbo Sprint Triathlon]]/$M$3</f>
        <v>1</v>
      </c>
      <c r="V464" s="55">
        <f t="shared" si="174"/>
        <v>1</v>
      </c>
      <c r="W464" s="55">
        <f t="shared" si="175"/>
        <v>1</v>
      </c>
      <c r="X464" s="55">
        <f t="shared" si="176"/>
        <v>0.1640625</v>
      </c>
      <c r="Y464" s="55">
        <f t="shared" si="177"/>
        <v>0.23300970873786409</v>
      </c>
      <c r="Z464" s="55">
        <f>+Table1[[#This Row],[Hillingdon Sprint Triathlon]]/$R$3</f>
        <v>1</v>
      </c>
      <c r="AA464" s="55">
        <f>+Table1[[#This Row],[London Fields]]/$S$3</f>
        <v>1</v>
      </c>
      <c r="AB464" s="55">
        <f>+Table1[[#This Row],[Jekyll &amp; Hyde Park Duathlon]]/$T$3</f>
        <v>1</v>
      </c>
      <c r="AC464" s="65">
        <f t="shared" si="178"/>
        <v>2.397072208737864</v>
      </c>
      <c r="AD464" s="55"/>
      <c r="AE464" s="55"/>
      <c r="AF464" s="55"/>
      <c r="AG464" s="55">
        <f t="shared" si="182"/>
        <v>2.397072208737864</v>
      </c>
      <c r="AH464" s="55"/>
      <c r="AI464" s="55"/>
      <c r="AJ464" s="73">
        <f>COUNT(Table1[[#This Row],[F open]:[M SuperVet]])</f>
        <v>1</v>
      </c>
    </row>
    <row r="465" spans="1:36" s="52" customFormat="1" hidden="1" x14ac:dyDescent="0.2">
      <c r="A465" s="16" t="str">
        <f t="shared" si="170"/>
        <v xml:space="preserve"> </v>
      </c>
      <c r="B465" s="16" t="s">
        <v>785</v>
      </c>
      <c r="C465" s="15"/>
      <c r="D465" s="29" t="s">
        <v>217</v>
      </c>
      <c r="E465" s="29" t="s">
        <v>188</v>
      </c>
      <c r="F465" s="82">
        <f t="shared" si="173"/>
        <v>333</v>
      </c>
      <c r="G465" s="82" t="str">
        <f>IF(Table1[[#This Row],[F open]]=""," ",RANK(AD465,$AD$5:$AD$1454,1))</f>
        <v xml:space="preserve"> </v>
      </c>
      <c r="H465" s="82" t="str">
        <f>IF(Table1[[#This Row],[F Vet]]=""," ",RANK(AE465,$AE$5:$AE$1454,1))</f>
        <v xml:space="preserve"> </v>
      </c>
      <c r="I465" s="82" t="str">
        <f>IF(Table1[[#This Row],[F SuperVet]]=""," ",RANK(AF465,$AF$5:$AF$1454,1))</f>
        <v xml:space="preserve"> </v>
      </c>
      <c r="J465" s="82">
        <f>IF(Table1[[#This Row],[M Open]]=""," ",RANK(AG465,$AG$5:$AG$1454,1))</f>
        <v>197</v>
      </c>
      <c r="K465" s="82" t="str">
        <f>IF(Table1[[#This Row],[M Vet]]=""," ",RANK(AH465,$AH$5:$AH$1454,1))</f>
        <v xml:space="preserve"> </v>
      </c>
      <c r="L465" s="82" t="str">
        <f>IF(Table1[[#This Row],[M SuperVet]]=""," ",RANK(AI465,$AI$5:$AI$1454,1))</f>
        <v xml:space="preserve"> </v>
      </c>
      <c r="M465" s="74">
        <v>78</v>
      </c>
      <c r="N465" s="74">
        <v>176</v>
      </c>
      <c r="O465" s="74">
        <v>47</v>
      </c>
      <c r="P465" s="74">
        <v>128</v>
      </c>
      <c r="Q465" s="17">
        <v>515</v>
      </c>
      <c r="R465" s="17">
        <v>139</v>
      </c>
      <c r="S465" s="17">
        <v>104</v>
      </c>
      <c r="T465" s="17">
        <v>179</v>
      </c>
      <c r="U465" s="55">
        <f>+Table1[[#This Row],[Thames Turbo Sprint Triathlon]]/$M$3</f>
        <v>0.19306930693069307</v>
      </c>
      <c r="V465" s="55">
        <f t="shared" si="174"/>
        <v>1</v>
      </c>
      <c r="W465" s="55">
        <f t="shared" si="175"/>
        <v>1</v>
      </c>
      <c r="X465" s="55">
        <f t="shared" si="176"/>
        <v>1</v>
      </c>
      <c r="Y465" s="55">
        <f t="shared" si="177"/>
        <v>1</v>
      </c>
      <c r="Z465" s="55">
        <f>+Table1[[#This Row],[Hillingdon Sprint Triathlon]]/$R$3</f>
        <v>1</v>
      </c>
      <c r="AA465" s="55">
        <f>+Table1[[#This Row],[London Fields]]/$S$3</f>
        <v>1</v>
      </c>
      <c r="AB465" s="55">
        <f>+Table1[[#This Row],[Jekyll &amp; Hyde Park Duathlon]]/$T$3</f>
        <v>1</v>
      </c>
      <c r="AC465" s="65">
        <f t="shared" si="178"/>
        <v>3.1930693069306928</v>
      </c>
      <c r="AD465" s="55"/>
      <c r="AE465" s="55"/>
      <c r="AF465" s="55"/>
      <c r="AG465" s="55">
        <f t="shared" si="182"/>
        <v>3.1930693069306928</v>
      </c>
      <c r="AH465" s="55"/>
      <c r="AI465" s="55"/>
      <c r="AJ465" s="73">
        <f>COUNT(Table1[[#This Row],[F open]:[M SuperVet]])</f>
        <v>1</v>
      </c>
    </row>
    <row r="466" spans="1:36" s="52" customFormat="1" x14ac:dyDescent="0.2">
      <c r="A466" s="16" t="str">
        <f t="shared" si="170"/>
        <v xml:space="preserve"> </v>
      </c>
      <c r="B466" s="16" t="s">
        <v>1891</v>
      </c>
      <c r="C466" s="15"/>
      <c r="D466" s="29" t="s">
        <v>217</v>
      </c>
      <c r="E466" s="29" t="s">
        <v>194</v>
      </c>
      <c r="F466" s="82">
        <f t="shared" si="173"/>
        <v>1114</v>
      </c>
      <c r="G466" s="82">
        <f>IF(Table1[[#This Row],[F open]]=""," ",RANK(AD466,$AD$5:$AD$1454,1))</f>
        <v>182</v>
      </c>
      <c r="H466" s="82" t="str">
        <f>IF(Table1[[#This Row],[F Vet]]=""," ",RANK(AE466,$AE$5:$AE$1454,1))</f>
        <v xml:space="preserve"> </v>
      </c>
      <c r="I466" s="82" t="str">
        <f>IF(Table1[[#This Row],[F SuperVet]]=""," ",RANK(AF466,$AF$5:$AF$1454,1))</f>
        <v xml:space="preserve"> </v>
      </c>
      <c r="J466" s="82" t="str">
        <f>IF(Table1[[#This Row],[M Open]]=""," ",RANK(AG466,$AG$5:$AG$1454,1))</f>
        <v xml:space="preserve"> </v>
      </c>
      <c r="K466" s="82" t="str">
        <f>IF(Table1[[#This Row],[M Vet]]=""," ",RANK(AH466,$AH$5:$AH$1454,1))</f>
        <v xml:space="preserve"> </v>
      </c>
      <c r="L466" s="82" t="str">
        <f>IF(Table1[[#This Row],[M SuperVet]]=""," ",RANK(AI466,$AI$5:$AI$1454,1))</f>
        <v xml:space="preserve"> </v>
      </c>
      <c r="M466" s="74">
        <v>404</v>
      </c>
      <c r="N466" s="74">
        <v>176</v>
      </c>
      <c r="O466" s="74">
        <v>47</v>
      </c>
      <c r="P466" s="74">
        <v>128</v>
      </c>
      <c r="Q466" s="17">
        <v>403</v>
      </c>
      <c r="R466" s="17">
        <v>139</v>
      </c>
      <c r="S466" s="17">
        <v>104</v>
      </c>
      <c r="T466" s="17">
        <v>179</v>
      </c>
      <c r="U466" s="55">
        <f>+Table1[[#This Row],[Thames Turbo Sprint Triathlon]]/$M$3</f>
        <v>1</v>
      </c>
      <c r="V466" s="55">
        <f t="shared" si="174"/>
        <v>1</v>
      </c>
      <c r="W466" s="55">
        <f t="shared" si="175"/>
        <v>1</v>
      </c>
      <c r="X466" s="55">
        <f t="shared" si="176"/>
        <v>1</v>
      </c>
      <c r="Y466" s="55">
        <f t="shared" si="177"/>
        <v>0.78252427184466022</v>
      </c>
      <c r="Z466" s="55">
        <f>+Table1[[#This Row],[Hillingdon Sprint Triathlon]]/$R$3</f>
        <v>1</v>
      </c>
      <c r="AA466" s="55">
        <f>+Table1[[#This Row],[London Fields]]/$S$3</f>
        <v>1</v>
      </c>
      <c r="AB466" s="55">
        <f>+Table1[[#This Row],[Jekyll &amp; Hyde Park Duathlon]]/$T$3</f>
        <v>1</v>
      </c>
      <c r="AC466" s="65">
        <f t="shared" si="178"/>
        <v>3.7825242718446601</v>
      </c>
      <c r="AD466" s="55">
        <f>+AC466</f>
        <v>3.7825242718446601</v>
      </c>
      <c r="AE466" s="55"/>
      <c r="AF466" s="55"/>
      <c r="AG466" s="55"/>
      <c r="AH466" s="55"/>
      <c r="AI466" s="55"/>
      <c r="AJ466" s="73">
        <f>COUNT(Table1[[#This Row],[F open]:[M SuperVet]])</f>
        <v>1</v>
      </c>
    </row>
    <row r="467" spans="1:36" s="52" customFormat="1" hidden="1" x14ac:dyDescent="0.2">
      <c r="A467" s="16" t="str">
        <f t="shared" si="170"/>
        <v xml:space="preserve"> </v>
      </c>
      <c r="B467" s="16" t="s">
        <v>1703</v>
      </c>
      <c r="C467" s="15" t="s">
        <v>1618</v>
      </c>
      <c r="D467" s="29" t="s">
        <v>397</v>
      </c>
      <c r="E467" s="29" t="s">
        <v>188</v>
      </c>
      <c r="F467" s="82">
        <f t="shared" si="173"/>
        <v>439</v>
      </c>
      <c r="G467" s="82" t="str">
        <f>IF(Table1[[#This Row],[F open]]=""," ",RANK(AD467,$AD$5:$AD$1454,1))</f>
        <v xml:space="preserve"> </v>
      </c>
      <c r="H467" s="82" t="str">
        <f>IF(Table1[[#This Row],[F Vet]]=""," ",RANK(AE467,$AE$5:$AE$1454,1))</f>
        <v xml:space="preserve"> </v>
      </c>
      <c r="I467" s="82" t="str">
        <f>IF(Table1[[#This Row],[F SuperVet]]=""," ",RANK(AF467,$AF$5:$AF$1454,1))</f>
        <v xml:space="preserve"> </v>
      </c>
      <c r="J467" s="82" t="str">
        <f>IF(Table1[[#This Row],[M Open]]=""," ",RANK(AG467,$AG$5:$AG$1454,1))</f>
        <v xml:space="preserve"> </v>
      </c>
      <c r="K467" s="82">
        <f>IF(Table1[[#This Row],[M Vet]]=""," ",RANK(AH467,$AH$5:$AH$1454,1))</f>
        <v>105</v>
      </c>
      <c r="L467" s="82" t="str">
        <f>IF(Table1[[#This Row],[M SuperVet]]=""," ",RANK(AI467,$AI$5:$AI$1454,1))</f>
        <v xml:space="preserve"> </v>
      </c>
      <c r="M467" s="74">
        <v>404</v>
      </c>
      <c r="N467" s="74">
        <v>176</v>
      </c>
      <c r="O467" s="74">
        <v>47</v>
      </c>
      <c r="P467" s="74">
        <v>128</v>
      </c>
      <c r="Q467" s="17">
        <v>144</v>
      </c>
      <c r="R467" s="17">
        <v>139</v>
      </c>
      <c r="S467" s="17">
        <v>104</v>
      </c>
      <c r="T467" s="17">
        <v>179</v>
      </c>
      <c r="U467" s="55">
        <f>+Table1[[#This Row],[Thames Turbo Sprint Triathlon]]/$M$3</f>
        <v>1</v>
      </c>
      <c r="V467" s="55">
        <f t="shared" si="174"/>
        <v>1</v>
      </c>
      <c r="W467" s="55">
        <f t="shared" si="175"/>
        <v>1</v>
      </c>
      <c r="X467" s="55">
        <f t="shared" si="176"/>
        <v>1</v>
      </c>
      <c r="Y467" s="55">
        <f t="shared" si="177"/>
        <v>0.2796116504854369</v>
      </c>
      <c r="Z467" s="55">
        <f>+Table1[[#This Row],[Hillingdon Sprint Triathlon]]/$R$3</f>
        <v>1</v>
      </c>
      <c r="AA467" s="55">
        <f>+Table1[[#This Row],[London Fields]]/$S$3</f>
        <v>1</v>
      </c>
      <c r="AB467" s="55">
        <f>+Table1[[#This Row],[Jekyll &amp; Hyde Park Duathlon]]/$T$3</f>
        <v>1</v>
      </c>
      <c r="AC467" s="65">
        <f t="shared" si="178"/>
        <v>3.2796116504854371</v>
      </c>
      <c r="AD467" s="55"/>
      <c r="AE467" s="55"/>
      <c r="AF467" s="55"/>
      <c r="AG467" s="55"/>
      <c r="AH467" s="55">
        <f>+AC467</f>
        <v>3.2796116504854371</v>
      </c>
      <c r="AI467" s="55"/>
      <c r="AJ467" s="73">
        <f>COUNT(Table1[[#This Row],[F open]:[M SuperVet]])</f>
        <v>1</v>
      </c>
    </row>
    <row r="468" spans="1:36" s="52" customFormat="1" hidden="1" x14ac:dyDescent="0.2">
      <c r="A468" s="16" t="str">
        <f t="shared" si="170"/>
        <v xml:space="preserve"> </v>
      </c>
      <c r="B468" s="16" t="s">
        <v>1867</v>
      </c>
      <c r="C468" s="15" t="s">
        <v>151</v>
      </c>
      <c r="D468" s="29" t="s">
        <v>217</v>
      </c>
      <c r="E468" s="29" t="s">
        <v>188</v>
      </c>
      <c r="F468" s="82">
        <f t="shared" si="173"/>
        <v>1034</v>
      </c>
      <c r="G468" s="82" t="str">
        <f>IF(Table1[[#This Row],[F open]]=""," ",RANK(AD468,$AD$5:$AD$1454,1))</f>
        <v xml:space="preserve"> </v>
      </c>
      <c r="H468" s="82" t="str">
        <f>IF(Table1[[#This Row],[F Vet]]=""," ",RANK(AE468,$AE$5:$AE$1454,1))</f>
        <v xml:space="preserve"> </v>
      </c>
      <c r="I468" s="82" t="str">
        <f>IF(Table1[[#This Row],[F SuperVet]]=""," ",RANK(AF468,$AF$5:$AF$1454,1))</f>
        <v xml:space="preserve"> </v>
      </c>
      <c r="J468" s="82">
        <f>IF(Table1[[#This Row],[M Open]]=""," ",RANK(AG468,$AG$5:$AG$1454,1))</f>
        <v>500</v>
      </c>
      <c r="K468" s="82" t="str">
        <f>IF(Table1[[#This Row],[M Vet]]=""," ",RANK(AH468,$AH$5:$AH$1454,1))</f>
        <v xml:space="preserve"> </v>
      </c>
      <c r="L468" s="82" t="str">
        <f>IF(Table1[[#This Row],[M SuperVet]]=""," ",RANK(AI468,$AI$5:$AI$1454,1))</f>
        <v xml:space="preserve"> </v>
      </c>
      <c r="M468" s="74">
        <v>404</v>
      </c>
      <c r="N468" s="74">
        <v>176</v>
      </c>
      <c r="O468" s="74">
        <v>47</v>
      </c>
      <c r="P468" s="74">
        <v>128</v>
      </c>
      <c r="Q468" s="17">
        <v>374</v>
      </c>
      <c r="R468" s="17">
        <v>139</v>
      </c>
      <c r="S468" s="17">
        <v>104</v>
      </c>
      <c r="T468" s="17">
        <v>179</v>
      </c>
      <c r="U468" s="55">
        <f>+Table1[[#This Row],[Thames Turbo Sprint Triathlon]]/$M$3</f>
        <v>1</v>
      </c>
      <c r="V468" s="55">
        <f t="shared" si="174"/>
        <v>1</v>
      </c>
      <c r="W468" s="55">
        <f t="shared" si="175"/>
        <v>1</v>
      </c>
      <c r="X468" s="55">
        <f t="shared" si="176"/>
        <v>1</v>
      </c>
      <c r="Y468" s="55">
        <f t="shared" si="177"/>
        <v>0.72621359223300974</v>
      </c>
      <c r="Z468" s="55">
        <f>+Table1[[#This Row],[Hillingdon Sprint Triathlon]]/$R$3</f>
        <v>1</v>
      </c>
      <c r="AA468" s="55">
        <f>+Table1[[#This Row],[London Fields]]/$S$3</f>
        <v>1</v>
      </c>
      <c r="AB468" s="55">
        <f>+Table1[[#This Row],[Jekyll &amp; Hyde Park Duathlon]]/$T$3</f>
        <v>1</v>
      </c>
      <c r="AC468" s="65">
        <f t="shared" si="178"/>
        <v>3.7262135922330097</v>
      </c>
      <c r="AD468" s="55"/>
      <c r="AE468" s="55"/>
      <c r="AF468" s="55"/>
      <c r="AG468" s="55">
        <f>+AC468</f>
        <v>3.7262135922330097</v>
      </c>
      <c r="AH468" s="55"/>
      <c r="AI468" s="55"/>
      <c r="AJ468" s="73">
        <f>COUNT(Table1[[#This Row],[F open]:[M SuperVet]])</f>
        <v>1</v>
      </c>
    </row>
    <row r="469" spans="1:36" s="52" customFormat="1" hidden="1" x14ac:dyDescent="0.2">
      <c r="A469" s="16" t="str">
        <f t="shared" si="170"/>
        <v xml:space="preserve"> </v>
      </c>
      <c r="B469" s="16" t="s">
        <v>1771</v>
      </c>
      <c r="C469" s="15"/>
      <c r="D469" s="29" t="s">
        <v>398</v>
      </c>
      <c r="E469" s="29" t="s">
        <v>188</v>
      </c>
      <c r="F469" s="82">
        <f t="shared" si="173"/>
        <v>686</v>
      </c>
      <c r="G469" s="82" t="str">
        <f>IF(Table1[[#This Row],[F open]]=""," ",RANK(AD469,$AD$5:$AD$1454,1))</f>
        <v xml:space="preserve"> </v>
      </c>
      <c r="H469" s="82" t="str">
        <f>IF(Table1[[#This Row],[F Vet]]=""," ",RANK(AE469,$AE$5:$AE$1454,1))</f>
        <v xml:space="preserve"> </v>
      </c>
      <c r="I469" s="82" t="str">
        <f>IF(Table1[[#This Row],[F SuperVet]]=""," ",RANK(AF469,$AF$5:$AF$1454,1))</f>
        <v xml:space="preserve"> </v>
      </c>
      <c r="J469" s="82">
        <f>IF(Table1[[#This Row],[M Open]]=""," ",RANK(AG469,$AG$5:$AG$1454,1))</f>
        <v>368</v>
      </c>
      <c r="K469" s="82" t="str">
        <f>IF(Table1[[#This Row],[M Vet]]=""," ",RANK(AH469,$AH$5:$AH$1454,1))</f>
        <v xml:space="preserve"> </v>
      </c>
      <c r="L469" s="82" t="str">
        <f>IF(Table1[[#This Row],[M SuperVet]]=""," ",RANK(AI469,$AI$5:$AI$1454,1))</f>
        <v xml:space="preserve"> </v>
      </c>
      <c r="M469" s="74">
        <v>404</v>
      </c>
      <c r="N469" s="74">
        <v>176</v>
      </c>
      <c r="O469" s="74">
        <v>47</v>
      </c>
      <c r="P469" s="74">
        <v>128</v>
      </c>
      <c r="Q469" s="17">
        <v>245</v>
      </c>
      <c r="R469" s="17">
        <v>139</v>
      </c>
      <c r="S469" s="17">
        <v>104</v>
      </c>
      <c r="T469" s="17">
        <v>179</v>
      </c>
      <c r="U469" s="55">
        <f>+Table1[[#This Row],[Thames Turbo Sprint Triathlon]]/$M$3</f>
        <v>1</v>
      </c>
      <c r="V469" s="55">
        <f t="shared" si="174"/>
        <v>1</v>
      </c>
      <c r="W469" s="55">
        <f t="shared" si="175"/>
        <v>1</v>
      </c>
      <c r="X469" s="55">
        <f t="shared" si="176"/>
        <v>1</v>
      </c>
      <c r="Y469" s="55">
        <f t="shared" si="177"/>
        <v>0.47572815533980584</v>
      </c>
      <c r="Z469" s="55">
        <f>+Table1[[#This Row],[Hillingdon Sprint Triathlon]]/$R$3</f>
        <v>1</v>
      </c>
      <c r="AA469" s="55">
        <f>+Table1[[#This Row],[London Fields]]/$S$3</f>
        <v>1</v>
      </c>
      <c r="AB469" s="55">
        <f>+Table1[[#This Row],[Jekyll &amp; Hyde Park Duathlon]]/$T$3</f>
        <v>1</v>
      </c>
      <c r="AC469" s="65">
        <f t="shared" si="178"/>
        <v>3.4757281553398061</v>
      </c>
      <c r="AD469" s="55"/>
      <c r="AE469" s="55"/>
      <c r="AF469" s="55"/>
      <c r="AG469" s="55">
        <f>+AC469</f>
        <v>3.4757281553398061</v>
      </c>
      <c r="AH469" s="55"/>
      <c r="AI469" s="55"/>
      <c r="AJ469" s="73">
        <f>COUNT(Table1[[#This Row],[F open]:[M SuperVet]])</f>
        <v>1</v>
      </c>
    </row>
    <row r="470" spans="1:36" s="52" customFormat="1" hidden="1" x14ac:dyDescent="0.2">
      <c r="A470" s="16" t="str">
        <f t="shared" si="170"/>
        <v xml:space="preserve"> </v>
      </c>
      <c r="B470" s="16" t="s">
        <v>2171</v>
      </c>
      <c r="C470" s="15"/>
      <c r="D470" s="29" t="s">
        <v>217</v>
      </c>
      <c r="E470" s="29" t="s">
        <v>188</v>
      </c>
      <c r="F470" s="82">
        <f t="shared" si="173"/>
        <v>352</v>
      </c>
      <c r="G470" s="82" t="str">
        <f>IF(Table1[[#This Row],[F open]]=""," ",RANK(AD470,$AD$5:$AD$1454,1))</f>
        <v xml:space="preserve"> </v>
      </c>
      <c r="H470" s="82" t="str">
        <f>IF(Table1[[#This Row],[F Vet]]=""," ",RANK(AE470,$AE$5:$AE$1454,1))</f>
        <v xml:space="preserve"> </v>
      </c>
      <c r="I470" s="82" t="str">
        <f>IF(Table1[[#This Row],[F SuperVet]]=""," ",RANK(AF470,$AF$5:$AF$1454,1))</f>
        <v xml:space="preserve"> </v>
      </c>
      <c r="J470" s="82">
        <f>IF(Table1[[#This Row],[M Open]]=""," ",RANK(AG470,$AG$5:$AG$1454,1))</f>
        <v>205</v>
      </c>
      <c r="K470" s="82" t="str">
        <f>IF(Table1[[#This Row],[M Vet]]=""," ",RANK(AH470,$AH$5:$AH$1454,1))</f>
        <v xml:space="preserve"> </v>
      </c>
      <c r="L470" s="82" t="str">
        <f>IF(Table1[[#This Row],[M SuperVet]]=""," ",RANK(AI470,$AI$5:$AI$1454,1))</f>
        <v xml:space="preserve"> </v>
      </c>
      <c r="M470" s="74">
        <v>404</v>
      </c>
      <c r="N470" s="74">
        <v>176</v>
      </c>
      <c r="O470" s="74">
        <v>47</v>
      </c>
      <c r="P470" s="74">
        <v>128</v>
      </c>
      <c r="Q470" s="17">
        <v>515</v>
      </c>
      <c r="R470" s="17">
        <v>139</v>
      </c>
      <c r="S470" s="17">
        <v>104</v>
      </c>
      <c r="T470" s="17">
        <v>38</v>
      </c>
      <c r="U470" s="55">
        <f>+Table1[[#This Row],[Thames Turbo Sprint Triathlon]]/$M$3</f>
        <v>1</v>
      </c>
      <c r="V470" s="55">
        <f t="shared" si="174"/>
        <v>1</v>
      </c>
      <c r="W470" s="55">
        <f t="shared" si="175"/>
        <v>1</v>
      </c>
      <c r="X470" s="55">
        <f t="shared" si="176"/>
        <v>1</v>
      </c>
      <c r="Y470" s="55">
        <f t="shared" si="177"/>
        <v>1</v>
      </c>
      <c r="Z470" s="55">
        <f>+Table1[[#This Row],[Hillingdon Sprint Triathlon]]/$R$3</f>
        <v>1</v>
      </c>
      <c r="AA470" s="55">
        <f>+Table1[[#This Row],[London Fields]]/$S$3</f>
        <v>1</v>
      </c>
      <c r="AB470" s="55">
        <f>+Table1[[#This Row],[Jekyll &amp; Hyde Park Duathlon]]/$T$3</f>
        <v>0.21229050279329609</v>
      </c>
      <c r="AC470" s="65">
        <f t="shared" si="178"/>
        <v>3.2122905027932962</v>
      </c>
      <c r="AD470" s="55"/>
      <c r="AE470" s="55"/>
      <c r="AF470" s="55"/>
      <c r="AG470" s="55">
        <f>+AC470</f>
        <v>3.2122905027932962</v>
      </c>
      <c r="AH470" s="55"/>
      <c r="AI470" s="55"/>
      <c r="AJ470" s="73">
        <f>COUNT(Table1[[#This Row],[F open]:[M SuperVet]])</f>
        <v>1</v>
      </c>
    </row>
    <row r="471" spans="1:36" s="52" customFormat="1" x14ac:dyDescent="0.2">
      <c r="A471" s="16" t="str">
        <f t="shared" si="170"/>
        <v xml:space="preserve"> </v>
      </c>
      <c r="B471" s="16" t="s">
        <v>1025</v>
      </c>
      <c r="C471" s="15" t="s">
        <v>1026</v>
      </c>
      <c r="D471" s="29" t="s">
        <v>1059</v>
      </c>
      <c r="E471" s="29" t="s">
        <v>194</v>
      </c>
      <c r="F471" s="82">
        <f t="shared" si="173"/>
        <v>1338</v>
      </c>
      <c r="G471" s="82" t="str">
        <f>IF(Table1[[#This Row],[F open]]=""," ",RANK(AD471,$AD$5:$AD$1454,1))</f>
        <v xml:space="preserve"> </v>
      </c>
      <c r="H471" s="82" t="str">
        <f>IF(Table1[[#This Row],[F Vet]]=""," ",RANK(AE471,$AE$5:$AE$1454,1))</f>
        <v xml:space="preserve"> </v>
      </c>
      <c r="I471" s="82">
        <f>IF(Table1[[#This Row],[F SuperVet]]=""," ",RANK(AF471,$AF$5:$AF$1454,1))</f>
        <v>25</v>
      </c>
      <c r="J471" s="82" t="str">
        <f>IF(Table1[[#This Row],[M Open]]=""," ",RANK(AG471,$AG$5:$AG$1454,1))</f>
        <v xml:space="preserve"> </v>
      </c>
      <c r="K471" s="82" t="str">
        <f>IF(Table1[[#This Row],[M Vet]]=""," ",RANK(AH471,$AH$5:$AH$1454,1))</f>
        <v xml:space="preserve"> </v>
      </c>
      <c r="L471" s="82" t="str">
        <f>IF(Table1[[#This Row],[M SuperVet]]=""," ",RANK(AI471,$AI$5:$AI$1454,1))</f>
        <v xml:space="preserve"> </v>
      </c>
      <c r="M471" s="74">
        <v>374</v>
      </c>
      <c r="N471" s="74">
        <v>176</v>
      </c>
      <c r="O471" s="74">
        <v>47</v>
      </c>
      <c r="P471" s="74">
        <v>128</v>
      </c>
      <c r="Q471" s="17">
        <v>515</v>
      </c>
      <c r="R471" s="17">
        <v>139</v>
      </c>
      <c r="S471" s="17">
        <v>104</v>
      </c>
      <c r="T471" s="17">
        <v>179</v>
      </c>
      <c r="U471" s="55">
        <f>+Table1[[#This Row],[Thames Turbo Sprint Triathlon]]/$M$3</f>
        <v>0.92574257425742579</v>
      </c>
      <c r="V471" s="55">
        <f t="shared" si="174"/>
        <v>1</v>
      </c>
      <c r="W471" s="55">
        <f t="shared" si="175"/>
        <v>1</v>
      </c>
      <c r="X471" s="55">
        <f t="shared" si="176"/>
        <v>1</v>
      </c>
      <c r="Y471" s="55">
        <f t="shared" si="177"/>
        <v>1</v>
      </c>
      <c r="Z471" s="55">
        <f>+Table1[[#This Row],[Hillingdon Sprint Triathlon]]/$R$3</f>
        <v>1</v>
      </c>
      <c r="AA471" s="55">
        <f>+Table1[[#This Row],[London Fields]]/$S$3</f>
        <v>1</v>
      </c>
      <c r="AB471" s="55">
        <f>+Table1[[#This Row],[Jekyll &amp; Hyde Park Duathlon]]/$T$3</f>
        <v>1</v>
      </c>
      <c r="AC471" s="65">
        <f t="shared" si="178"/>
        <v>3.9257425742574257</v>
      </c>
      <c r="AD471" s="55"/>
      <c r="AE471" s="55"/>
      <c r="AF471" s="55">
        <f>+AC471</f>
        <v>3.9257425742574257</v>
      </c>
      <c r="AG471" s="55"/>
      <c r="AH471" s="55"/>
      <c r="AI471" s="55"/>
      <c r="AJ471" s="73">
        <f>COUNT(Table1[[#This Row],[F open]:[M SuperVet]])</f>
        <v>1</v>
      </c>
    </row>
    <row r="472" spans="1:36" s="52" customFormat="1" hidden="1" x14ac:dyDescent="0.2">
      <c r="A472" s="16" t="str">
        <f t="shared" si="170"/>
        <v xml:space="preserve"> </v>
      </c>
      <c r="B472" s="16" t="s">
        <v>518</v>
      </c>
      <c r="C472" s="15"/>
      <c r="D472" s="29" t="s">
        <v>397</v>
      </c>
      <c r="E472" s="29" t="s">
        <v>188</v>
      </c>
      <c r="F472" s="82">
        <f t="shared" si="173"/>
        <v>520</v>
      </c>
      <c r="G472" s="82" t="str">
        <f>IF(Table1[[#This Row],[F open]]=""," ",RANK(AD472,$AD$5:$AD$1454,1))</f>
        <v xml:space="preserve"> </v>
      </c>
      <c r="H472" s="82" t="str">
        <f>IF(Table1[[#This Row],[F Vet]]=""," ",RANK(AE472,$AE$5:$AE$1454,1))</f>
        <v xml:space="preserve"> </v>
      </c>
      <c r="I472" s="82" t="str">
        <f>IF(Table1[[#This Row],[F SuperVet]]=""," ",RANK(AF472,$AF$5:$AF$1454,1))</f>
        <v xml:space="preserve"> </v>
      </c>
      <c r="J472" s="82" t="str">
        <f>IF(Table1[[#This Row],[M Open]]=""," ",RANK(AG472,$AG$5:$AG$1454,1))</f>
        <v xml:space="preserve"> </v>
      </c>
      <c r="K472" s="82">
        <f>IF(Table1[[#This Row],[M Vet]]=""," ",RANK(AH472,$AH$5:$AH$1454,1))</f>
        <v>126</v>
      </c>
      <c r="L472" s="82" t="str">
        <f>IF(Table1[[#This Row],[M SuperVet]]=""," ",RANK(AI472,$AI$5:$AI$1454,1))</f>
        <v xml:space="preserve"> </v>
      </c>
      <c r="M472" s="74">
        <v>404</v>
      </c>
      <c r="N472" s="74">
        <v>176</v>
      </c>
      <c r="O472" s="74">
        <v>47</v>
      </c>
      <c r="P472" s="74">
        <v>128</v>
      </c>
      <c r="Q472" s="17">
        <v>176</v>
      </c>
      <c r="R472" s="17">
        <v>139</v>
      </c>
      <c r="S472" s="17">
        <v>104</v>
      </c>
      <c r="T472" s="17">
        <v>179</v>
      </c>
      <c r="U472" s="55">
        <f>+Table1[[#This Row],[Thames Turbo Sprint Triathlon]]/$M$3</f>
        <v>1</v>
      </c>
      <c r="V472" s="55">
        <f t="shared" si="174"/>
        <v>1</v>
      </c>
      <c r="W472" s="55">
        <f t="shared" si="175"/>
        <v>1</v>
      </c>
      <c r="X472" s="55">
        <f t="shared" si="176"/>
        <v>1</v>
      </c>
      <c r="Y472" s="55">
        <f t="shared" si="177"/>
        <v>0.34174757281553397</v>
      </c>
      <c r="Z472" s="55">
        <f>+Table1[[#This Row],[Hillingdon Sprint Triathlon]]/$R$3</f>
        <v>1</v>
      </c>
      <c r="AA472" s="55">
        <f>+Table1[[#This Row],[London Fields]]/$S$3</f>
        <v>1</v>
      </c>
      <c r="AB472" s="55">
        <f>+Table1[[#This Row],[Jekyll &amp; Hyde Park Duathlon]]/$T$3</f>
        <v>1</v>
      </c>
      <c r="AC472" s="65">
        <f t="shared" si="178"/>
        <v>3.3417475728155339</v>
      </c>
      <c r="AD472" s="55"/>
      <c r="AE472" s="55"/>
      <c r="AF472" s="55"/>
      <c r="AG472" s="55"/>
      <c r="AH472" s="55">
        <f t="shared" ref="AH472:AH473" si="183">+AC472</f>
        <v>3.3417475728155339</v>
      </c>
      <c r="AI472" s="55"/>
      <c r="AJ472" s="73">
        <f>COUNT(Table1[[#This Row],[F open]:[M SuperVet]])</f>
        <v>1</v>
      </c>
    </row>
    <row r="473" spans="1:36" s="52" customFormat="1" hidden="1" x14ac:dyDescent="0.2">
      <c r="A473" s="16" t="str">
        <f t="shared" si="170"/>
        <v xml:space="preserve"> </v>
      </c>
      <c r="B473" s="16" t="s">
        <v>962</v>
      </c>
      <c r="C473" s="15" t="s">
        <v>52</v>
      </c>
      <c r="D473" s="29" t="s">
        <v>397</v>
      </c>
      <c r="E473" s="29" t="s">
        <v>188</v>
      </c>
      <c r="F473" s="82">
        <f t="shared" si="173"/>
        <v>438</v>
      </c>
      <c r="G473" s="82" t="str">
        <f>IF(Table1[[#This Row],[F open]]=""," ",RANK(AD473,$AD$5:$AD$1454,1))</f>
        <v xml:space="preserve"> </v>
      </c>
      <c r="H473" s="82" t="str">
        <f>IF(Table1[[#This Row],[F Vet]]=""," ",RANK(AE473,$AE$5:$AE$1454,1))</f>
        <v xml:space="preserve"> </v>
      </c>
      <c r="I473" s="82" t="str">
        <f>IF(Table1[[#This Row],[F SuperVet]]=""," ",RANK(AF473,$AF$5:$AF$1454,1))</f>
        <v xml:space="preserve"> </v>
      </c>
      <c r="J473" s="82" t="str">
        <f>IF(Table1[[#This Row],[M Open]]=""," ",RANK(AG473,$AG$5:$AG$1454,1))</f>
        <v xml:space="preserve"> </v>
      </c>
      <c r="K473" s="82">
        <f>IF(Table1[[#This Row],[M Vet]]=""," ",RANK(AH473,$AH$5:$AH$1454,1))</f>
        <v>104</v>
      </c>
      <c r="L473" s="82" t="str">
        <f>IF(Table1[[#This Row],[M SuperVet]]=""," ",RANK(AI473,$AI$5:$AI$1454,1))</f>
        <v xml:space="preserve"> </v>
      </c>
      <c r="M473" s="74">
        <v>309</v>
      </c>
      <c r="N473" s="74">
        <v>176</v>
      </c>
      <c r="O473" s="74">
        <v>47</v>
      </c>
      <c r="P473" s="74">
        <v>128</v>
      </c>
      <c r="Q473" s="17">
        <v>265</v>
      </c>
      <c r="R473" s="17">
        <v>139</v>
      </c>
      <c r="S473" s="17">
        <v>104</v>
      </c>
      <c r="T473" s="17">
        <v>179</v>
      </c>
      <c r="U473" s="55">
        <f>+Table1[[#This Row],[Thames Turbo Sprint Triathlon]]/$M$3</f>
        <v>0.76485148514851486</v>
      </c>
      <c r="V473" s="55">
        <f t="shared" si="174"/>
        <v>1</v>
      </c>
      <c r="W473" s="55">
        <f t="shared" si="175"/>
        <v>1</v>
      </c>
      <c r="X473" s="55">
        <f t="shared" si="176"/>
        <v>1</v>
      </c>
      <c r="Y473" s="55">
        <f t="shared" si="177"/>
        <v>0.5145631067961165</v>
      </c>
      <c r="Z473" s="55">
        <f>+Table1[[#This Row],[Hillingdon Sprint Triathlon]]/$R$3</f>
        <v>1</v>
      </c>
      <c r="AA473" s="55">
        <f>+Table1[[#This Row],[London Fields]]/$S$3</f>
        <v>1</v>
      </c>
      <c r="AB473" s="55">
        <f>+Table1[[#This Row],[Jekyll &amp; Hyde Park Duathlon]]/$T$3</f>
        <v>1</v>
      </c>
      <c r="AC473" s="65">
        <f t="shared" si="178"/>
        <v>3.2794145919446311</v>
      </c>
      <c r="AD473" s="55"/>
      <c r="AE473" s="55"/>
      <c r="AF473" s="55"/>
      <c r="AG473" s="55"/>
      <c r="AH473" s="55">
        <f t="shared" si="183"/>
        <v>3.2794145919446311</v>
      </c>
      <c r="AI473" s="55"/>
      <c r="AJ473" s="73">
        <f>COUNT(Table1[[#This Row],[F open]:[M SuperVet]])</f>
        <v>1</v>
      </c>
    </row>
    <row r="474" spans="1:36" s="52" customFormat="1" hidden="1" x14ac:dyDescent="0.2">
      <c r="A474" s="16" t="str">
        <f t="shared" si="170"/>
        <v xml:space="preserve"> </v>
      </c>
      <c r="B474" s="16" t="s">
        <v>899</v>
      </c>
      <c r="C474" s="15" t="s">
        <v>51</v>
      </c>
      <c r="D474" s="29" t="s">
        <v>217</v>
      </c>
      <c r="E474" s="29" t="s">
        <v>188</v>
      </c>
      <c r="F474" s="82">
        <f t="shared" si="173"/>
        <v>808</v>
      </c>
      <c r="G474" s="82" t="str">
        <f>IF(Table1[[#This Row],[F open]]=""," ",RANK(AD474,$AD$5:$AD$1454,1))</f>
        <v xml:space="preserve"> </v>
      </c>
      <c r="H474" s="82" t="str">
        <f>IF(Table1[[#This Row],[F Vet]]=""," ",RANK(AE474,$AE$5:$AE$1454,1))</f>
        <v xml:space="preserve"> </v>
      </c>
      <c r="I474" s="82" t="str">
        <f>IF(Table1[[#This Row],[F SuperVet]]=""," ",RANK(AF474,$AF$5:$AF$1454,1))</f>
        <v xml:space="preserve"> </v>
      </c>
      <c r="J474" s="82">
        <f>IF(Table1[[#This Row],[M Open]]=""," ",RANK(AG474,$AG$5:$AG$1454,1))</f>
        <v>425</v>
      </c>
      <c r="K474" s="82" t="str">
        <f>IF(Table1[[#This Row],[M Vet]]=""," ",RANK(AH474,$AH$5:$AH$1454,1))</f>
        <v xml:space="preserve"> </v>
      </c>
      <c r="L474" s="82" t="str">
        <f>IF(Table1[[#This Row],[M SuperVet]]=""," ",RANK(AI474,$AI$5:$AI$1454,1))</f>
        <v xml:space="preserve"> </v>
      </c>
      <c r="M474" s="74">
        <v>230</v>
      </c>
      <c r="N474" s="74">
        <v>176</v>
      </c>
      <c r="O474" s="74">
        <v>47</v>
      </c>
      <c r="P474" s="74">
        <v>128</v>
      </c>
      <c r="Q474" s="17">
        <v>515</v>
      </c>
      <c r="R474" s="17">
        <v>139</v>
      </c>
      <c r="S474" s="17">
        <v>104</v>
      </c>
      <c r="T474" s="17">
        <v>179</v>
      </c>
      <c r="U474" s="55">
        <f>+Table1[[#This Row],[Thames Turbo Sprint Triathlon]]/$M$3</f>
        <v>0.56930693069306926</v>
      </c>
      <c r="V474" s="55">
        <f t="shared" si="174"/>
        <v>1</v>
      </c>
      <c r="W474" s="55">
        <f t="shared" si="175"/>
        <v>1</v>
      </c>
      <c r="X474" s="55">
        <f t="shared" si="176"/>
        <v>1</v>
      </c>
      <c r="Y474" s="55">
        <f t="shared" si="177"/>
        <v>1</v>
      </c>
      <c r="Z474" s="55">
        <f>+Table1[[#This Row],[Hillingdon Sprint Triathlon]]/$R$3</f>
        <v>1</v>
      </c>
      <c r="AA474" s="55">
        <f>+Table1[[#This Row],[London Fields]]/$S$3</f>
        <v>1</v>
      </c>
      <c r="AB474" s="55">
        <f>+Table1[[#This Row],[Jekyll &amp; Hyde Park Duathlon]]/$T$3</f>
        <v>1</v>
      </c>
      <c r="AC474" s="65">
        <f t="shared" si="178"/>
        <v>3.5693069306930694</v>
      </c>
      <c r="AD474" s="55"/>
      <c r="AE474" s="55"/>
      <c r="AF474" s="55"/>
      <c r="AG474" s="55">
        <f>+AC474</f>
        <v>3.5693069306930694</v>
      </c>
      <c r="AH474" s="55"/>
      <c r="AI474" s="55"/>
      <c r="AJ474" s="73">
        <f>COUNT(Table1[[#This Row],[F open]:[M SuperVet]])</f>
        <v>1</v>
      </c>
    </row>
    <row r="475" spans="1:36" s="52" customFormat="1" hidden="1" x14ac:dyDescent="0.2">
      <c r="A475" s="16" t="str">
        <f t="shared" si="170"/>
        <v xml:space="preserve"> </v>
      </c>
      <c r="B475" s="16" t="s">
        <v>833</v>
      </c>
      <c r="C475" s="15"/>
      <c r="D475" s="29" t="s">
        <v>1059</v>
      </c>
      <c r="E475" s="29" t="s">
        <v>188</v>
      </c>
      <c r="F475" s="82">
        <f t="shared" si="173"/>
        <v>543</v>
      </c>
      <c r="G475" s="82" t="str">
        <f>IF(Table1[[#This Row],[F open]]=""," ",RANK(AD475,$AD$5:$AD$1454,1))</f>
        <v xml:space="preserve"> </v>
      </c>
      <c r="H475" s="82" t="str">
        <f>IF(Table1[[#This Row],[F Vet]]=""," ",RANK(AE475,$AE$5:$AE$1454,1))</f>
        <v xml:space="preserve"> </v>
      </c>
      <c r="I475" s="82" t="str">
        <f>IF(Table1[[#This Row],[F SuperVet]]=""," ",RANK(AF475,$AF$5:$AF$1454,1))</f>
        <v xml:space="preserve"> </v>
      </c>
      <c r="J475" s="82" t="str">
        <f>IF(Table1[[#This Row],[M Open]]=""," ",RANK(AG475,$AG$5:$AG$1454,1))</f>
        <v xml:space="preserve"> </v>
      </c>
      <c r="K475" s="82" t="str">
        <f>IF(Table1[[#This Row],[M Vet]]=""," ",RANK(AH475,$AH$5:$AH$1454,1))</f>
        <v xml:space="preserve"> </v>
      </c>
      <c r="L475" s="82">
        <f>IF(Table1[[#This Row],[M SuperVet]]=""," ",RANK(AI475,$AI$5:$AI$1454,1))</f>
        <v>33</v>
      </c>
      <c r="M475" s="74">
        <v>146</v>
      </c>
      <c r="N475" s="74">
        <v>176</v>
      </c>
      <c r="O475" s="74">
        <v>47</v>
      </c>
      <c r="P475" s="74">
        <v>128</v>
      </c>
      <c r="Q475" s="17">
        <v>515</v>
      </c>
      <c r="R475" s="17">
        <v>139</v>
      </c>
      <c r="S475" s="17">
        <v>104</v>
      </c>
      <c r="T475" s="17">
        <v>179</v>
      </c>
      <c r="U475" s="55">
        <f>+Table1[[#This Row],[Thames Turbo Sprint Triathlon]]/$M$3</f>
        <v>0.36138613861386137</v>
      </c>
      <c r="V475" s="55">
        <f t="shared" si="174"/>
        <v>1</v>
      </c>
      <c r="W475" s="55">
        <f t="shared" si="175"/>
        <v>1</v>
      </c>
      <c r="X475" s="55">
        <f t="shared" si="176"/>
        <v>1</v>
      </c>
      <c r="Y475" s="55">
        <f t="shared" si="177"/>
        <v>1</v>
      </c>
      <c r="Z475" s="55">
        <f>+Table1[[#This Row],[Hillingdon Sprint Triathlon]]/$R$3</f>
        <v>1</v>
      </c>
      <c r="AA475" s="55">
        <f>+Table1[[#This Row],[London Fields]]/$S$3</f>
        <v>1</v>
      </c>
      <c r="AB475" s="55">
        <f>+Table1[[#This Row],[Jekyll &amp; Hyde Park Duathlon]]/$T$3</f>
        <v>1</v>
      </c>
      <c r="AC475" s="65">
        <f t="shared" si="178"/>
        <v>3.3613861386138613</v>
      </c>
      <c r="AD475" s="55"/>
      <c r="AE475" s="55"/>
      <c r="AF475" s="55"/>
      <c r="AG475" s="55"/>
      <c r="AH475" s="55"/>
      <c r="AI475" s="55">
        <f>+AC475</f>
        <v>3.3613861386138613</v>
      </c>
      <c r="AJ475" s="73">
        <f>COUNT(Table1[[#This Row],[F open]:[M SuperVet]])</f>
        <v>1</v>
      </c>
    </row>
    <row r="476" spans="1:36" s="52" customFormat="1" hidden="1" x14ac:dyDescent="0.2">
      <c r="A476" s="16" t="str">
        <f t="shared" si="170"/>
        <v xml:space="preserve"> </v>
      </c>
      <c r="B476" s="16" t="s">
        <v>1367</v>
      </c>
      <c r="C476" s="15" t="s">
        <v>138</v>
      </c>
      <c r="D476" s="29" t="s">
        <v>397</v>
      </c>
      <c r="E476" s="29" t="s">
        <v>188</v>
      </c>
      <c r="F476" s="82">
        <f t="shared" si="173"/>
        <v>284</v>
      </c>
      <c r="G476" s="82" t="str">
        <f>IF(Table1[[#This Row],[F open]]=""," ",RANK(AD476,$AD$5:$AD$1454,1))</f>
        <v xml:space="preserve"> </v>
      </c>
      <c r="H476" s="82" t="str">
        <f>IF(Table1[[#This Row],[F Vet]]=""," ",RANK(AE476,$AE$5:$AE$1454,1))</f>
        <v xml:space="preserve"> </v>
      </c>
      <c r="I476" s="82" t="str">
        <f>IF(Table1[[#This Row],[F SuperVet]]=""," ",RANK(AF476,$AF$5:$AF$1454,1))</f>
        <v xml:space="preserve"> </v>
      </c>
      <c r="J476" s="82" t="str">
        <f>IF(Table1[[#This Row],[M Open]]=""," ",RANK(AG476,$AG$5:$AG$1454,1))</f>
        <v xml:space="preserve"> </v>
      </c>
      <c r="K476" s="82">
        <f>IF(Table1[[#This Row],[M Vet]]=""," ",RANK(AH476,$AH$5:$AH$1454,1))</f>
        <v>68</v>
      </c>
      <c r="L476" s="82" t="str">
        <f>IF(Table1[[#This Row],[M SuperVet]]=""," ",RANK(AI476,$AI$5:$AI$1454,1))</f>
        <v xml:space="preserve"> </v>
      </c>
      <c r="M476" s="74">
        <v>404</v>
      </c>
      <c r="N476" s="74">
        <v>28</v>
      </c>
      <c r="O476" s="74">
        <v>47</v>
      </c>
      <c r="P476" s="74">
        <v>128</v>
      </c>
      <c r="Q476" s="17">
        <v>515</v>
      </c>
      <c r="R476" s="17">
        <v>139</v>
      </c>
      <c r="S476" s="17">
        <v>104</v>
      </c>
      <c r="T476" s="17">
        <v>179</v>
      </c>
      <c r="U476" s="55">
        <f>+Table1[[#This Row],[Thames Turbo Sprint Triathlon]]/$M$3</f>
        <v>1</v>
      </c>
      <c r="V476" s="55">
        <f t="shared" si="174"/>
        <v>0.15909090909090909</v>
      </c>
      <c r="W476" s="55">
        <f t="shared" si="175"/>
        <v>1</v>
      </c>
      <c r="X476" s="55">
        <f t="shared" si="176"/>
        <v>1</v>
      </c>
      <c r="Y476" s="55">
        <f t="shared" si="177"/>
        <v>1</v>
      </c>
      <c r="Z476" s="55">
        <f>+Table1[[#This Row],[Hillingdon Sprint Triathlon]]/$R$3</f>
        <v>1</v>
      </c>
      <c r="AA476" s="55">
        <f>+Table1[[#This Row],[London Fields]]/$S$3</f>
        <v>1</v>
      </c>
      <c r="AB476" s="55">
        <f>+Table1[[#This Row],[Jekyll &amp; Hyde Park Duathlon]]/$T$3</f>
        <v>1</v>
      </c>
      <c r="AC476" s="65">
        <f t="shared" si="178"/>
        <v>3.1590909090909092</v>
      </c>
      <c r="AD476" s="55"/>
      <c r="AE476" s="55"/>
      <c r="AF476" s="55"/>
      <c r="AG476" s="55"/>
      <c r="AH476" s="55">
        <f>+AC476</f>
        <v>3.1590909090909092</v>
      </c>
      <c r="AI476" s="55"/>
      <c r="AJ476" s="73">
        <f>COUNT(Table1[[#This Row],[F open]:[M SuperVet]])</f>
        <v>1</v>
      </c>
    </row>
    <row r="477" spans="1:36" s="52" customFormat="1" hidden="1" x14ac:dyDescent="0.2">
      <c r="A477" s="16" t="str">
        <f t="shared" si="170"/>
        <v xml:space="preserve"> </v>
      </c>
      <c r="B477" s="16" t="s">
        <v>1531</v>
      </c>
      <c r="C477" s="15" t="s">
        <v>66</v>
      </c>
      <c r="D477" s="29" t="s">
        <v>217</v>
      </c>
      <c r="E477" s="29" t="s">
        <v>1530</v>
      </c>
      <c r="F477" s="82">
        <f t="shared" si="173"/>
        <v>35</v>
      </c>
      <c r="G477" s="82" t="str">
        <f>IF(Table1[[#This Row],[F open]]=""," ",RANK(AD477,$AD$5:$AD$1454,1))</f>
        <v xml:space="preserve"> </v>
      </c>
      <c r="H477" s="82" t="str">
        <f>IF(Table1[[#This Row],[F Vet]]=""," ",RANK(AE477,$AE$5:$AE$1454,1))</f>
        <v xml:space="preserve"> </v>
      </c>
      <c r="I477" s="82" t="str">
        <f>IF(Table1[[#This Row],[F SuperVet]]=""," ",RANK(AF477,$AF$5:$AF$1454,1))</f>
        <v xml:space="preserve"> </v>
      </c>
      <c r="J477" s="82">
        <f>IF(Table1[[#This Row],[M Open]]=""," ",RANK(AG477,$AG$5:$AG$1454,1))</f>
        <v>20</v>
      </c>
      <c r="K477" s="82" t="str">
        <f>IF(Table1[[#This Row],[M Vet]]=""," ",RANK(AH477,$AH$5:$AH$1454,1))</f>
        <v xml:space="preserve"> </v>
      </c>
      <c r="L477" s="82" t="str">
        <f>IF(Table1[[#This Row],[M SuperVet]]=""," ",RANK(AI477,$AI$5:$AI$1454,1))</f>
        <v xml:space="preserve"> </v>
      </c>
      <c r="M477" s="74">
        <v>404</v>
      </c>
      <c r="N477" s="74">
        <v>176</v>
      </c>
      <c r="O477" s="74">
        <v>47</v>
      </c>
      <c r="P477" s="74">
        <v>4</v>
      </c>
      <c r="Q477" s="17">
        <v>515</v>
      </c>
      <c r="R477" s="17">
        <v>139</v>
      </c>
      <c r="S477" s="17">
        <v>2</v>
      </c>
      <c r="T477" s="17">
        <v>179</v>
      </c>
      <c r="U477" s="55">
        <f>+Table1[[#This Row],[Thames Turbo Sprint Triathlon]]/$M$3</f>
        <v>1</v>
      </c>
      <c r="V477" s="55">
        <f t="shared" si="174"/>
        <v>1</v>
      </c>
      <c r="W477" s="55">
        <f t="shared" si="175"/>
        <v>1</v>
      </c>
      <c r="X477" s="55">
        <f t="shared" si="176"/>
        <v>3.125E-2</v>
      </c>
      <c r="Y477" s="55">
        <f t="shared" si="177"/>
        <v>1</v>
      </c>
      <c r="Z477" s="55">
        <f>+Table1[[#This Row],[Hillingdon Sprint Triathlon]]/$R$3</f>
        <v>1</v>
      </c>
      <c r="AA477" s="55">
        <f>+Table1[[#This Row],[London Fields]]/$S$3</f>
        <v>1.9230769230769232E-2</v>
      </c>
      <c r="AB477" s="55">
        <f>+Table1[[#This Row],[Jekyll &amp; Hyde Park Duathlon]]/$T$3</f>
        <v>1</v>
      </c>
      <c r="AC477" s="65">
        <f t="shared" si="178"/>
        <v>2.0504807692307692</v>
      </c>
      <c r="AD477" s="55"/>
      <c r="AE477" s="55"/>
      <c r="AF477" s="55"/>
      <c r="AG477" s="55">
        <f>+AC477</f>
        <v>2.0504807692307692</v>
      </c>
      <c r="AH477" s="55"/>
      <c r="AI477" s="55"/>
      <c r="AJ477" s="73">
        <f>COUNT(Table1[[#This Row],[F open]:[M SuperVet]])</f>
        <v>1</v>
      </c>
    </row>
    <row r="478" spans="1:36" s="52" customFormat="1" hidden="1" x14ac:dyDescent="0.2">
      <c r="A478" s="16" t="str">
        <f t="shared" ref="A478:A486" si="184">IF(B477=B478,"y"," ")</f>
        <v xml:space="preserve"> </v>
      </c>
      <c r="B478" s="16" t="s">
        <v>1979</v>
      </c>
      <c r="C478" s="15"/>
      <c r="D478" s="29" t="s">
        <v>397</v>
      </c>
      <c r="E478" s="29" t="s">
        <v>188</v>
      </c>
      <c r="F478" s="82">
        <f t="shared" si="173"/>
        <v>1439</v>
      </c>
      <c r="G478" s="82" t="str">
        <f>IF(Table1[[#This Row],[F open]]=""," ",RANK(AD478,$AD$5:$AD$1454,1))</f>
        <v xml:space="preserve"> </v>
      </c>
      <c r="H478" s="82" t="str">
        <f>IF(Table1[[#This Row],[F Vet]]=""," ",RANK(AE478,$AE$5:$AE$1454,1))</f>
        <v xml:space="preserve"> </v>
      </c>
      <c r="I478" s="82" t="str">
        <f>IF(Table1[[#This Row],[F SuperVet]]=""," ",RANK(AF478,$AF$5:$AF$1454,1))</f>
        <v xml:space="preserve"> </v>
      </c>
      <c r="J478" s="82" t="str">
        <f>IF(Table1[[#This Row],[M Open]]=""," ",RANK(AG478,$AG$5:$AG$1454,1))</f>
        <v xml:space="preserve"> </v>
      </c>
      <c r="K478" s="82">
        <f>IF(Table1[[#This Row],[M Vet]]=""," ",RANK(AH478,$AH$5:$AH$1454,1))</f>
        <v>323</v>
      </c>
      <c r="L478" s="82" t="str">
        <f>IF(Table1[[#This Row],[M SuperVet]]=""," ",RANK(AI478,$AI$5:$AI$1454,1))</f>
        <v xml:space="preserve"> </v>
      </c>
      <c r="M478" s="74">
        <v>404</v>
      </c>
      <c r="N478" s="74">
        <v>176</v>
      </c>
      <c r="O478" s="74">
        <v>47</v>
      </c>
      <c r="P478" s="74">
        <v>128</v>
      </c>
      <c r="Q478" s="17">
        <v>510</v>
      </c>
      <c r="R478" s="17">
        <v>139</v>
      </c>
      <c r="S478" s="17">
        <v>104</v>
      </c>
      <c r="T478" s="17">
        <v>179</v>
      </c>
      <c r="U478" s="55">
        <f>+Table1[[#This Row],[Thames Turbo Sprint Triathlon]]/$M$3</f>
        <v>1</v>
      </c>
      <c r="V478" s="55">
        <f t="shared" si="174"/>
        <v>1</v>
      </c>
      <c r="W478" s="55">
        <f t="shared" si="175"/>
        <v>1</v>
      </c>
      <c r="X478" s="55">
        <f t="shared" si="176"/>
        <v>1</v>
      </c>
      <c r="Y478" s="55">
        <f t="shared" si="177"/>
        <v>0.99029126213592233</v>
      </c>
      <c r="Z478" s="55">
        <f>+Table1[[#This Row],[Hillingdon Sprint Triathlon]]/$R$3</f>
        <v>1</v>
      </c>
      <c r="AA478" s="55">
        <f>+Table1[[#This Row],[London Fields]]/$S$3</f>
        <v>1</v>
      </c>
      <c r="AB478" s="55">
        <f>+Table1[[#This Row],[Jekyll &amp; Hyde Park Duathlon]]/$T$3</f>
        <v>1</v>
      </c>
      <c r="AC478" s="65">
        <f t="shared" si="178"/>
        <v>3.9902912621359223</v>
      </c>
      <c r="AD478" s="55"/>
      <c r="AE478" s="55"/>
      <c r="AF478" s="55"/>
      <c r="AG478" s="55"/>
      <c r="AH478" s="55">
        <f>+AC478</f>
        <v>3.9902912621359223</v>
      </c>
      <c r="AI478" s="55"/>
      <c r="AJ478" s="73">
        <f>COUNT(Table1[[#This Row],[F open]:[M SuperVet]])</f>
        <v>1</v>
      </c>
    </row>
    <row r="479" spans="1:36" s="52" customFormat="1" hidden="1" x14ac:dyDescent="0.2">
      <c r="A479" s="16" t="str">
        <f t="shared" si="184"/>
        <v xml:space="preserve"> </v>
      </c>
      <c r="B479" s="16" t="s">
        <v>907</v>
      </c>
      <c r="C479" s="15"/>
      <c r="D479" s="29" t="s">
        <v>217</v>
      </c>
      <c r="E479" s="29" t="s">
        <v>188</v>
      </c>
      <c r="F479" s="82">
        <f t="shared" si="173"/>
        <v>859</v>
      </c>
      <c r="G479" s="82" t="str">
        <f>IF(Table1[[#This Row],[F open]]=""," ",RANK(AD479,$AD$5:$AD$1454,1))</f>
        <v xml:space="preserve"> </v>
      </c>
      <c r="H479" s="82" t="str">
        <f>IF(Table1[[#This Row],[F Vet]]=""," ",RANK(AE479,$AE$5:$AE$1454,1))</f>
        <v xml:space="preserve"> </v>
      </c>
      <c r="I479" s="82" t="str">
        <f>IF(Table1[[#This Row],[F SuperVet]]=""," ",RANK(AF479,$AF$5:$AF$1454,1))</f>
        <v xml:space="preserve"> </v>
      </c>
      <c r="J479" s="82">
        <f>IF(Table1[[#This Row],[M Open]]=""," ",RANK(AG479,$AG$5:$AG$1454,1))</f>
        <v>442</v>
      </c>
      <c r="K479" s="82" t="str">
        <f>IF(Table1[[#This Row],[M Vet]]=""," ",RANK(AH479,$AH$5:$AH$1454,1))</f>
        <v xml:space="preserve"> </v>
      </c>
      <c r="L479" s="82" t="str">
        <f>IF(Table1[[#This Row],[M SuperVet]]=""," ",RANK(AI479,$AI$5:$AI$1454,1))</f>
        <v xml:space="preserve"> </v>
      </c>
      <c r="M479" s="74">
        <v>244</v>
      </c>
      <c r="N479" s="74">
        <v>176</v>
      </c>
      <c r="O479" s="74">
        <v>47</v>
      </c>
      <c r="P479" s="74">
        <v>128</v>
      </c>
      <c r="Q479" s="17">
        <v>515</v>
      </c>
      <c r="R479" s="17">
        <v>139</v>
      </c>
      <c r="S479" s="17">
        <v>104</v>
      </c>
      <c r="T479" s="17">
        <v>179</v>
      </c>
      <c r="U479" s="55">
        <f>+Table1[[#This Row],[Thames Turbo Sprint Triathlon]]/$M$3</f>
        <v>0.60396039603960394</v>
      </c>
      <c r="V479" s="55">
        <f t="shared" si="174"/>
        <v>1</v>
      </c>
      <c r="W479" s="55">
        <f t="shared" si="175"/>
        <v>1</v>
      </c>
      <c r="X479" s="55">
        <f t="shared" si="176"/>
        <v>1</v>
      </c>
      <c r="Y479" s="55">
        <f t="shared" si="177"/>
        <v>1</v>
      </c>
      <c r="Z479" s="55">
        <f>+Table1[[#This Row],[Hillingdon Sprint Triathlon]]/$R$3</f>
        <v>1</v>
      </c>
      <c r="AA479" s="55">
        <f>+Table1[[#This Row],[London Fields]]/$S$3</f>
        <v>1</v>
      </c>
      <c r="AB479" s="55">
        <f>+Table1[[#This Row],[Jekyll &amp; Hyde Park Duathlon]]/$T$3</f>
        <v>1</v>
      </c>
      <c r="AC479" s="65">
        <f t="shared" si="178"/>
        <v>3.6039603960396041</v>
      </c>
      <c r="AD479" s="55"/>
      <c r="AE479" s="55"/>
      <c r="AF479" s="55"/>
      <c r="AG479" s="55">
        <f>+AC479</f>
        <v>3.6039603960396041</v>
      </c>
      <c r="AH479" s="55"/>
      <c r="AI479" s="55"/>
      <c r="AJ479" s="73">
        <f>COUNT(Table1[[#This Row],[F open]:[M SuperVet]])</f>
        <v>1</v>
      </c>
    </row>
    <row r="480" spans="1:36" s="52" customFormat="1" hidden="1" x14ac:dyDescent="0.2">
      <c r="A480" s="16" t="str">
        <f t="shared" si="184"/>
        <v xml:space="preserve"> </v>
      </c>
      <c r="B480" s="16" t="s">
        <v>1044</v>
      </c>
      <c r="C480" s="15"/>
      <c r="D480" s="29" t="s">
        <v>1059</v>
      </c>
      <c r="E480" s="29" t="s">
        <v>188</v>
      </c>
      <c r="F480" s="82">
        <f t="shared" si="173"/>
        <v>1412</v>
      </c>
      <c r="G480" s="82" t="str">
        <f>IF(Table1[[#This Row],[F open]]=""," ",RANK(AD480,$AD$5:$AD$1454,1))</f>
        <v xml:space="preserve"> </v>
      </c>
      <c r="H480" s="82" t="str">
        <f>IF(Table1[[#This Row],[F Vet]]=""," ",RANK(AE480,$AE$5:$AE$1454,1))</f>
        <v xml:space="preserve"> </v>
      </c>
      <c r="I480" s="82" t="str">
        <f>IF(Table1[[#This Row],[F SuperVet]]=""," ",RANK(AF480,$AF$5:$AF$1454,1))</f>
        <v xml:space="preserve"> </v>
      </c>
      <c r="J480" s="82" t="str">
        <f>IF(Table1[[#This Row],[M Open]]=""," ",RANK(AG480,$AG$5:$AG$1454,1))</f>
        <v xml:space="preserve"> </v>
      </c>
      <c r="K480" s="82" t="str">
        <f>IF(Table1[[#This Row],[M Vet]]=""," ",RANK(AH480,$AH$5:$AH$1454,1))</f>
        <v xml:space="preserve"> </v>
      </c>
      <c r="L480" s="82">
        <f>IF(Table1[[#This Row],[M SuperVet]]=""," ",RANK(AI480,$AI$5:$AI$1454,1))</f>
        <v>87</v>
      </c>
      <c r="M480" s="74">
        <v>393</v>
      </c>
      <c r="N480" s="74">
        <v>176</v>
      </c>
      <c r="O480" s="74">
        <v>47</v>
      </c>
      <c r="P480" s="74">
        <v>128</v>
      </c>
      <c r="Q480" s="17">
        <v>515</v>
      </c>
      <c r="R480" s="17">
        <v>139</v>
      </c>
      <c r="S480" s="17">
        <v>104</v>
      </c>
      <c r="T480" s="17">
        <v>179</v>
      </c>
      <c r="U480" s="55">
        <f>+Table1[[#This Row],[Thames Turbo Sprint Triathlon]]/$M$3</f>
        <v>0.97277227722772275</v>
      </c>
      <c r="V480" s="55">
        <f t="shared" si="174"/>
        <v>1</v>
      </c>
      <c r="W480" s="55">
        <f t="shared" si="175"/>
        <v>1</v>
      </c>
      <c r="X480" s="55">
        <f t="shared" si="176"/>
        <v>1</v>
      </c>
      <c r="Y480" s="55">
        <f t="shared" si="177"/>
        <v>1</v>
      </c>
      <c r="Z480" s="55">
        <f>+Table1[[#This Row],[Hillingdon Sprint Triathlon]]/$R$3</f>
        <v>1</v>
      </c>
      <c r="AA480" s="55">
        <f>+Table1[[#This Row],[London Fields]]/$S$3</f>
        <v>1</v>
      </c>
      <c r="AB480" s="55">
        <f>+Table1[[#This Row],[Jekyll &amp; Hyde Park Duathlon]]/$T$3</f>
        <v>1</v>
      </c>
      <c r="AC480" s="65">
        <f t="shared" si="178"/>
        <v>3.9727722772277225</v>
      </c>
      <c r="AD480" s="55"/>
      <c r="AE480" s="55"/>
      <c r="AF480" s="55"/>
      <c r="AG480" s="55"/>
      <c r="AH480" s="55"/>
      <c r="AI480" s="55">
        <f>+AC480</f>
        <v>3.9727722772277225</v>
      </c>
      <c r="AJ480" s="73">
        <f>COUNT(Table1[[#This Row],[F open]:[M SuperVet]])</f>
        <v>1</v>
      </c>
    </row>
    <row r="481" spans="1:36" s="52" customFormat="1" hidden="1" x14ac:dyDescent="0.2">
      <c r="A481" s="16" t="str">
        <f t="shared" si="184"/>
        <v xml:space="preserve"> </v>
      </c>
      <c r="B481" s="16" t="s">
        <v>1887</v>
      </c>
      <c r="C481" s="15" t="s">
        <v>25</v>
      </c>
      <c r="D481" s="29" t="s">
        <v>397</v>
      </c>
      <c r="E481" s="29" t="s">
        <v>188</v>
      </c>
      <c r="F481" s="82">
        <f t="shared" si="173"/>
        <v>350</v>
      </c>
      <c r="G481" s="82" t="str">
        <f>IF(Table1[[#This Row],[F open]]=""," ",RANK(AD481,$AD$5:$AD$1454,1))</f>
        <v xml:space="preserve"> </v>
      </c>
      <c r="H481" s="82" t="str">
        <f>IF(Table1[[#This Row],[F Vet]]=""," ",RANK(AE481,$AE$5:$AE$1454,1))</f>
        <v xml:space="preserve"> </v>
      </c>
      <c r="I481" s="82" t="str">
        <f>IF(Table1[[#This Row],[F SuperVet]]=""," ",RANK(AF481,$AF$5:$AF$1454,1))</f>
        <v xml:space="preserve"> </v>
      </c>
      <c r="J481" s="82" t="str">
        <f>IF(Table1[[#This Row],[M Open]]=""," ",RANK(AG481,$AG$5:$AG$1454,1))</f>
        <v xml:space="preserve"> </v>
      </c>
      <c r="K481" s="82">
        <f>IF(Table1[[#This Row],[M Vet]]=""," ",RANK(AH481,$AH$5:$AH$1454,1))</f>
        <v>85</v>
      </c>
      <c r="L481" s="82" t="str">
        <f>IF(Table1[[#This Row],[M SuperVet]]=""," ",RANK(AI481,$AI$5:$AI$1454,1))</f>
        <v xml:space="preserve"> </v>
      </c>
      <c r="M481" s="74">
        <v>404</v>
      </c>
      <c r="N481" s="74">
        <v>176</v>
      </c>
      <c r="O481" s="74">
        <v>47</v>
      </c>
      <c r="P481" s="74">
        <v>128</v>
      </c>
      <c r="Q481" s="17">
        <v>399</v>
      </c>
      <c r="R481" s="17">
        <v>139</v>
      </c>
      <c r="S481" s="17">
        <v>104</v>
      </c>
      <c r="T481" s="17">
        <v>78</v>
      </c>
      <c r="U481" s="55">
        <f>+Table1[[#This Row],[Thames Turbo Sprint Triathlon]]/$M$3</f>
        <v>1</v>
      </c>
      <c r="V481" s="55">
        <f t="shared" si="174"/>
        <v>1</v>
      </c>
      <c r="W481" s="55">
        <f t="shared" si="175"/>
        <v>1</v>
      </c>
      <c r="X481" s="55">
        <f t="shared" si="176"/>
        <v>1</v>
      </c>
      <c r="Y481" s="55">
        <f t="shared" si="177"/>
        <v>0.77475728155339807</v>
      </c>
      <c r="Z481" s="55">
        <f>+Table1[[#This Row],[Hillingdon Sprint Triathlon]]/$R$3</f>
        <v>1</v>
      </c>
      <c r="AA481" s="55">
        <f>+Table1[[#This Row],[London Fields]]/$S$3</f>
        <v>1</v>
      </c>
      <c r="AB481" s="55">
        <f>+Table1[[#This Row],[Jekyll &amp; Hyde Park Duathlon]]/$T$3</f>
        <v>0.43575418994413406</v>
      </c>
      <c r="AC481" s="65">
        <f t="shared" si="178"/>
        <v>3.210511471497532</v>
      </c>
      <c r="AD481" s="55"/>
      <c r="AE481" s="55"/>
      <c r="AF481" s="55"/>
      <c r="AG481" s="55"/>
      <c r="AH481" s="55">
        <f>+AC481</f>
        <v>3.210511471497532</v>
      </c>
      <c r="AI481" s="55"/>
      <c r="AJ481" s="73">
        <f>COUNT(Table1[[#This Row],[F open]:[M SuperVet]])</f>
        <v>1</v>
      </c>
    </row>
    <row r="482" spans="1:36" s="52" customFormat="1" hidden="1" x14ac:dyDescent="0.2">
      <c r="A482" s="16" t="str">
        <f t="shared" si="184"/>
        <v xml:space="preserve"> </v>
      </c>
      <c r="B482" s="16" t="s">
        <v>1886</v>
      </c>
      <c r="C482" s="15"/>
      <c r="D482" s="29" t="s">
        <v>1059</v>
      </c>
      <c r="E482" s="29" t="s">
        <v>188</v>
      </c>
      <c r="F482" s="82">
        <f t="shared" si="173"/>
        <v>1100</v>
      </c>
      <c r="G482" s="82" t="str">
        <f>IF(Table1[[#This Row],[F open]]=""," ",RANK(AD482,$AD$5:$AD$1454,1))</f>
        <v xml:space="preserve"> </v>
      </c>
      <c r="H482" s="82" t="str">
        <f>IF(Table1[[#This Row],[F Vet]]=""," ",RANK(AE482,$AE$5:$AE$1454,1))</f>
        <v xml:space="preserve"> </v>
      </c>
      <c r="I482" s="82" t="str">
        <f>IF(Table1[[#This Row],[F SuperVet]]=""," ",RANK(AF482,$AF$5:$AF$1454,1))</f>
        <v xml:space="preserve"> </v>
      </c>
      <c r="J482" s="82" t="str">
        <f>IF(Table1[[#This Row],[M Open]]=""," ",RANK(AG482,$AG$5:$AG$1454,1))</f>
        <v xml:space="preserve"> </v>
      </c>
      <c r="K482" s="82" t="str">
        <f>IF(Table1[[#This Row],[M Vet]]=""," ",RANK(AH482,$AH$5:$AH$1454,1))</f>
        <v xml:space="preserve"> </v>
      </c>
      <c r="L482" s="82">
        <f>IF(Table1[[#This Row],[M SuperVet]]=""," ",RANK(AI482,$AI$5:$AI$1454,1))</f>
        <v>67</v>
      </c>
      <c r="M482" s="74">
        <v>404</v>
      </c>
      <c r="N482" s="74">
        <v>176</v>
      </c>
      <c r="O482" s="74">
        <v>47</v>
      </c>
      <c r="P482" s="74">
        <v>128</v>
      </c>
      <c r="Q482" s="17">
        <v>398</v>
      </c>
      <c r="R482" s="17">
        <v>139</v>
      </c>
      <c r="S482" s="17">
        <v>104</v>
      </c>
      <c r="T482" s="17">
        <v>179</v>
      </c>
      <c r="U482" s="55">
        <f>+Table1[[#This Row],[Thames Turbo Sprint Triathlon]]/$M$3</f>
        <v>1</v>
      </c>
      <c r="V482" s="55">
        <f t="shared" si="174"/>
        <v>1</v>
      </c>
      <c r="W482" s="55">
        <f t="shared" si="175"/>
        <v>1</v>
      </c>
      <c r="X482" s="55">
        <f t="shared" si="176"/>
        <v>1</v>
      </c>
      <c r="Y482" s="55">
        <f t="shared" si="177"/>
        <v>0.77281553398058256</v>
      </c>
      <c r="Z482" s="55">
        <f>+Table1[[#This Row],[Hillingdon Sprint Triathlon]]/$R$3</f>
        <v>1</v>
      </c>
      <c r="AA482" s="55">
        <f>+Table1[[#This Row],[London Fields]]/$S$3</f>
        <v>1</v>
      </c>
      <c r="AB482" s="55">
        <f>+Table1[[#This Row],[Jekyll &amp; Hyde Park Duathlon]]/$T$3</f>
        <v>1</v>
      </c>
      <c r="AC482" s="65">
        <f t="shared" si="178"/>
        <v>3.7728155339805824</v>
      </c>
      <c r="AD482" s="55"/>
      <c r="AE482" s="55"/>
      <c r="AF482" s="55"/>
      <c r="AG482" s="55"/>
      <c r="AH482" s="55"/>
      <c r="AI482" s="55">
        <f>+AC482</f>
        <v>3.7728155339805824</v>
      </c>
      <c r="AJ482" s="73">
        <f>COUNT(Table1[[#This Row],[F open]:[M SuperVet]])</f>
        <v>1</v>
      </c>
    </row>
    <row r="483" spans="1:36" s="52" customFormat="1" hidden="1" x14ac:dyDescent="0.2">
      <c r="A483" s="16" t="str">
        <f t="shared" si="184"/>
        <v xml:space="preserve"> </v>
      </c>
      <c r="B483" s="16" t="s">
        <v>1533</v>
      </c>
      <c r="C483" s="15" t="s">
        <v>122</v>
      </c>
      <c r="D483" s="29" t="s">
        <v>397</v>
      </c>
      <c r="E483" s="29" t="s">
        <v>1530</v>
      </c>
      <c r="F483" s="82">
        <f t="shared" si="173"/>
        <v>3</v>
      </c>
      <c r="G483" s="82" t="str">
        <f>IF(Table1[[#This Row],[F open]]=""," ",RANK(AD483,$AD$5:$AD$1454,1))</f>
        <v xml:space="preserve"> </v>
      </c>
      <c r="H483" s="82" t="str">
        <f>IF(Table1[[#This Row],[F Vet]]=""," ",RANK(AE483,$AE$5:$AE$1454,1))</f>
        <v xml:space="preserve"> </v>
      </c>
      <c r="I483" s="82" t="str">
        <f>IF(Table1[[#This Row],[F SuperVet]]=""," ",RANK(AF483,$AF$5:$AF$1454,1))</f>
        <v xml:space="preserve"> </v>
      </c>
      <c r="J483" s="82" t="str">
        <f>IF(Table1[[#This Row],[M Open]]=""," ",RANK(AG483,$AG$5:$AG$1454,1))</f>
        <v xml:space="preserve"> </v>
      </c>
      <c r="K483" s="82">
        <f>IF(Table1[[#This Row],[M Vet]]=""," ",RANK(AH483,$AH$5:$AH$1454,1))</f>
        <v>1</v>
      </c>
      <c r="L483" s="82" t="str">
        <f>IF(Table1[[#This Row],[M SuperVet]]=""," ",RANK(AI483,$AI$5:$AI$1454,1))</f>
        <v xml:space="preserve"> </v>
      </c>
      <c r="M483" s="74">
        <v>404</v>
      </c>
      <c r="N483" s="74">
        <v>176</v>
      </c>
      <c r="O483" s="74">
        <v>47</v>
      </c>
      <c r="P483" s="74">
        <v>6</v>
      </c>
      <c r="Q483" s="17">
        <v>10</v>
      </c>
      <c r="R483" s="17">
        <v>15</v>
      </c>
      <c r="S483" s="17">
        <v>8</v>
      </c>
      <c r="T483" s="17">
        <v>179</v>
      </c>
      <c r="U483" s="55">
        <f>+Table1[[#This Row],[Thames Turbo Sprint Triathlon]]/$M$3</f>
        <v>1</v>
      </c>
      <c r="V483" s="55">
        <f t="shared" si="174"/>
        <v>1</v>
      </c>
      <c r="W483" s="55">
        <f t="shared" si="175"/>
        <v>1</v>
      </c>
      <c r="X483" s="55">
        <f t="shared" si="176"/>
        <v>4.6875E-2</v>
      </c>
      <c r="Y483" s="55">
        <f t="shared" si="177"/>
        <v>1.9417475728155338E-2</v>
      </c>
      <c r="Z483" s="55">
        <f>+Table1[[#This Row],[Hillingdon Sprint Triathlon]]/$R$3</f>
        <v>0.1079136690647482</v>
      </c>
      <c r="AA483" s="55">
        <f>+Table1[[#This Row],[London Fields]]/$S$3</f>
        <v>7.6923076923076927E-2</v>
      </c>
      <c r="AB483" s="55">
        <f>+Table1[[#This Row],[Jekyll &amp; Hyde Park Duathlon]]/$T$3</f>
        <v>1</v>
      </c>
      <c r="AC483" s="65">
        <f t="shared" si="178"/>
        <v>0.25112922171598046</v>
      </c>
      <c r="AD483" s="55"/>
      <c r="AE483" s="55"/>
      <c r="AF483" s="55"/>
      <c r="AG483" s="55"/>
      <c r="AH483" s="55">
        <f>+AC483</f>
        <v>0.25112922171598046</v>
      </c>
      <c r="AI483" s="55"/>
      <c r="AJ483" s="73">
        <f>COUNT(Table1[[#This Row],[F open]:[M SuperVet]])</f>
        <v>1</v>
      </c>
    </row>
    <row r="484" spans="1:36" s="52" customFormat="1" hidden="1" x14ac:dyDescent="0.2">
      <c r="A484" s="16" t="str">
        <f t="shared" si="184"/>
        <v xml:space="preserve"> </v>
      </c>
      <c r="B484" s="16" t="s">
        <v>1654</v>
      </c>
      <c r="C484" s="15" t="s">
        <v>1615</v>
      </c>
      <c r="D484" s="29" t="s">
        <v>217</v>
      </c>
      <c r="E484" s="29" t="s">
        <v>188</v>
      </c>
      <c r="F484" s="82">
        <f t="shared" si="173"/>
        <v>269</v>
      </c>
      <c r="G484" s="82" t="str">
        <f>IF(Table1[[#This Row],[F open]]=""," ",RANK(AD484,$AD$5:$AD$1454,1))</f>
        <v xml:space="preserve"> </v>
      </c>
      <c r="H484" s="82" t="str">
        <f>IF(Table1[[#This Row],[F Vet]]=""," ",RANK(AE484,$AE$5:$AE$1454,1))</f>
        <v xml:space="preserve"> </v>
      </c>
      <c r="I484" s="82" t="str">
        <f>IF(Table1[[#This Row],[F SuperVet]]=""," ",RANK(AF484,$AF$5:$AF$1454,1))</f>
        <v xml:space="preserve"> </v>
      </c>
      <c r="J484" s="82">
        <f>IF(Table1[[#This Row],[M Open]]=""," ",RANK(AG484,$AG$5:$AG$1454,1))</f>
        <v>162</v>
      </c>
      <c r="K484" s="82" t="str">
        <f>IF(Table1[[#This Row],[M Vet]]=""," ",RANK(AH484,$AH$5:$AH$1454,1))</f>
        <v xml:space="preserve"> </v>
      </c>
      <c r="L484" s="82" t="str">
        <f>IF(Table1[[#This Row],[M SuperVet]]=""," ",RANK(AI484,$AI$5:$AI$1454,1))</f>
        <v xml:space="preserve"> </v>
      </c>
      <c r="M484" s="74">
        <v>404</v>
      </c>
      <c r="N484" s="74">
        <v>176</v>
      </c>
      <c r="O484" s="74">
        <v>47</v>
      </c>
      <c r="P484" s="74">
        <v>128</v>
      </c>
      <c r="Q484" s="17">
        <v>76</v>
      </c>
      <c r="R484" s="17">
        <v>139</v>
      </c>
      <c r="S484" s="17">
        <v>104</v>
      </c>
      <c r="T484" s="17">
        <v>179</v>
      </c>
      <c r="U484" s="55">
        <f>+Table1[[#This Row],[Thames Turbo Sprint Triathlon]]/$M$3</f>
        <v>1</v>
      </c>
      <c r="V484" s="55">
        <f t="shared" si="174"/>
        <v>1</v>
      </c>
      <c r="W484" s="55">
        <f t="shared" si="175"/>
        <v>1</v>
      </c>
      <c r="X484" s="55">
        <f t="shared" si="176"/>
        <v>1</v>
      </c>
      <c r="Y484" s="55">
        <f t="shared" si="177"/>
        <v>0.14757281553398058</v>
      </c>
      <c r="Z484" s="55">
        <f>+Table1[[#This Row],[Hillingdon Sprint Triathlon]]/$R$3</f>
        <v>1</v>
      </c>
      <c r="AA484" s="55">
        <f>+Table1[[#This Row],[London Fields]]/$S$3</f>
        <v>1</v>
      </c>
      <c r="AB484" s="55">
        <f>+Table1[[#This Row],[Jekyll &amp; Hyde Park Duathlon]]/$T$3</f>
        <v>1</v>
      </c>
      <c r="AC484" s="65">
        <f t="shared" si="178"/>
        <v>3.1475728155339806</v>
      </c>
      <c r="AD484" s="55"/>
      <c r="AE484" s="55"/>
      <c r="AF484" s="55"/>
      <c r="AG484" s="55">
        <f>+AC484</f>
        <v>3.1475728155339806</v>
      </c>
      <c r="AH484" s="55"/>
      <c r="AI484" s="55"/>
      <c r="AJ484" s="73">
        <f>COUNT(Table1[[#This Row],[F open]:[M SuperVet]])</f>
        <v>1</v>
      </c>
    </row>
    <row r="485" spans="1:36" s="52" customFormat="1" hidden="1" x14ac:dyDescent="0.2">
      <c r="A485" s="16" t="str">
        <f t="shared" si="184"/>
        <v xml:space="preserve"> </v>
      </c>
      <c r="B485" s="16" t="s">
        <v>1573</v>
      </c>
      <c r="C485" s="15" t="s">
        <v>219</v>
      </c>
      <c r="D485" s="29" t="s">
        <v>397</v>
      </c>
      <c r="E485" s="29" t="s">
        <v>1530</v>
      </c>
      <c r="F485" s="82">
        <f t="shared" si="173"/>
        <v>979</v>
      </c>
      <c r="G485" s="82" t="str">
        <f>IF(Table1[[#This Row],[F open]]=""," ",RANK(AD485,$AD$5:$AD$1454,1))</f>
        <v xml:space="preserve"> </v>
      </c>
      <c r="H485" s="82" t="str">
        <f>IF(Table1[[#This Row],[F Vet]]=""," ",RANK(AE485,$AE$5:$AE$1454,1))</f>
        <v xml:space="preserve"> </v>
      </c>
      <c r="I485" s="82" t="str">
        <f>IF(Table1[[#This Row],[F SuperVet]]=""," ",RANK(AF485,$AF$5:$AF$1454,1))</f>
        <v xml:space="preserve"> </v>
      </c>
      <c r="J485" s="82" t="str">
        <f>IF(Table1[[#This Row],[M Open]]=""," ",RANK(AG485,$AG$5:$AG$1454,1))</f>
        <v xml:space="preserve"> </v>
      </c>
      <c r="K485" s="82">
        <f>IF(Table1[[#This Row],[M Vet]]=""," ",RANK(AH485,$AH$5:$AH$1454,1))</f>
        <v>248</v>
      </c>
      <c r="L485" s="82" t="str">
        <f>IF(Table1[[#This Row],[M SuperVet]]=""," ",RANK(AI485,$AI$5:$AI$1454,1))</f>
        <v xml:space="preserve"> </v>
      </c>
      <c r="M485" s="74">
        <v>404</v>
      </c>
      <c r="N485" s="74">
        <v>176</v>
      </c>
      <c r="O485" s="74">
        <v>47</v>
      </c>
      <c r="P485" s="74">
        <v>88</v>
      </c>
      <c r="Q485" s="17">
        <v>515</v>
      </c>
      <c r="R485" s="17">
        <v>139</v>
      </c>
      <c r="S485" s="17">
        <v>104</v>
      </c>
      <c r="T485" s="17">
        <v>179</v>
      </c>
      <c r="U485" s="55">
        <f>+Table1[[#This Row],[Thames Turbo Sprint Triathlon]]/$M$3</f>
        <v>1</v>
      </c>
      <c r="V485" s="55">
        <f t="shared" si="174"/>
        <v>1</v>
      </c>
      <c r="W485" s="55">
        <f t="shared" si="175"/>
        <v>1</v>
      </c>
      <c r="X485" s="55">
        <f t="shared" si="176"/>
        <v>0.6875</v>
      </c>
      <c r="Y485" s="55">
        <f t="shared" si="177"/>
        <v>1</v>
      </c>
      <c r="Z485" s="55">
        <f>+Table1[[#This Row],[Hillingdon Sprint Triathlon]]/$R$3</f>
        <v>1</v>
      </c>
      <c r="AA485" s="55">
        <f>+Table1[[#This Row],[London Fields]]/$S$3</f>
        <v>1</v>
      </c>
      <c r="AB485" s="55">
        <f>+Table1[[#This Row],[Jekyll &amp; Hyde Park Duathlon]]/$T$3</f>
        <v>1</v>
      </c>
      <c r="AC485" s="65">
        <f t="shared" si="178"/>
        <v>3.6875</v>
      </c>
      <c r="AD485" s="55"/>
      <c r="AE485" s="55"/>
      <c r="AF485" s="55"/>
      <c r="AG485" s="55"/>
      <c r="AH485" s="55">
        <f>+AC485</f>
        <v>3.6875</v>
      </c>
      <c r="AI485" s="55"/>
      <c r="AJ485" s="73">
        <f>COUNT(Table1[[#This Row],[F open]:[M SuperVet]])</f>
        <v>1</v>
      </c>
    </row>
    <row r="486" spans="1:36" s="52" customFormat="1" hidden="1" x14ac:dyDescent="0.2">
      <c r="A486" s="16" t="str">
        <f t="shared" si="184"/>
        <v xml:space="preserve"> </v>
      </c>
      <c r="B486" s="16" t="s">
        <v>1923</v>
      </c>
      <c r="C486" s="15"/>
      <c r="D486" s="29" t="s">
        <v>217</v>
      </c>
      <c r="E486" s="29" t="s">
        <v>188</v>
      </c>
      <c r="F486" s="82">
        <f t="shared" si="173"/>
        <v>1240</v>
      </c>
      <c r="G486" s="82" t="str">
        <f>IF(Table1[[#This Row],[F open]]=""," ",RANK(AD486,$AD$5:$AD$1454,1))</f>
        <v xml:space="preserve"> </v>
      </c>
      <c r="H486" s="82" t="str">
        <f>IF(Table1[[#This Row],[F Vet]]=""," ",RANK(AE486,$AE$5:$AE$1454,1))</f>
        <v xml:space="preserve"> </v>
      </c>
      <c r="I486" s="82" t="str">
        <f>IF(Table1[[#This Row],[F SuperVet]]=""," ",RANK(AF486,$AF$5:$AF$1454,1))</f>
        <v xml:space="preserve"> </v>
      </c>
      <c r="J486" s="82">
        <f>IF(Table1[[#This Row],[M Open]]=""," ",RANK(AG486,$AG$5:$AG$1454,1))</f>
        <v>559</v>
      </c>
      <c r="K486" s="82" t="str">
        <f>IF(Table1[[#This Row],[M Vet]]=""," ",RANK(AH486,$AH$5:$AH$1454,1))</f>
        <v xml:space="preserve"> </v>
      </c>
      <c r="L486" s="82" t="str">
        <f>IF(Table1[[#This Row],[M SuperVet]]=""," ",RANK(AI486,$AI$5:$AI$1454,1))</f>
        <v xml:space="preserve"> </v>
      </c>
      <c r="M486" s="74">
        <v>404</v>
      </c>
      <c r="N486" s="74">
        <v>176</v>
      </c>
      <c r="O486" s="74">
        <v>47</v>
      </c>
      <c r="P486" s="74">
        <v>128</v>
      </c>
      <c r="Q486" s="17">
        <v>445</v>
      </c>
      <c r="R486" s="17">
        <v>139</v>
      </c>
      <c r="S486" s="17">
        <v>104</v>
      </c>
      <c r="T486" s="17">
        <v>179</v>
      </c>
      <c r="U486" s="55">
        <f>+Table1[[#This Row],[Thames Turbo Sprint Triathlon]]/$M$3</f>
        <v>1</v>
      </c>
      <c r="V486" s="55">
        <f t="shared" si="174"/>
        <v>1</v>
      </c>
      <c r="W486" s="55">
        <f t="shared" si="175"/>
        <v>1</v>
      </c>
      <c r="X486" s="55">
        <f t="shared" si="176"/>
        <v>1</v>
      </c>
      <c r="Y486" s="55">
        <f t="shared" si="177"/>
        <v>0.86407766990291257</v>
      </c>
      <c r="Z486" s="55">
        <f>+Table1[[#This Row],[Hillingdon Sprint Triathlon]]/$R$3</f>
        <v>1</v>
      </c>
      <c r="AA486" s="55">
        <f>+Table1[[#This Row],[London Fields]]/$S$3</f>
        <v>1</v>
      </c>
      <c r="AB486" s="55">
        <f>+Table1[[#This Row],[Jekyll &amp; Hyde Park Duathlon]]/$T$3</f>
        <v>1</v>
      </c>
      <c r="AC486" s="65">
        <f t="shared" si="178"/>
        <v>3.8640776699029127</v>
      </c>
      <c r="AD486" s="55"/>
      <c r="AE486" s="55"/>
      <c r="AF486" s="55"/>
      <c r="AG486" s="55">
        <f t="shared" ref="AG486:AG488" si="185">+AC486</f>
        <v>3.8640776699029127</v>
      </c>
      <c r="AH486" s="55"/>
      <c r="AI486" s="55"/>
      <c r="AJ486" s="73">
        <f>COUNT(Table1[[#This Row],[F open]:[M SuperVet]])</f>
        <v>1</v>
      </c>
    </row>
    <row r="487" spans="1:36" s="52" customFormat="1" hidden="1" x14ac:dyDescent="0.2">
      <c r="A487" s="16" t="str">
        <f t="shared" ref="A487:A509" si="186">IF(B486=B487,"y"," ")</f>
        <v xml:space="preserve"> </v>
      </c>
      <c r="B487" s="16" t="s">
        <v>302</v>
      </c>
      <c r="C487" s="15" t="s">
        <v>70</v>
      </c>
      <c r="D487" s="29" t="s">
        <v>217</v>
      </c>
      <c r="E487" s="29" t="s">
        <v>1530</v>
      </c>
      <c r="F487" s="82">
        <f t="shared" si="173"/>
        <v>205</v>
      </c>
      <c r="G487" s="82" t="str">
        <f>IF(Table1[[#This Row],[F open]]=""," ",RANK(AD487,$AD$5:$AD$1454,1))</f>
        <v xml:space="preserve"> </v>
      </c>
      <c r="H487" s="82" t="str">
        <f>IF(Table1[[#This Row],[F Vet]]=""," ",RANK(AE487,$AE$5:$AE$1454,1))</f>
        <v xml:space="preserve"> </v>
      </c>
      <c r="I487" s="82" t="str">
        <f>IF(Table1[[#This Row],[F SuperVet]]=""," ",RANK(AF487,$AF$5:$AF$1454,1))</f>
        <v xml:space="preserve"> </v>
      </c>
      <c r="J487" s="82">
        <f>IF(Table1[[#This Row],[M Open]]=""," ",RANK(AG487,$AG$5:$AG$1454,1))</f>
        <v>119</v>
      </c>
      <c r="K487" s="82" t="str">
        <f>IF(Table1[[#This Row],[M Vet]]=""," ",RANK(AH487,$AH$5:$AH$1454,1))</f>
        <v xml:space="preserve"> </v>
      </c>
      <c r="L487" s="82" t="str">
        <f>IF(Table1[[#This Row],[M SuperVet]]=""," ",RANK(AI487,$AI$5:$AI$1454,1))</f>
        <v xml:space="preserve"> </v>
      </c>
      <c r="M487" s="74">
        <v>404</v>
      </c>
      <c r="N487" s="74">
        <v>176</v>
      </c>
      <c r="O487" s="74">
        <v>47</v>
      </c>
      <c r="P487" s="74">
        <v>12</v>
      </c>
      <c r="Q487" s="17">
        <v>515</v>
      </c>
      <c r="R487" s="17">
        <v>139</v>
      </c>
      <c r="S487" s="17">
        <v>104</v>
      </c>
      <c r="T487" s="17">
        <v>179</v>
      </c>
      <c r="U487" s="55">
        <f>+Table1[[#This Row],[Thames Turbo Sprint Triathlon]]/$M$3</f>
        <v>1</v>
      </c>
      <c r="V487" s="55">
        <f t="shared" si="174"/>
        <v>1</v>
      </c>
      <c r="W487" s="55">
        <f t="shared" si="175"/>
        <v>1</v>
      </c>
      <c r="X487" s="55">
        <f t="shared" si="176"/>
        <v>9.375E-2</v>
      </c>
      <c r="Y487" s="55">
        <f t="shared" si="177"/>
        <v>1</v>
      </c>
      <c r="Z487" s="55">
        <f>+Table1[[#This Row],[Hillingdon Sprint Triathlon]]/$R$3</f>
        <v>1</v>
      </c>
      <c r="AA487" s="55">
        <f>+Table1[[#This Row],[London Fields]]/$S$3</f>
        <v>1</v>
      </c>
      <c r="AB487" s="55">
        <f>+Table1[[#This Row],[Jekyll &amp; Hyde Park Duathlon]]/$T$3</f>
        <v>1</v>
      </c>
      <c r="AC487" s="65">
        <f t="shared" si="178"/>
        <v>3.09375</v>
      </c>
      <c r="AD487" s="55"/>
      <c r="AE487" s="55"/>
      <c r="AF487" s="55"/>
      <c r="AG487" s="55">
        <f t="shared" si="185"/>
        <v>3.09375</v>
      </c>
      <c r="AH487" s="55"/>
      <c r="AI487" s="55"/>
      <c r="AJ487" s="73">
        <f>COUNT(Table1[[#This Row],[F open]:[M SuperVet]])</f>
        <v>1</v>
      </c>
    </row>
    <row r="488" spans="1:36" s="52" customFormat="1" hidden="1" x14ac:dyDescent="0.2">
      <c r="A488" s="16" t="str">
        <f t="shared" si="186"/>
        <v xml:space="preserve"> </v>
      </c>
      <c r="B488" s="16" t="s">
        <v>1428</v>
      </c>
      <c r="C488" s="15"/>
      <c r="D488" s="29" t="s">
        <v>217</v>
      </c>
      <c r="E488" s="29" t="s">
        <v>188</v>
      </c>
      <c r="F488" s="82">
        <f t="shared" si="173"/>
        <v>846</v>
      </c>
      <c r="G488" s="82" t="str">
        <f>IF(Table1[[#This Row],[F open]]=""," ",RANK(AD488,$AD$5:$AD$1454,1))</f>
        <v xml:space="preserve"> </v>
      </c>
      <c r="H488" s="82" t="str">
        <f>IF(Table1[[#This Row],[F Vet]]=""," ",RANK(AE488,$AE$5:$AE$1454,1))</f>
        <v xml:space="preserve"> </v>
      </c>
      <c r="I488" s="82" t="str">
        <f>IF(Table1[[#This Row],[F SuperVet]]=""," ",RANK(AF488,$AF$5:$AF$1454,1))</f>
        <v xml:space="preserve"> </v>
      </c>
      <c r="J488" s="82">
        <f>IF(Table1[[#This Row],[M Open]]=""," ",RANK(AG488,$AG$5:$AG$1454,1))</f>
        <v>436</v>
      </c>
      <c r="K488" s="82" t="str">
        <f>IF(Table1[[#This Row],[M Vet]]=""," ",RANK(AH488,$AH$5:$AH$1454,1))</f>
        <v xml:space="preserve"> </v>
      </c>
      <c r="L488" s="82" t="str">
        <f>IF(Table1[[#This Row],[M SuperVet]]=""," ",RANK(AI488,$AI$5:$AI$1454,1))</f>
        <v xml:space="preserve"> </v>
      </c>
      <c r="M488" s="74">
        <v>404</v>
      </c>
      <c r="N488" s="74">
        <v>105</v>
      </c>
      <c r="O488" s="74">
        <v>47</v>
      </c>
      <c r="P488" s="74">
        <v>128</v>
      </c>
      <c r="Q488" s="17">
        <v>515</v>
      </c>
      <c r="R488" s="17">
        <v>139</v>
      </c>
      <c r="S488" s="17">
        <v>104</v>
      </c>
      <c r="T488" s="17">
        <v>179</v>
      </c>
      <c r="U488" s="55">
        <f>+Table1[[#This Row],[Thames Turbo Sprint Triathlon]]/$M$3</f>
        <v>1</v>
      </c>
      <c r="V488" s="55">
        <f t="shared" si="174"/>
        <v>0.59659090909090906</v>
      </c>
      <c r="W488" s="55">
        <f t="shared" si="175"/>
        <v>1</v>
      </c>
      <c r="X488" s="55">
        <f t="shared" si="176"/>
        <v>1</v>
      </c>
      <c r="Y488" s="55">
        <f t="shared" si="177"/>
        <v>1</v>
      </c>
      <c r="Z488" s="55">
        <f>+Table1[[#This Row],[Hillingdon Sprint Triathlon]]/$R$3</f>
        <v>1</v>
      </c>
      <c r="AA488" s="55">
        <f>+Table1[[#This Row],[London Fields]]/$S$3</f>
        <v>1</v>
      </c>
      <c r="AB488" s="55">
        <f>+Table1[[#This Row],[Jekyll &amp; Hyde Park Duathlon]]/$T$3</f>
        <v>1</v>
      </c>
      <c r="AC488" s="65">
        <f t="shared" si="178"/>
        <v>3.5965909090909092</v>
      </c>
      <c r="AD488" s="55"/>
      <c r="AE488" s="55"/>
      <c r="AF488" s="55"/>
      <c r="AG488" s="55">
        <f t="shared" si="185"/>
        <v>3.5965909090909092</v>
      </c>
      <c r="AH488" s="55"/>
      <c r="AI488" s="55"/>
      <c r="AJ488" s="73">
        <f>COUNT(Table1[[#This Row],[F open]:[M SuperVet]])</f>
        <v>1</v>
      </c>
    </row>
    <row r="489" spans="1:36" s="52" customFormat="1" x14ac:dyDescent="0.2">
      <c r="A489" s="16" t="str">
        <f t="shared" si="186"/>
        <v xml:space="preserve"> </v>
      </c>
      <c r="B489" s="16" t="s">
        <v>989</v>
      </c>
      <c r="C489" s="15" t="s">
        <v>70</v>
      </c>
      <c r="D489" s="29" t="s">
        <v>217</v>
      </c>
      <c r="E489" s="29" t="s">
        <v>194</v>
      </c>
      <c r="F489" s="82">
        <f t="shared" si="173"/>
        <v>1197</v>
      </c>
      <c r="G489" s="82">
        <f>IF(Table1[[#This Row],[F open]]=""," ",RANK(AD489,$AD$5:$AD$1454,1))</f>
        <v>215</v>
      </c>
      <c r="H489" s="82" t="str">
        <f>IF(Table1[[#This Row],[F Vet]]=""," ",RANK(AE489,$AE$5:$AE$1454,1))</f>
        <v xml:space="preserve"> </v>
      </c>
      <c r="I489" s="82" t="str">
        <f>IF(Table1[[#This Row],[F SuperVet]]=""," ",RANK(AF489,$AF$5:$AF$1454,1))</f>
        <v xml:space="preserve"> </v>
      </c>
      <c r="J489" s="82" t="str">
        <f>IF(Table1[[#This Row],[M Open]]=""," ",RANK(AG489,$AG$5:$AG$1454,1))</f>
        <v xml:space="preserve"> </v>
      </c>
      <c r="K489" s="82" t="str">
        <f>IF(Table1[[#This Row],[M Vet]]=""," ",RANK(AH489,$AH$5:$AH$1454,1))</f>
        <v xml:space="preserve"> </v>
      </c>
      <c r="L489" s="82" t="str">
        <f>IF(Table1[[#This Row],[M SuperVet]]=""," ",RANK(AI489,$AI$5:$AI$1454,1))</f>
        <v xml:space="preserve"> </v>
      </c>
      <c r="M489" s="74">
        <v>338</v>
      </c>
      <c r="N489" s="74">
        <v>176</v>
      </c>
      <c r="O489" s="74">
        <v>47</v>
      </c>
      <c r="P489" s="74">
        <v>128</v>
      </c>
      <c r="Q489" s="17">
        <v>515</v>
      </c>
      <c r="R489" s="17">
        <v>139</v>
      </c>
      <c r="S489" s="17">
        <v>104</v>
      </c>
      <c r="T489" s="17">
        <v>179</v>
      </c>
      <c r="U489" s="55">
        <f>+Table1[[#This Row],[Thames Turbo Sprint Triathlon]]/$M$3</f>
        <v>0.8366336633663366</v>
      </c>
      <c r="V489" s="55">
        <f t="shared" si="174"/>
        <v>1</v>
      </c>
      <c r="W489" s="55">
        <f t="shared" si="175"/>
        <v>1</v>
      </c>
      <c r="X489" s="55">
        <f t="shared" si="176"/>
        <v>1</v>
      </c>
      <c r="Y489" s="55">
        <f t="shared" si="177"/>
        <v>1</v>
      </c>
      <c r="Z489" s="55">
        <f>+Table1[[#This Row],[Hillingdon Sprint Triathlon]]/$R$3</f>
        <v>1</v>
      </c>
      <c r="AA489" s="55">
        <f>+Table1[[#This Row],[London Fields]]/$S$3</f>
        <v>1</v>
      </c>
      <c r="AB489" s="55">
        <f>+Table1[[#This Row],[Jekyll &amp; Hyde Park Duathlon]]/$T$3</f>
        <v>1</v>
      </c>
      <c r="AC489" s="65">
        <f t="shared" si="178"/>
        <v>3.8366336633663365</v>
      </c>
      <c r="AD489" s="55">
        <f t="shared" ref="AD489:AD490" si="187">+AC489</f>
        <v>3.8366336633663365</v>
      </c>
      <c r="AE489" s="55"/>
      <c r="AF489" s="55"/>
      <c r="AG489" s="55"/>
      <c r="AH489" s="55"/>
      <c r="AI489" s="55"/>
      <c r="AJ489" s="73">
        <f>COUNT(Table1[[#This Row],[F open]:[M SuperVet]])</f>
        <v>1</v>
      </c>
    </row>
    <row r="490" spans="1:36" s="52" customFormat="1" x14ac:dyDescent="0.2">
      <c r="A490" s="16" t="str">
        <f t="shared" si="186"/>
        <v xml:space="preserve"> </v>
      </c>
      <c r="B490" s="16" t="s">
        <v>1842</v>
      </c>
      <c r="C490" s="15"/>
      <c r="D490" s="29" t="s">
        <v>217</v>
      </c>
      <c r="E490" s="29" t="s">
        <v>194</v>
      </c>
      <c r="F490" s="82">
        <f t="shared" si="173"/>
        <v>950</v>
      </c>
      <c r="G490" s="82">
        <f>IF(Table1[[#This Row],[F open]]=""," ",RANK(AD490,$AD$5:$AD$1454,1))</f>
        <v>140</v>
      </c>
      <c r="H490" s="82" t="str">
        <f>IF(Table1[[#This Row],[F Vet]]=""," ",RANK(AE490,$AE$5:$AE$1454,1))</f>
        <v xml:space="preserve"> </v>
      </c>
      <c r="I490" s="82" t="str">
        <f>IF(Table1[[#This Row],[F SuperVet]]=""," ",RANK(AF490,$AF$5:$AF$1454,1))</f>
        <v xml:space="preserve"> </v>
      </c>
      <c r="J490" s="82" t="str">
        <f>IF(Table1[[#This Row],[M Open]]=""," ",RANK(AG490,$AG$5:$AG$1454,1))</f>
        <v xml:space="preserve"> </v>
      </c>
      <c r="K490" s="82" t="str">
        <f>IF(Table1[[#This Row],[M Vet]]=""," ",RANK(AH490,$AH$5:$AH$1454,1))</f>
        <v xml:space="preserve"> </v>
      </c>
      <c r="L490" s="82" t="str">
        <f>IF(Table1[[#This Row],[M SuperVet]]=""," ",RANK(AI490,$AI$5:$AI$1454,1))</f>
        <v xml:space="preserve"> </v>
      </c>
      <c r="M490" s="74">
        <v>404</v>
      </c>
      <c r="N490" s="74">
        <v>176</v>
      </c>
      <c r="O490" s="74">
        <v>47</v>
      </c>
      <c r="P490" s="74">
        <v>128</v>
      </c>
      <c r="Q490" s="17">
        <v>344</v>
      </c>
      <c r="R490" s="17">
        <v>139</v>
      </c>
      <c r="S490" s="17">
        <v>104</v>
      </c>
      <c r="T490" s="17">
        <v>179</v>
      </c>
      <c r="U490" s="55">
        <f>+Table1[[#This Row],[Thames Turbo Sprint Triathlon]]/$M$3</f>
        <v>1</v>
      </c>
      <c r="V490" s="55">
        <f t="shared" si="174"/>
        <v>1</v>
      </c>
      <c r="W490" s="55">
        <f t="shared" si="175"/>
        <v>1</v>
      </c>
      <c r="X490" s="55">
        <f t="shared" si="176"/>
        <v>1</v>
      </c>
      <c r="Y490" s="55">
        <f t="shared" si="177"/>
        <v>0.66796116504854364</v>
      </c>
      <c r="Z490" s="55">
        <f>+Table1[[#This Row],[Hillingdon Sprint Triathlon]]/$R$3</f>
        <v>1</v>
      </c>
      <c r="AA490" s="55">
        <f>+Table1[[#This Row],[London Fields]]/$S$3</f>
        <v>1</v>
      </c>
      <c r="AB490" s="55">
        <f>+Table1[[#This Row],[Jekyll &amp; Hyde Park Duathlon]]/$T$3</f>
        <v>1</v>
      </c>
      <c r="AC490" s="65">
        <f t="shared" si="178"/>
        <v>3.6679611650485437</v>
      </c>
      <c r="AD490" s="55">
        <f t="shared" si="187"/>
        <v>3.6679611650485437</v>
      </c>
      <c r="AE490" s="55"/>
      <c r="AF490" s="55"/>
      <c r="AG490" s="55"/>
      <c r="AH490" s="55"/>
      <c r="AI490" s="55"/>
      <c r="AJ490" s="73">
        <f>COUNT(Table1[[#This Row],[F open]:[M SuperVet]])</f>
        <v>1</v>
      </c>
    </row>
    <row r="491" spans="1:36" s="52" customFormat="1" x14ac:dyDescent="0.2">
      <c r="A491" s="16" t="str">
        <f t="shared" si="186"/>
        <v xml:space="preserve"> </v>
      </c>
      <c r="B491" s="16" t="s">
        <v>1488</v>
      </c>
      <c r="C491" s="15"/>
      <c r="D491" s="29" t="s">
        <v>397</v>
      </c>
      <c r="E491" s="29" t="s">
        <v>194</v>
      </c>
      <c r="F491" s="82">
        <f t="shared" si="173"/>
        <v>1429</v>
      </c>
      <c r="G491" s="82" t="str">
        <f>IF(Table1[[#This Row],[F open]]=""," ",RANK(AD491,$AD$5:$AD$1454,1))</f>
        <v xml:space="preserve"> </v>
      </c>
      <c r="H491" s="82">
        <f>IF(Table1[[#This Row],[F Vet]]=""," ",RANK(AE491,$AE$5:$AE$1454,1))</f>
        <v>94</v>
      </c>
      <c r="I491" s="82" t="str">
        <f>IF(Table1[[#This Row],[F SuperVet]]=""," ",RANK(AF491,$AF$5:$AF$1454,1))</f>
        <v xml:space="preserve"> </v>
      </c>
      <c r="J491" s="82" t="str">
        <f>IF(Table1[[#This Row],[M Open]]=""," ",RANK(AG491,$AG$5:$AG$1454,1))</f>
        <v xml:space="preserve"> </v>
      </c>
      <c r="K491" s="82" t="str">
        <f>IF(Table1[[#This Row],[M Vet]]=""," ",RANK(AH491,$AH$5:$AH$1454,1))</f>
        <v xml:space="preserve"> </v>
      </c>
      <c r="L491" s="82" t="str">
        <f>IF(Table1[[#This Row],[M SuperVet]]=""," ",RANK(AI491,$AI$5:$AI$1454,1))</f>
        <v xml:space="preserve"> </v>
      </c>
      <c r="M491" s="74">
        <v>404</v>
      </c>
      <c r="N491" s="74">
        <v>173</v>
      </c>
      <c r="O491" s="74">
        <v>47</v>
      </c>
      <c r="P491" s="74">
        <v>128</v>
      </c>
      <c r="Q491" s="17">
        <v>515</v>
      </c>
      <c r="R491" s="17">
        <v>139</v>
      </c>
      <c r="S491" s="17">
        <v>104</v>
      </c>
      <c r="T491" s="17">
        <v>179</v>
      </c>
      <c r="U491" s="55">
        <f>+Table1[[#This Row],[Thames Turbo Sprint Triathlon]]/$M$3</f>
        <v>1</v>
      </c>
      <c r="V491" s="55">
        <f t="shared" si="174"/>
        <v>0.98295454545454541</v>
      </c>
      <c r="W491" s="55">
        <f t="shared" si="175"/>
        <v>1</v>
      </c>
      <c r="X491" s="55">
        <f t="shared" si="176"/>
        <v>1</v>
      </c>
      <c r="Y491" s="55">
        <f t="shared" si="177"/>
        <v>1</v>
      </c>
      <c r="Z491" s="55">
        <f>+Table1[[#This Row],[Hillingdon Sprint Triathlon]]/$R$3</f>
        <v>1</v>
      </c>
      <c r="AA491" s="55">
        <f>+Table1[[#This Row],[London Fields]]/$S$3</f>
        <v>1</v>
      </c>
      <c r="AB491" s="55">
        <f>+Table1[[#This Row],[Jekyll &amp; Hyde Park Duathlon]]/$T$3</f>
        <v>1</v>
      </c>
      <c r="AC491" s="65">
        <f t="shared" si="178"/>
        <v>3.9829545454545454</v>
      </c>
      <c r="AD491" s="55"/>
      <c r="AE491" s="55">
        <f>+AC491</f>
        <v>3.9829545454545454</v>
      </c>
      <c r="AF491" s="55"/>
      <c r="AG491" s="55"/>
      <c r="AH491" s="55"/>
      <c r="AI491" s="55"/>
      <c r="AJ491" s="73">
        <f>COUNT(Table1[[#This Row],[F open]:[M SuperVet]])</f>
        <v>1</v>
      </c>
    </row>
    <row r="492" spans="1:36" s="52" customFormat="1" x14ac:dyDescent="0.2">
      <c r="A492" s="16" t="str">
        <f t="shared" si="186"/>
        <v xml:space="preserve"> </v>
      </c>
      <c r="B492" s="16" t="s">
        <v>416</v>
      </c>
      <c r="C492" s="15" t="s">
        <v>267</v>
      </c>
      <c r="D492" s="29" t="s">
        <v>217</v>
      </c>
      <c r="E492" s="29" t="s">
        <v>194</v>
      </c>
      <c r="F492" s="82">
        <f t="shared" si="173"/>
        <v>528</v>
      </c>
      <c r="G492" s="82">
        <f>IF(Table1[[#This Row],[F open]]=""," ",RANK(AD492,$AD$5:$AD$1454,1))</f>
        <v>56</v>
      </c>
      <c r="H492" s="82" t="str">
        <f>IF(Table1[[#This Row],[F Vet]]=""," ",RANK(AE492,$AE$5:$AE$1454,1))</f>
        <v xml:space="preserve"> </v>
      </c>
      <c r="I492" s="82" t="str">
        <f>IF(Table1[[#This Row],[F SuperVet]]=""," ",RANK(AF492,$AF$5:$AF$1454,1))</f>
        <v xml:space="preserve"> </v>
      </c>
      <c r="J492" s="82" t="str">
        <f>IF(Table1[[#This Row],[M Open]]=""," ",RANK(AG492,$AG$5:$AG$1454,1))</f>
        <v xml:space="preserve"> </v>
      </c>
      <c r="K492" s="82" t="str">
        <f>IF(Table1[[#This Row],[M Vet]]=""," ",RANK(AH492,$AH$5:$AH$1454,1))</f>
        <v xml:space="preserve"> </v>
      </c>
      <c r="L492" s="82" t="str">
        <f>IF(Table1[[#This Row],[M SuperVet]]=""," ",RANK(AI492,$AI$5:$AI$1454,1))</f>
        <v xml:space="preserve"> </v>
      </c>
      <c r="M492" s="74">
        <v>141</v>
      </c>
      <c r="N492" s="74">
        <v>176</v>
      </c>
      <c r="O492" s="74">
        <v>47</v>
      </c>
      <c r="P492" s="74">
        <v>128</v>
      </c>
      <c r="Q492" s="17">
        <v>515</v>
      </c>
      <c r="R492" s="17">
        <v>139</v>
      </c>
      <c r="S492" s="17">
        <v>104</v>
      </c>
      <c r="T492" s="17">
        <v>179</v>
      </c>
      <c r="U492" s="55">
        <f>+Table1[[#This Row],[Thames Turbo Sprint Triathlon]]/$M$3</f>
        <v>0.34900990099009899</v>
      </c>
      <c r="V492" s="55">
        <f t="shared" si="174"/>
        <v>1</v>
      </c>
      <c r="W492" s="55">
        <f t="shared" si="175"/>
        <v>1</v>
      </c>
      <c r="X492" s="55">
        <f t="shared" si="176"/>
        <v>1</v>
      </c>
      <c r="Y492" s="55">
        <f t="shared" si="177"/>
        <v>1</v>
      </c>
      <c r="Z492" s="55">
        <f>+Table1[[#This Row],[Hillingdon Sprint Triathlon]]/$R$3</f>
        <v>1</v>
      </c>
      <c r="AA492" s="55">
        <f>+Table1[[#This Row],[London Fields]]/$S$3</f>
        <v>1</v>
      </c>
      <c r="AB492" s="55">
        <f>+Table1[[#This Row],[Jekyll &amp; Hyde Park Duathlon]]/$T$3</f>
        <v>1</v>
      </c>
      <c r="AC492" s="65">
        <f t="shared" si="178"/>
        <v>3.3490099009900991</v>
      </c>
      <c r="AD492" s="55">
        <f t="shared" ref="AD492:AD495" si="188">+AC492</f>
        <v>3.3490099009900991</v>
      </c>
      <c r="AE492" s="55"/>
      <c r="AF492" s="55"/>
      <c r="AG492" s="55"/>
      <c r="AH492" s="55"/>
      <c r="AI492" s="55"/>
      <c r="AJ492" s="73">
        <f>COUNT(Table1[[#This Row],[F open]:[M SuperVet]])</f>
        <v>1</v>
      </c>
    </row>
    <row r="493" spans="1:36" s="52" customFormat="1" x14ac:dyDescent="0.2">
      <c r="A493" s="16" t="str">
        <f t="shared" si="186"/>
        <v xml:space="preserve"> </v>
      </c>
      <c r="B493" s="16" t="s">
        <v>1472</v>
      </c>
      <c r="C493" s="15" t="s">
        <v>135</v>
      </c>
      <c r="D493" s="29" t="s">
        <v>217</v>
      </c>
      <c r="E493" s="29" t="s">
        <v>194</v>
      </c>
      <c r="F493" s="82">
        <f t="shared" si="173"/>
        <v>1255</v>
      </c>
      <c r="G493" s="82">
        <f>IF(Table1[[#This Row],[F open]]=""," ",RANK(AD493,$AD$5:$AD$1454,1))</f>
        <v>239</v>
      </c>
      <c r="H493" s="82" t="str">
        <f>IF(Table1[[#This Row],[F Vet]]=""," ",RANK(AE493,$AE$5:$AE$1454,1))</f>
        <v xml:space="preserve"> </v>
      </c>
      <c r="I493" s="82" t="str">
        <f>IF(Table1[[#This Row],[F SuperVet]]=""," ",RANK(AF493,$AF$5:$AF$1454,1))</f>
        <v xml:space="preserve"> </v>
      </c>
      <c r="J493" s="82" t="str">
        <f>IF(Table1[[#This Row],[M Open]]=""," ",RANK(AG493,$AG$5:$AG$1454,1))</f>
        <v xml:space="preserve"> </v>
      </c>
      <c r="K493" s="82" t="str">
        <f>IF(Table1[[#This Row],[M Vet]]=""," ",RANK(AH493,$AH$5:$AH$1454,1))</f>
        <v xml:space="preserve"> </v>
      </c>
      <c r="L493" s="82" t="str">
        <f>IF(Table1[[#This Row],[M SuperVet]]=""," ",RANK(AI493,$AI$5:$AI$1454,1))</f>
        <v xml:space="preserve"> </v>
      </c>
      <c r="M493" s="74">
        <v>404</v>
      </c>
      <c r="N493" s="74">
        <v>154</v>
      </c>
      <c r="O493" s="74">
        <v>47</v>
      </c>
      <c r="P493" s="74">
        <v>128</v>
      </c>
      <c r="Q493" s="17">
        <v>515</v>
      </c>
      <c r="R493" s="17">
        <v>139</v>
      </c>
      <c r="S493" s="17">
        <v>104</v>
      </c>
      <c r="T493" s="17">
        <v>179</v>
      </c>
      <c r="U493" s="55">
        <f>+Table1[[#This Row],[Thames Turbo Sprint Triathlon]]/$M$3</f>
        <v>1</v>
      </c>
      <c r="V493" s="55">
        <f t="shared" si="174"/>
        <v>0.875</v>
      </c>
      <c r="W493" s="55">
        <f t="shared" si="175"/>
        <v>1</v>
      </c>
      <c r="X493" s="55">
        <f t="shared" si="176"/>
        <v>1</v>
      </c>
      <c r="Y493" s="55">
        <f t="shared" si="177"/>
        <v>1</v>
      </c>
      <c r="Z493" s="55">
        <f>+Table1[[#This Row],[Hillingdon Sprint Triathlon]]/$R$3</f>
        <v>1</v>
      </c>
      <c r="AA493" s="55">
        <f>+Table1[[#This Row],[London Fields]]/$S$3</f>
        <v>1</v>
      </c>
      <c r="AB493" s="55">
        <f>+Table1[[#This Row],[Jekyll &amp; Hyde Park Duathlon]]/$T$3</f>
        <v>1</v>
      </c>
      <c r="AC493" s="65">
        <f t="shared" si="178"/>
        <v>3.875</v>
      </c>
      <c r="AD493" s="55">
        <f t="shared" si="188"/>
        <v>3.875</v>
      </c>
      <c r="AE493" s="55"/>
      <c r="AF493" s="55"/>
      <c r="AG493" s="55"/>
      <c r="AH493" s="55"/>
      <c r="AI493" s="55"/>
      <c r="AJ493" s="73">
        <f>COUNT(Table1[[#This Row],[F open]:[M SuperVet]])</f>
        <v>1</v>
      </c>
    </row>
    <row r="494" spans="1:36" s="52" customFormat="1" x14ac:dyDescent="0.2">
      <c r="A494" s="16" t="str">
        <f t="shared" si="186"/>
        <v xml:space="preserve"> </v>
      </c>
      <c r="B494" s="16" t="s">
        <v>1569</v>
      </c>
      <c r="C494" s="15" t="s">
        <v>132</v>
      </c>
      <c r="D494" s="29" t="s">
        <v>217</v>
      </c>
      <c r="E494" s="29" t="s">
        <v>1538</v>
      </c>
      <c r="F494" s="82">
        <f t="shared" si="173"/>
        <v>887</v>
      </c>
      <c r="G494" s="82">
        <f>IF(Table1[[#This Row],[F open]]=""," ",RANK(AD494,$AD$5:$AD$1454,1))</f>
        <v>128</v>
      </c>
      <c r="H494" s="82" t="str">
        <f>IF(Table1[[#This Row],[F Vet]]=""," ",RANK(AE494,$AE$5:$AE$1454,1))</f>
        <v xml:space="preserve"> </v>
      </c>
      <c r="I494" s="82" t="str">
        <f>IF(Table1[[#This Row],[F SuperVet]]=""," ",RANK(AF494,$AF$5:$AF$1454,1))</f>
        <v xml:space="preserve"> </v>
      </c>
      <c r="J494" s="82" t="str">
        <f>IF(Table1[[#This Row],[M Open]]=""," ",RANK(AG494,$AG$5:$AG$1454,1))</f>
        <v xml:space="preserve"> </v>
      </c>
      <c r="K494" s="82" t="str">
        <f>IF(Table1[[#This Row],[M Vet]]=""," ",RANK(AH494,$AH$5:$AH$1454,1))</f>
        <v xml:space="preserve"> </v>
      </c>
      <c r="L494" s="82" t="str">
        <f>IF(Table1[[#This Row],[M SuperVet]]=""," ",RANK(AI494,$AI$5:$AI$1454,1))</f>
        <v xml:space="preserve"> </v>
      </c>
      <c r="M494" s="74">
        <v>404</v>
      </c>
      <c r="N494" s="74">
        <v>176</v>
      </c>
      <c r="O494" s="74">
        <v>47</v>
      </c>
      <c r="P494" s="74">
        <v>80</v>
      </c>
      <c r="Q494" s="17">
        <v>515</v>
      </c>
      <c r="R494" s="17">
        <v>139</v>
      </c>
      <c r="S494" s="17">
        <v>104</v>
      </c>
      <c r="T494" s="17">
        <v>179</v>
      </c>
      <c r="U494" s="55">
        <f>+Table1[[#This Row],[Thames Turbo Sprint Triathlon]]/$M$3</f>
        <v>1</v>
      </c>
      <c r="V494" s="55">
        <f t="shared" si="174"/>
        <v>1</v>
      </c>
      <c r="W494" s="55">
        <f t="shared" si="175"/>
        <v>1</v>
      </c>
      <c r="X494" s="55">
        <f t="shared" si="176"/>
        <v>0.625</v>
      </c>
      <c r="Y494" s="55">
        <f t="shared" si="177"/>
        <v>1</v>
      </c>
      <c r="Z494" s="55">
        <f>+Table1[[#This Row],[Hillingdon Sprint Triathlon]]/$R$3</f>
        <v>1</v>
      </c>
      <c r="AA494" s="55">
        <f>+Table1[[#This Row],[London Fields]]/$S$3</f>
        <v>1</v>
      </c>
      <c r="AB494" s="55">
        <f>+Table1[[#This Row],[Jekyll &amp; Hyde Park Duathlon]]/$T$3</f>
        <v>1</v>
      </c>
      <c r="AC494" s="65">
        <f t="shared" si="178"/>
        <v>3.625</v>
      </c>
      <c r="AD494" s="55">
        <f t="shared" si="188"/>
        <v>3.625</v>
      </c>
      <c r="AE494" s="55"/>
      <c r="AF494" s="55"/>
      <c r="AG494" s="55"/>
      <c r="AH494" s="55"/>
      <c r="AI494" s="55"/>
      <c r="AJ494" s="73">
        <f>COUNT(Table1[[#This Row],[F open]:[M SuperVet]])</f>
        <v>1</v>
      </c>
    </row>
    <row r="495" spans="1:36" s="52" customFormat="1" x14ac:dyDescent="0.2">
      <c r="A495" s="16" t="str">
        <f t="shared" si="186"/>
        <v xml:space="preserve"> </v>
      </c>
      <c r="B495" s="16" t="s">
        <v>1527</v>
      </c>
      <c r="C495" s="15" t="s">
        <v>243</v>
      </c>
      <c r="D495" s="29" t="s">
        <v>217</v>
      </c>
      <c r="E495" s="29" t="s">
        <v>194</v>
      </c>
      <c r="F495" s="82">
        <f t="shared" si="173"/>
        <v>1423</v>
      </c>
      <c r="G495" s="82">
        <f>IF(Table1[[#This Row],[F open]]=""," ",RANK(AD495,$AD$5:$AD$1454,1))</f>
        <v>303</v>
      </c>
      <c r="H495" s="82" t="str">
        <f>IF(Table1[[#This Row],[F Vet]]=""," ",RANK(AE495,$AE$5:$AE$1454,1))</f>
        <v xml:space="preserve"> </v>
      </c>
      <c r="I495" s="82" t="str">
        <f>IF(Table1[[#This Row],[F SuperVet]]=""," ",RANK(AF495,$AF$5:$AF$1454,1))</f>
        <v xml:space="preserve"> </v>
      </c>
      <c r="J495" s="82" t="str">
        <f>IF(Table1[[#This Row],[M Open]]=""," ",RANK(AG495,$AG$5:$AG$1454,1))</f>
        <v xml:space="preserve"> </v>
      </c>
      <c r="K495" s="82" t="str">
        <f>IF(Table1[[#This Row],[M Vet]]=""," ",RANK(AH495,$AH$5:$AH$1454,1))</f>
        <v xml:space="preserve"> </v>
      </c>
      <c r="L495" s="82" t="str">
        <f>IF(Table1[[#This Row],[M SuperVet]]=""," ",RANK(AI495,$AI$5:$AI$1454,1))</f>
        <v xml:space="preserve"> </v>
      </c>
      <c r="M495" s="74">
        <v>404</v>
      </c>
      <c r="N495" s="74">
        <v>176</v>
      </c>
      <c r="O495" s="74">
        <v>46</v>
      </c>
      <c r="P495" s="74">
        <v>128</v>
      </c>
      <c r="Q495" s="17">
        <v>515</v>
      </c>
      <c r="R495" s="17">
        <v>139</v>
      </c>
      <c r="S495" s="17">
        <v>104</v>
      </c>
      <c r="T495" s="17">
        <v>179</v>
      </c>
      <c r="U495" s="55">
        <f>+Table1[[#This Row],[Thames Turbo Sprint Triathlon]]/$M$3</f>
        <v>1</v>
      </c>
      <c r="V495" s="55">
        <f t="shared" si="174"/>
        <v>1</v>
      </c>
      <c r="W495" s="55">
        <f t="shared" si="175"/>
        <v>0.97872340425531912</v>
      </c>
      <c r="X495" s="55">
        <f t="shared" si="176"/>
        <v>1</v>
      </c>
      <c r="Y495" s="55">
        <f t="shared" si="177"/>
        <v>1</v>
      </c>
      <c r="Z495" s="55">
        <f>+Table1[[#This Row],[Hillingdon Sprint Triathlon]]/$R$3</f>
        <v>1</v>
      </c>
      <c r="AA495" s="55">
        <f>+Table1[[#This Row],[London Fields]]/$S$3</f>
        <v>1</v>
      </c>
      <c r="AB495" s="55">
        <f>+Table1[[#This Row],[Jekyll &amp; Hyde Park Duathlon]]/$T$3</f>
        <v>1</v>
      </c>
      <c r="AC495" s="65">
        <f t="shared" si="178"/>
        <v>3.978723404255319</v>
      </c>
      <c r="AD495" s="55">
        <f t="shared" si="188"/>
        <v>3.978723404255319</v>
      </c>
      <c r="AE495" s="55"/>
      <c r="AF495" s="55"/>
      <c r="AG495" s="55"/>
      <c r="AH495" s="55"/>
      <c r="AI495" s="55"/>
      <c r="AJ495" s="73">
        <f>COUNT(Table1[[#This Row],[F open]:[M SuperVet]])</f>
        <v>1</v>
      </c>
    </row>
    <row r="496" spans="1:36" s="52" customFormat="1" hidden="1" x14ac:dyDescent="0.2">
      <c r="A496" s="16" t="str">
        <f t="shared" si="186"/>
        <v xml:space="preserve"> </v>
      </c>
      <c r="B496" s="16" t="s">
        <v>705</v>
      </c>
      <c r="C496" s="15" t="s">
        <v>471</v>
      </c>
      <c r="D496" s="29" t="s">
        <v>397</v>
      </c>
      <c r="E496" s="29" t="s">
        <v>188</v>
      </c>
      <c r="F496" s="82">
        <f t="shared" si="173"/>
        <v>497</v>
      </c>
      <c r="G496" s="82" t="str">
        <f>IF(Table1[[#This Row],[F open]]=""," ",RANK(AD496,$AD$5:$AD$1454,1))</f>
        <v xml:space="preserve"> </v>
      </c>
      <c r="H496" s="82" t="str">
        <f>IF(Table1[[#This Row],[F Vet]]=""," ",RANK(AE496,$AE$5:$AE$1454,1))</f>
        <v xml:space="preserve"> </v>
      </c>
      <c r="I496" s="82" t="str">
        <f>IF(Table1[[#This Row],[F SuperVet]]=""," ",RANK(AF496,$AF$5:$AF$1454,1))</f>
        <v xml:space="preserve"> </v>
      </c>
      <c r="J496" s="82" t="str">
        <f>IF(Table1[[#This Row],[M Open]]=""," ",RANK(AG496,$AG$5:$AG$1454,1))</f>
        <v xml:space="preserve"> </v>
      </c>
      <c r="K496" s="82">
        <f>IF(Table1[[#This Row],[M Vet]]=""," ",RANK(AH496,$AH$5:$AH$1454,1))</f>
        <v>120</v>
      </c>
      <c r="L496" s="82" t="str">
        <f>IF(Table1[[#This Row],[M SuperVet]]=""," ",RANK(AI496,$AI$5:$AI$1454,1))</f>
        <v xml:space="preserve"> </v>
      </c>
      <c r="M496" s="74">
        <v>404</v>
      </c>
      <c r="N496" s="74">
        <v>176</v>
      </c>
      <c r="O496" s="74">
        <v>47</v>
      </c>
      <c r="P496" s="74">
        <v>128</v>
      </c>
      <c r="Q496" s="17">
        <v>515</v>
      </c>
      <c r="R496" s="17">
        <v>139</v>
      </c>
      <c r="S496" s="17">
        <v>104</v>
      </c>
      <c r="T496" s="17">
        <v>58</v>
      </c>
      <c r="U496" s="55">
        <f>+Table1[[#This Row],[Thames Turbo Sprint Triathlon]]/$M$3</f>
        <v>1</v>
      </c>
      <c r="V496" s="55">
        <f t="shared" si="174"/>
        <v>1</v>
      </c>
      <c r="W496" s="55">
        <f t="shared" si="175"/>
        <v>1</v>
      </c>
      <c r="X496" s="55">
        <f t="shared" si="176"/>
        <v>1</v>
      </c>
      <c r="Y496" s="55">
        <f t="shared" si="177"/>
        <v>1</v>
      </c>
      <c r="Z496" s="55">
        <f>+Table1[[#This Row],[Hillingdon Sprint Triathlon]]/$R$3</f>
        <v>1</v>
      </c>
      <c r="AA496" s="55">
        <f>+Table1[[#This Row],[London Fields]]/$S$3</f>
        <v>1</v>
      </c>
      <c r="AB496" s="55">
        <f>+Table1[[#This Row],[Jekyll &amp; Hyde Park Duathlon]]/$T$3</f>
        <v>0.32402234636871508</v>
      </c>
      <c r="AC496" s="65">
        <f t="shared" si="178"/>
        <v>3.3240223463687153</v>
      </c>
      <c r="AD496" s="55"/>
      <c r="AE496" s="55"/>
      <c r="AF496" s="55"/>
      <c r="AG496" s="55"/>
      <c r="AH496" s="55">
        <f>+AC496</f>
        <v>3.3240223463687153</v>
      </c>
      <c r="AI496" s="55"/>
      <c r="AJ496" s="73">
        <f>COUNT(Table1[[#This Row],[F open]:[M SuperVet]])</f>
        <v>1</v>
      </c>
    </row>
    <row r="497" spans="1:36" s="52" customFormat="1" hidden="1" x14ac:dyDescent="0.2">
      <c r="A497" s="16" t="str">
        <f t="shared" si="186"/>
        <v xml:space="preserve"> </v>
      </c>
      <c r="B497" s="16" t="s">
        <v>597</v>
      </c>
      <c r="C497" s="15" t="s">
        <v>53</v>
      </c>
      <c r="D497" s="29" t="s">
        <v>217</v>
      </c>
      <c r="E497" s="29" t="s">
        <v>1530</v>
      </c>
      <c r="F497" s="82">
        <f t="shared" si="173"/>
        <v>214</v>
      </c>
      <c r="G497" s="82" t="str">
        <f>IF(Table1[[#This Row],[F open]]=""," ",RANK(AD497,$AD$5:$AD$1454,1))</f>
        <v xml:space="preserve"> </v>
      </c>
      <c r="H497" s="82" t="str">
        <f>IF(Table1[[#This Row],[F Vet]]=""," ",RANK(AE497,$AE$5:$AE$1454,1))</f>
        <v xml:space="preserve"> </v>
      </c>
      <c r="I497" s="82" t="str">
        <f>IF(Table1[[#This Row],[F SuperVet]]=""," ",RANK(AF497,$AF$5:$AF$1454,1))</f>
        <v xml:space="preserve"> </v>
      </c>
      <c r="J497" s="82">
        <f>IF(Table1[[#This Row],[M Open]]=""," ",RANK(AG497,$AG$5:$AG$1454,1))</f>
        <v>126</v>
      </c>
      <c r="K497" s="82" t="str">
        <f>IF(Table1[[#This Row],[M Vet]]=""," ",RANK(AH497,$AH$5:$AH$1454,1))</f>
        <v xml:space="preserve"> </v>
      </c>
      <c r="L497" s="82" t="str">
        <f>IF(Table1[[#This Row],[M SuperVet]]=""," ",RANK(AI497,$AI$5:$AI$1454,1))</f>
        <v xml:space="preserve"> </v>
      </c>
      <c r="M497" s="74">
        <v>404</v>
      </c>
      <c r="N497" s="74">
        <v>176</v>
      </c>
      <c r="O497" s="74">
        <v>47</v>
      </c>
      <c r="P497" s="74">
        <v>128</v>
      </c>
      <c r="Q497" s="17">
        <v>515</v>
      </c>
      <c r="R497" s="17">
        <v>14</v>
      </c>
      <c r="S497" s="17">
        <v>104</v>
      </c>
      <c r="T497" s="17">
        <v>179</v>
      </c>
      <c r="U497" s="55">
        <f>+Table1[[#This Row],[Thames Turbo Sprint Triathlon]]/$M$3</f>
        <v>1</v>
      </c>
      <c r="V497" s="55">
        <f t="shared" si="174"/>
        <v>1</v>
      </c>
      <c r="W497" s="55">
        <f t="shared" si="175"/>
        <v>1</v>
      </c>
      <c r="X497" s="55">
        <f t="shared" si="176"/>
        <v>1</v>
      </c>
      <c r="Y497" s="55">
        <f t="shared" si="177"/>
        <v>1</v>
      </c>
      <c r="Z497" s="55">
        <f>+Table1[[#This Row],[Hillingdon Sprint Triathlon]]/$R$3</f>
        <v>0.10071942446043165</v>
      </c>
      <c r="AA497" s="55">
        <f>+Table1[[#This Row],[London Fields]]/$S$3</f>
        <v>1</v>
      </c>
      <c r="AB497" s="55">
        <f>+Table1[[#This Row],[Jekyll &amp; Hyde Park Duathlon]]/$T$3</f>
        <v>1</v>
      </c>
      <c r="AC497" s="65">
        <f t="shared" si="178"/>
        <v>3.1007194244604319</v>
      </c>
      <c r="AD497" s="55"/>
      <c r="AE497" s="55"/>
      <c r="AF497" s="55"/>
      <c r="AG497" s="55">
        <f t="shared" ref="AG497:AG498" si="189">+AC497</f>
        <v>3.1007194244604319</v>
      </c>
      <c r="AH497" s="55"/>
      <c r="AI497" s="55"/>
      <c r="AJ497" s="73">
        <f>COUNT(Table1[[#This Row],[F open]:[M SuperVet]])</f>
        <v>1</v>
      </c>
    </row>
    <row r="498" spans="1:36" s="52" customFormat="1" hidden="1" x14ac:dyDescent="0.2">
      <c r="A498" s="16" t="str">
        <f t="shared" si="186"/>
        <v xml:space="preserve"> </v>
      </c>
      <c r="B498" s="16" t="s">
        <v>491</v>
      </c>
      <c r="C498" s="15" t="s">
        <v>139</v>
      </c>
      <c r="D498" s="29" t="s">
        <v>217</v>
      </c>
      <c r="E498" s="29" t="s">
        <v>188</v>
      </c>
      <c r="F498" s="82">
        <f t="shared" si="173"/>
        <v>819</v>
      </c>
      <c r="G498" s="82" t="str">
        <f>IF(Table1[[#This Row],[F open]]=""," ",RANK(AD498,$AD$5:$AD$1454,1))</f>
        <v xml:space="preserve"> </v>
      </c>
      <c r="H498" s="82" t="str">
        <f>IF(Table1[[#This Row],[F Vet]]=""," ",RANK(AE498,$AE$5:$AE$1454,1))</f>
        <v xml:space="preserve"> </v>
      </c>
      <c r="I498" s="82" t="str">
        <f>IF(Table1[[#This Row],[F SuperVet]]=""," ",RANK(AF498,$AF$5:$AF$1454,1))</f>
        <v xml:space="preserve"> </v>
      </c>
      <c r="J498" s="82">
        <f>IF(Table1[[#This Row],[M Open]]=""," ",RANK(AG498,$AG$5:$AG$1454,1))</f>
        <v>429</v>
      </c>
      <c r="K498" s="82" t="str">
        <f>IF(Table1[[#This Row],[M Vet]]=""," ",RANK(AH498,$AH$5:$AH$1454,1))</f>
        <v xml:space="preserve"> </v>
      </c>
      <c r="L498" s="82" t="str">
        <f>IF(Table1[[#This Row],[M SuperVet]]=""," ",RANK(AI498,$AI$5:$AI$1454,1))</f>
        <v xml:space="preserve"> </v>
      </c>
      <c r="M498" s="74">
        <v>404</v>
      </c>
      <c r="N498" s="74">
        <v>176</v>
      </c>
      <c r="O498" s="74">
        <v>47</v>
      </c>
      <c r="P498" s="74">
        <v>128</v>
      </c>
      <c r="Q498" s="17">
        <v>515</v>
      </c>
      <c r="R498" s="17">
        <v>139</v>
      </c>
      <c r="S498" s="17">
        <v>60</v>
      </c>
      <c r="T498" s="17">
        <v>179</v>
      </c>
      <c r="U498" s="55">
        <f>+Table1[[#This Row],[Thames Turbo Sprint Triathlon]]/$M$3</f>
        <v>1</v>
      </c>
      <c r="V498" s="55">
        <f t="shared" si="174"/>
        <v>1</v>
      </c>
      <c r="W498" s="55">
        <f t="shared" si="175"/>
        <v>1</v>
      </c>
      <c r="X498" s="55">
        <f t="shared" si="176"/>
        <v>1</v>
      </c>
      <c r="Y498" s="55">
        <f t="shared" si="177"/>
        <v>1</v>
      </c>
      <c r="Z498" s="55">
        <f>+Table1[[#This Row],[Hillingdon Sprint Triathlon]]/$R$3</f>
        <v>1</v>
      </c>
      <c r="AA498" s="55">
        <f>+Table1[[#This Row],[London Fields]]/$S$3</f>
        <v>0.57692307692307687</v>
      </c>
      <c r="AB498" s="55">
        <f>+Table1[[#This Row],[Jekyll &amp; Hyde Park Duathlon]]/$T$3</f>
        <v>1</v>
      </c>
      <c r="AC498" s="65">
        <f t="shared" si="178"/>
        <v>3.5769230769230766</v>
      </c>
      <c r="AD498" s="55"/>
      <c r="AE498" s="55"/>
      <c r="AF498" s="55"/>
      <c r="AG498" s="55">
        <f t="shared" si="189"/>
        <v>3.5769230769230766</v>
      </c>
      <c r="AH498" s="55"/>
      <c r="AI498" s="55"/>
      <c r="AJ498" s="73">
        <f>COUNT(Table1[[#This Row],[F open]:[M SuperVet]])</f>
        <v>1</v>
      </c>
    </row>
    <row r="499" spans="1:36" s="52" customFormat="1" hidden="1" x14ac:dyDescent="0.2">
      <c r="A499" s="16" t="str">
        <f t="shared" si="186"/>
        <v xml:space="preserve"> </v>
      </c>
      <c r="B499" s="16" t="s">
        <v>2184</v>
      </c>
      <c r="C499" s="15" t="s">
        <v>471</v>
      </c>
      <c r="D499" s="29" t="s">
        <v>1059</v>
      </c>
      <c r="E499" s="29" t="s">
        <v>188</v>
      </c>
      <c r="F499" s="82">
        <f t="shared" si="173"/>
        <v>517</v>
      </c>
      <c r="G499" s="82" t="str">
        <f>IF(Table1[[#This Row],[F open]]=""," ",RANK(AD499,$AD$5:$AD$1454,1))</f>
        <v xml:space="preserve"> </v>
      </c>
      <c r="H499" s="82" t="str">
        <f>IF(Table1[[#This Row],[F Vet]]=""," ",RANK(AE499,$AE$5:$AE$1454,1))</f>
        <v xml:space="preserve"> </v>
      </c>
      <c r="I499" s="82" t="str">
        <f>IF(Table1[[#This Row],[F SuperVet]]=""," ",RANK(AF499,$AF$5:$AF$1454,1))</f>
        <v xml:space="preserve"> </v>
      </c>
      <c r="J499" s="82" t="str">
        <f>IF(Table1[[#This Row],[M Open]]=""," ",RANK(AG499,$AG$5:$AG$1454,1))</f>
        <v xml:space="preserve"> </v>
      </c>
      <c r="K499" s="82" t="str">
        <f>IF(Table1[[#This Row],[M Vet]]=""," ",RANK(AH499,$AH$5:$AH$1454,1))</f>
        <v xml:space="preserve"> </v>
      </c>
      <c r="L499" s="82">
        <f>IF(Table1[[#This Row],[M SuperVet]]=""," ",RANK(AI499,$AI$5:$AI$1454,1))</f>
        <v>31</v>
      </c>
      <c r="M499" s="74">
        <v>404</v>
      </c>
      <c r="N499" s="74">
        <v>176</v>
      </c>
      <c r="O499" s="74">
        <v>47</v>
      </c>
      <c r="P499" s="74">
        <v>128</v>
      </c>
      <c r="Q499" s="17">
        <v>515</v>
      </c>
      <c r="R499" s="17">
        <v>139</v>
      </c>
      <c r="S499" s="17">
        <v>104</v>
      </c>
      <c r="T499" s="17">
        <v>61</v>
      </c>
      <c r="U499" s="55">
        <f>+Table1[[#This Row],[Thames Turbo Sprint Triathlon]]/$M$3</f>
        <v>1</v>
      </c>
      <c r="V499" s="55">
        <f t="shared" si="174"/>
        <v>1</v>
      </c>
      <c r="W499" s="55">
        <f t="shared" si="175"/>
        <v>1</v>
      </c>
      <c r="X499" s="55">
        <f t="shared" si="176"/>
        <v>1</v>
      </c>
      <c r="Y499" s="55">
        <f t="shared" si="177"/>
        <v>1</v>
      </c>
      <c r="Z499" s="55">
        <f>+Table1[[#This Row],[Hillingdon Sprint Triathlon]]/$R$3</f>
        <v>1</v>
      </c>
      <c r="AA499" s="55">
        <f>+Table1[[#This Row],[London Fields]]/$S$3</f>
        <v>1</v>
      </c>
      <c r="AB499" s="55">
        <f>+Table1[[#This Row],[Jekyll &amp; Hyde Park Duathlon]]/$T$3</f>
        <v>0.34078212290502791</v>
      </c>
      <c r="AC499" s="65">
        <f t="shared" si="178"/>
        <v>3.3407821229050279</v>
      </c>
      <c r="AD499" s="55"/>
      <c r="AE499" s="55"/>
      <c r="AF499" s="55"/>
      <c r="AG499" s="55"/>
      <c r="AH499" s="55"/>
      <c r="AI499" s="55">
        <f>+AC499</f>
        <v>3.3407821229050279</v>
      </c>
      <c r="AJ499" s="73">
        <f>COUNT(Table1[[#This Row],[F open]:[M SuperVet]])</f>
        <v>1</v>
      </c>
    </row>
    <row r="500" spans="1:36" s="52" customFormat="1" x14ac:dyDescent="0.2">
      <c r="A500" s="16" t="str">
        <f t="shared" si="186"/>
        <v xml:space="preserve"> </v>
      </c>
      <c r="B500" s="16" t="s">
        <v>1814</v>
      </c>
      <c r="C500" s="15" t="s">
        <v>151</v>
      </c>
      <c r="D500" s="29" t="s">
        <v>217</v>
      </c>
      <c r="E500" s="29" t="s">
        <v>194</v>
      </c>
      <c r="F500" s="82">
        <f t="shared" si="173"/>
        <v>828</v>
      </c>
      <c r="G500" s="82">
        <f>IF(Table1[[#This Row],[F open]]=""," ",RANK(AD500,$AD$5:$AD$1454,1))</f>
        <v>118</v>
      </c>
      <c r="H500" s="82" t="str">
        <f>IF(Table1[[#This Row],[F Vet]]=""," ",RANK(AE500,$AE$5:$AE$1454,1))</f>
        <v xml:space="preserve"> </v>
      </c>
      <c r="I500" s="82" t="str">
        <f>IF(Table1[[#This Row],[F SuperVet]]=""," ",RANK(AF500,$AF$5:$AF$1454,1))</f>
        <v xml:space="preserve"> </v>
      </c>
      <c r="J500" s="82" t="str">
        <f>IF(Table1[[#This Row],[M Open]]=""," ",RANK(AG500,$AG$5:$AG$1454,1))</f>
        <v xml:space="preserve"> </v>
      </c>
      <c r="K500" s="82" t="str">
        <f>IF(Table1[[#This Row],[M Vet]]=""," ",RANK(AH500,$AH$5:$AH$1454,1))</f>
        <v xml:space="preserve"> </v>
      </c>
      <c r="L500" s="82" t="str">
        <f>IF(Table1[[#This Row],[M SuperVet]]=""," ",RANK(AI500,$AI$5:$AI$1454,1))</f>
        <v xml:space="preserve"> </v>
      </c>
      <c r="M500" s="74">
        <v>404</v>
      </c>
      <c r="N500" s="74">
        <v>176</v>
      </c>
      <c r="O500" s="74">
        <v>47</v>
      </c>
      <c r="P500" s="74">
        <v>128</v>
      </c>
      <c r="Q500" s="17">
        <v>302</v>
      </c>
      <c r="R500" s="17">
        <v>139</v>
      </c>
      <c r="S500" s="17">
        <v>104</v>
      </c>
      <c r="T500" s="17">
        <v>179</v>
      </c>
      <c r="U500" s="55">
        <f>+Table1[[#This Row],[Thames Turbo Sprint Triathlon]]/$M$3</f>
        <v>1</v>
      </c>
      <c r="V500" s="55">
        <f t="shared" si="174"/>
        <v>1</v>
      </c>
      <c r="W500" s="55">
        <f t="shared" si="175"/>
        <v>1</v>
      </c>
      <c r="X500" s="55">
        <f t="shared" si="176"/>
        <v>1</v>
      </c>
      <c r="Y500" s="55">
        <f t="shared" si="177"/>
        <v>0.58640776699029129</v>
      </c>
      <c r="Z500" s="55">
        <f>+Table1[[#This Row],[Hillingdon Sprint Triathlon]]/$R$3</f>
        <v>1</v>
      </c>
      <c r="AA500" s="55">
        <f>+Table1[[#This Row],[London Fields]]/$S$3</f>
        <v>1</v>
      </c>
      <c r="AB500" s="55">
        <f>+Table1[[#This Row],[Jekyll &amp; Hyde Park Duathlon]]/$T$3</f>
        <v>1</v>
      </c>
      <c r="AC500" s="65">
        <f t="shared" si="178"/>
        <v>3.5864077669902912</v>
      </c>
      <c r="AD500" s="55">
        <f>+AC500</f>
        <v>3.5864077669902912</v>
      </c>
      <c r="AE500" s="55"/>
      <c r="AF500" s="55"/>
      <c r="AG500" s="55"/>
      <c r="AH500" s="55"/>
      <c r="AI500" s="55"/>
      <c r="AJ500" s="73">
        <f>COUNT(Table1[[#This Row],[F open]:[M SuperVet]])</f>
        <v>1</v>
      </c>
    </row>
    <row r="501" spans="1:36" s="52" customFormat="1" x14ac:dyDescent="0.2">
      <c r="A501" s="16" t="str">
        <f t="shared" si="186"/>
        <v xml:space="preserve"> </v>
      </c>
      <c r="B501" s="16" t="s">
        <v>580</v>
      </c>
      <c r="C501" s="15"/>
      <c r="D501" s="29" t="s">
        <v>397</v>
      </c>
      <c r="E501" s="29" t="s">
        <v>194</v>
      </c>
      <c r="F501" s="82">
        <f t="shared" si="173"/>
        <v>1193</v>
      </c>
      <c r="G501" s="82" t="str">
        <f>IF(Table1[[#This Row],[F open]]=""," ",RANK(AD501,$AD$5:$AD$1454,1))</f>
        <v xml:space="preserve"> </v>
      </c>
      <c r="H501" s="82">
        <f>IF(Table1[[#This Row],[F Vet]]=""," ",RANK(AE501,$AE$5:$AE$1454,1))</f>
        <v>58</v>
      </c>
      <c r="I501" s="82" t="str">
        <f>IF(Table1[[#This Row],[F SuperVet]]=""," ",RANK(AF501,$AF$5:$AF$1454,1))</f>
        <v xml:space="preserve"> </v>
      </c>
      <c r="J501" s="82" t="str">
        <f>IF(Table1[[#This Row],[M Open]]=""," ",RANK(AG501,$AG$5:$AG$1454,1))</f>
        <v xml:space="preserve"> </v>
      </c>
      <c r="K501" s="82" t="str">
        <f>IF(Table1[[#This Row],[M Vet]]=""," ",RANK(AH501,$AH$5:$AH$1454,1))</f>
        <v xml:space="preserve"> </v>
      </c>
      <c r="L501" s="82" t="str">
        <f>IF(Table1[[#This Row],[M SuperVet]]=""," ",RANK(AI501,$AI$5:$AI$1454,1))</f>
        <v xml:space="preserve"> </v>
      </c>
      <c r="M501" s="74">
        <v>404</v>
      </c>
      <c r="N501" s="74">
        <v>176</v>
      </c>
      <c r="O501" s="74">
        <v>47</v>
      </c>
      <c r="P501" s="74">
        <v>128</v>
      </c>
      <c r="Q501" s="17">
        <v>430</v>
      </c>
      <c r="R501" s="17">
        <v>139</v>
      </c>
      <c r="S501" s="17">
        <v>104</v>
      </c>
      <c r="T501" s="17">
        <v>179</v>
      </c>
      <c r="U501" s="55">
        <f>+Table1[[#This Row],[Thames Turbo Sprint Triathlon]]/$M$3</f>
        <v>1</v>
      </c>
      <c r="V501" s="55">
        <f t="shared" si="174"/>
        <v>1</v>
      </c>
      <c r="W501" s="55">
        <f t="shared" si="175"/>
        <v>1</v>
      </c>
      <c r="X501" s="55">
        <f t="shared" si="176"/>
        <v>1</v>
      </c>
      <c r="Y501" s="55">
        <f t="shared" si="177"/>
        <v>0.83495145631067957</v>
      </c>
      <c r="Z501" s="55">
        <f>+Table1[[#This Row],[Hillingdon Sprint Triathlon]]/$R$3</f>
        <v>1</v>
      </c>
      <c r="AA501" s="55">
        <f>+Table1[[#This Row],[London Fields]]/$S$3</f>
        <v>1</v>
      </c>
      <c r="AB501" s="55">
        <f>+Table1[[#This Row],[Jekyll &amp; Hyde Park Duathlon]]/$T$3</f>
        <v>1</v>
      </c>
      <c r="AC501" s="65">
        <f t="shared" si="178"/>
        <v>3.8349514563106797</v>
      </c>
      <c r="AD501" s="55"/>
      <c r="AE501" s="55">
        <f>+AC501</f>
        <v>3.8349514563106797</v>
      </c>
      <c r="AF501" s="55"/>
      <c r="AG501" s="55"/>
      <c r="AH501" s="55"/>
      <c r="AI501" s="55"/>
      <c r="AJ501" s="73">
        <f>COUNT(Table1[[#This Row],[F open]:[M SuperVet]])</f>
        <v>1</v>
      </c>
    </row>
    <row r="502" spans="1:36" s="52" customFormat="1" x14ac:dyDescent="0.2">
      <c r="A502" s="16" t="str">
        <f t="shared" si="186"/>
        <v xml:space="preserve"> </v>
      </c>
      <c r="B502" s="16" t="s">
        <v>583</v>
      </c>
      <c r="C502" s="15"/>
      <c r="D502" s="29" t="s">
        <v>217</v>
      </c>
      <c r="E502" s="29" t="s">
        <v>194</v>
      </c>
      <c r="F502" s="82">
        <f t="shared" si="173"/>
        <v>1182</v>
      </c>
      <c r="G502" s="82">
        <f>IF(Table1[[#This Row],[F open]]=""," ",RANK(AD502,$AD$5:$AD$1454,1))</f>
        <v>208</v>
      </c>
      <c r="H502" s="82" t="str">
        <f>IF(Table1[[#This Row],[F Vet]]=""," ",RANK(AE502,$AE$5:$AE$1454,1))</f>
        <v xml:space="preserve"> </v>
      </c>
      <c r="I502" s="82" t="str">
        <f>IF(Table1[[#This Row],[F SuperVet]]=""," ",RANK(AF502,$AF$5:$AF$1454,1))</f>
        <v xml:space="preserve"> </v>
      </c>
      <c r="J502" s="82" t="str">
        <f>IF(Table1[[#This Row],[M Open]]=""," ",RANK(AG502,$AG$5:$AG$1454,1))</f>
        <v xml:space="preserve"> </v>
      </c>
      <c r="K502" s="82" t="str">
        <f>IF(Table1[[#This Row],[M Vet]]=""," ",RANK(AH502,$AH$5:$AH$1454,1))</f>
        <v xml:space="preserve"> </v>
      </c>
      <c r="L502" s="82" t="str">
        <f>IF(Table1[[#This Row],[M SuperVet]]=""," ",RANK(AI502,$AI$5:$AI$1454,1))</f>
        <v xml:space="preserve"> </v>
      </c>
      <c r="M502" s="74">
        <v>404</v>
      </c>
      <c r="N502" s="74">
        <v>176</v>
      </c>
      <c r="O502" s="74">
        <v>47</v>
      </c>
      <c r="P502" s="74">
        <v>128</v>
      </c>
      <c r="Q502" s="17">
        <v>426</v>
      </c>
      <c r="R502" s="17">
        <v>139</v>
      </c>
      <c r="S502" s="17">
        <v>104</v>
      </c>
      <c r="T502" s="17">
        <v>179</v>
      </c>
      <c r="U502" s="55">
        <f>+Table1[[#This Row],[Thames Turbo Sprint Triathlon]]/$M$3</f>
        <v>1</v>
      </c>
      <c r="V502" s="55">
        <f t="shared" si="174"/>
        <v>1</v>
      </c>
      <c r="W502" s="55">
        <f t="shared" si="175"/>
        <v>1</v>
      </c>
      <c r="X502" s="55">
        <f t="shared" si="176"/>
        <v>1</v>
      </c>
      <c r="Y502" s="55">
        <f t="shared" si="177"/>
        <v>0.82718446601941753</v>
      </c>
      <c r="Z502" s="55">
        <f>+Table1[[#This Row],[Hillingdon Sprint Triathlon]]/$R$3</f>
        <v>1</v>
      </c>
      <c r="AA502" s="55">
        <f>+Table1[[#This Row],[London Fields]]/$S$3</f>
        <v>1</v>
      </c>
      <c r="AB502" s="55">
        <f>+Table1[[#This Row],[Jekyll &amp; Hyde Park Duathlon]]/$T$3</f>
        <v>1</v>
      </c>
      <c r="AC502" s="65">
        <f t="shared" si="178"/>
        <v>3.8271844660194176</v>
      </c>
      <c r="AD502" s="55">
        <f t="shared" ref="AD502:AD504" si="190">+AC502</f>
        <v>3.8271844660194176</v>
      </c>
      <c r="AE502" s="55"/>
      <c r="AF502" s="55"/>
      <c r="AG502" s="55"/>
      <c r="AH502" s="55"/>
      <c r="AI502" s="55"/>
      <c r="AJ502" s="73">
        <f>COUNT(Table1[[#This Row],[F open]:[M SuperVet]])</f>
        <v>1</v>
      </c>
    </row>
    <row r="503" spans="1:36" s="52" customFormat="1" x14ac:dyDescent="0.2">
      <c r="A503" s="16" t="str">
        <f t="shared" si="186"/>
        <v xml:space="preserve"> </v>
      </c>
      <c r="B503" s="16" t="s">
        <v>1941</v>
      </c>
      <c r="C503" s="15"/>
      <c r="D503" s="29" t="s">
        <v>217</v>
      </c>
      <c r="E503" s="29" t="s">
        <v>194</v>
      </c>
      <c r="F503" s="82">
        <f t="shared" si="173"/>
        <v>1306</v>
      </c>
      <c r="G503" s="82">
        <f>IF(Table1[[#This Row],[F open]]=""," ",RANK(AD503,$AD$5:$AD$1454,1))</f>
        <v>256</v>
      </c>
      <c r="H503" s="82" t="str">
        <f>IF(Table1[[#This Row],[F Vet]]=""," ",RANK(AE503,$AE$5:$AE$1454,1))</f>
        <v xml:space="preserve"> </v>
      </c>
      <c r="I503" s="82" t="str">
        <f>IF(Table1[[#This Row],[F SuperVet]]=""," ",RANK(AF503,$AF$5:$AF$1454,1))</f>
        <v xml:space="preserve"> </v>
      </c>
      <c r="J503" s="82" t="str">
        <f>IF(Table1[[#This Row],[M Open]]=""," ",RANK(AG503,$AG$5:$AG$1454,1))</f>
        <v xml:space="preserve"> </v>
      </c>
      <c r="K503" s="82" t="str">
        <f>IF(Table1[[#This Row],[M Vet]]=""," ",RANK(AH503,$AH$5:$AH$1454,1))</f>
        <v xml:space="preserve"> </v>
      </c>
      <c r="L503" s="82" t="str">
        <f>IF(Table1[[#This Row],[M SuperVet]]=""," ",RANK(AI503,$AI$5:$AI$1454,1))</f>
        <v xml:space="preserve"> </v>
      </c>
      <c r="M503" s="74">
        <v>404</v>
      </c>
      <c r="N503" s="74">
        <v>176</v>
      </c>
      <c r="O503" s="74">
        <v>47</v>
      </c>
      <c r="P503" s="74">
        <v>128</v>
      </c>
      <c r="Q503" s="17">
        <v>466</v>
      </c>
      <c r="R503" s="17">
        <v>139</v>
      </c>
      <c r="S503" s="17">
        <v>104</v>
      </c>
      <c r="T503" s="17">
        <v>179</v>
      </c>
      <c r="U503" s="55">
        <f>+Table1[[#This Row],[Thames Turbo Sprint Triathlon]]/$M$3</f>
        <v>1</v>
      </c>
      <c r="V503" s="55">
        <f t="shared" si="174"/>
        <v>1</v>
      </c>
      <c r="W503" s="55">
        <f t="shared" si="175"/>
        <v>1</v>
      </c>
      <c r="X503" s="55">
        <f t="shared" si="176"/>
        <v>1</v>
      </c>
      <c r="Y503" s="55">
        <f t="shared" si="177"/>
        <v>0.90485436893203886</v>
      </c>
      <c r="Z503" s="55">
        <f>+Table1[[#This Row],[Hillingdon Sprint Triathlon]]/$R$3</f>
        <v>1</v>
      </c>
      <c r="AA503" s="55">
        <f>+Table1[[#This Row],[London Fields]]/$S$3</f>
        <v>1</v>
      </c>
      <c r="AB503" s="55">
        <f>+Table1[[#This Row],[Jekyll &amp; Hyde Park Duathlon]]/$T$3</f>
        <v>1</v>
      </c>
      <c r="AC503" s="65">
        <f t="shared" si="178"/>
        <v>3.904854368932039</v>
      </c>
      <c r="AD503" s="55">
        <f t="shared" si="190"/>
        <v>3.904854368932039</v>
      </c>
      <c r="AE503" s="55"/>
      <c r="AF503" s="55"/>
      <c r="AG503" s="55"/>
      <c r="AH503" s="55"/>
      <c r="AI503" s="55"/>
      <c r="AJ503" s="73">
        <f>COUNT(Table1[[#This Row],[F open]:[M SuperVet]])</f>
        <v>1</v>
      </c>
    </row>
    <row r="504" spans="1:36" s="52" customFormat="1" x14ac:dyDescent="0.2">
      <c r="A504" s="16" t="str">
        <f t="shared" si="186"/>
        <v xml:space="preserve"> </v>
      </c>
      <c r="B504" s="16" t="s">
        <v>776</v>
      </c>
      <c r="C504" s="15" t="s">
        <v>218</v>
      </c>
      <c r="D504" s="29" t="s">
        <v>217</v>
      </c>
      <c r="E504" s="29" t="s">
        <v>194</v>
      </c>
      <c r="F504" s="82">
        <f t="shared" si="173"/>
        <v>294</v>
      </c>
      <c r="G504" s="82">
        <f>IF(Table1[[#This Row],[F open]]=""," ",RANK(AD504,$AD$5:$AD$1454,1))</f>
        <v>27</v>
      </c>
      <c r="H504" s="82" t="str">
        <f>IF(Table1[[#This Row],[F Vet]]=""," ",RANK(AE504,$AE$5:$AE$1454,1))</f>
        <v xml:space="preserve"> </v>
      </c>
      <c r="I504" s="82" t="str">
        <f>IF(Table1[[#This Row],[F SuperVet]]=""," ",RANK(AF504,$AF$5:$AF$1454,1))</f>
        <v xml:space="preserve"> </v>
      </c>
      <c r="J504" s="82" t="str">
        <f>IF(Table1[[#This Row],[M Open]]=""," ",RANK(AG504,$AG$5:$AG$1454,1))</f>
        <v xml:space="preserve"> </v>
      </c>
      <c r="K504" s="82" t="str">
        <f>IF(Table1[[#This Row],[M Vet]]=""," ",RANK(AH504,$AH$5:$AH$1454,1))</f>
        <v xml:space="preserve"> </v>
      </c>
      <c r="L504" s="82" t="str">
        <f>IF(Table1[[#This Row],[M SuperVet]]=""," ",RANK(AI504,$AI$5:$AI$1454,1))</f>
        <v xml:space="preserve"> </v>
      </c>
      <c r="M504" s="74">
        <v>67</v>
      </c>
      <c r="N504" s="74">
        <v>176</v>
      </c>
      <c r="O504" s="74">
        <v>47</v>
      </c>
      <c r="P504" s="74">
        <v>128</v>
      </c>
      <c r="Q504" s="17">
        <v>515</v>
      </c>
      <c r="R504" s="17">
        <v>139</v>
      </c>
      <c r="S504" s="17">
        <v>104</v>
      </c>
      <c r="T504" s="17">
        <v>179</v>
      </c>
      <c r="U504" s="55">
        <f>+Table1[[#This Row],[Thames Turbo Sprint Triathlon]]/$M$3</f>
        <v>0.16584158415841585</v>
      </c>
      <c r="V504" s="55">
        <f t="shared" si="174"/>
        <v>1</v>
      </c>
      <c r="W504" s="55">
        <f t="shared" si="175"/>
        <v>1</v>
      </c>
      <c r="X504" s="55">
        <f t="shared" si="176"/>
        <v>1</v>
      </c>
      <c r="Y504" s="55">
        <f t="shared" si="177"/>
        <v>1</v>
      </c>
      <c r="Z504" s="55">
        <f>+Table1[[#This Row],[Hillingdon Sprint Triathlon]]/$R$3</f>
        <v>1</v>
      </c>
      <c r="AA504" s="55">
        <f>+Table1[[#This Row],[London Fields]]/$S$3</f>
        <v>1</v>
      </c>
      <c r="AB504" s="55">
        <f>+Table1[[#This Row],[Jekyll &amp; Hyde Park Duathlon]]/$T$3</f>
        <v>1</v>
      </c>
      <c r="AC504" s="65">
        <f t="shared" si="178"/>
        <v>3.1658415841584158</v>
      </c>
      <c r="AD504" s="55">
        <f t="shared" si="190"/>
        <v>3.1658415841584158</v>
      </c>
      <c r="AE504" s="55"/>
      <c r="AF504" s="55"/>
      <c r="AG504" s="55"/>
      <c r="AH504" s="55"/>
      <c r="AI504" s="55"/>
      <c r="AJ504" s="73">
        <f>COUNT(Table1[[#This Row],[F open]:[M SuperVet]])</f>
        <v>1</v>
      </c>
    </row>
    <row r="505" spans="1:36" s="52" customFormat="1" x14ac:dyDescent="0.2">
      <c r="A505" s="16" t="str">
        <f t="shared" si="186"/>
        <v xml:space="preserve"> </v>
      </c>
      <c r="B505" s="16" t="s">
        <v>412</v>
      </c>
      <c r="C505" s="15" t="s">
        <v>144</v>
      </c>
      <c r="D505" s="29" t="s">
        <v>397</v>
      </c>
      <c r="E505" s="29" t="s">
        <v>194</v>
      </c>
      <c r="F505" s="82">
        <f t="shared" si="173"/>
        <v>522</v>
      </c>
      <c r="G505" s="82" t="str">
        <f>IF(Table1[[#This Row],[F open]]=""," ",RANK(AD505,$AD$5:$AD$1454,1))</f>
        <v xml:space="preserve"> </v>
      </c>
      <c r="H505" s="82">
        <f>IF(Table1[[#This Row],[F Vet]]=""," ",RANK(AE505,$AE$5:$AE$1454,1))</f>
        <v>12</v>
      </c>
      <c r="I505" s="82" t="str">
        <f>IF(Table1[[#This Row],[F SuperVet]]=""," ",RANK(AF505,$AF$5:$AF$1454,1))</f>
        <v xml:space="preserve"> </v>
      </c>
      <c r="J505" s="82" t="str">
        <f>IF(Table1[[#This Row],[M Open]]=""," ",RANK(AG505,$AG$5:$AG$1454,1))</f>
        <v xml:space="preserve"> </v>
      </c>
      <c r="K505" s="82" t="str">
        <f>IF(Table1[[#This Row],[M Vet]]=""," ",RANK(AH505,$AH$5:$AH$1454,1))</f>
        <v xml:space="preserve"> </v>
      </c>
      <c r="L505" s="82" t="str">
        <f>IF(Table1[[#This Row],[M SuperVet]]=""," ",RANK(AI505,$AI$5:$AI$1454,1))</f>
        <v xml:space="preserve"> </v>
      </c>
      <c r="M505" s="74">
        <v>139</v>
      </c>
      <c r="N505" s="74">
        <v>176</v>
      </c>
      <c r="O505" s="74">
        <v>47</v>
      </c>
      <c r="P505" s="74">
        <v>128</v>
      </c>
      <c r="Q505" s="17">
        <v>515</v>
      </c>
      <c r="R505" s="17">
        <v>139</v>
      </c>
      <c r="S505" s="17">
        <v>104</v>
      </c>
      <c r="T505" s="17">
        <v>179</v>
      </c>
      <c r="U505" s="55">
        <f>+Table1[[#This Row],[Thames Turbo Sprint Triathlon]]/$M$3</f>
        <v>0.34405940594059403</v>
      </c>
      <c r="V505" s="55">
        <f t="shared" si="174"/>
        <v>1</v>
      </c>
      <c r="W505" s="55">
        <f t="shared" si="175"/>
        <v>1</v>
      </c>
      <c r="X505" s="55">
        <f t="shared" si="176"/>
        <v>1</v>
      </c>
      <c r="Y505" s="55">
        <f t="shared" si="177"/>
        <v>1</v>
      </c>
      <c r="Z505" s="55">
        <f>+Table1[[#This Row],[Hillingdon Sprint Triathlon]]/$R$3</f>
        <v>1</v>
      </c>
      <c r="AA505" s="55">
        <f>+Table1[[#This Row],[London Fields]]/$S$3</f>
        <v>1</v>
      </c>
      <c r="AB505" s="55">
        <f>+Table1[[#This Row],[Jekyll &amp; Hyde Park Duathlon]]/$T$3</f>
        <v>1</v>
      </c>
      <c r="AC505" s="65">
        <f t="shared" si="178"/>
        <v>3.3440594059405941</v>
      </c>
      <c r="AD505" s="55"/>
      <c r="AE505" s="55">
        <f>+AC505</f>
        <v>3.3440594059405941</v>
      </c>
      <c r="AF505" s="55"/>
      <c r="AG505" s="55"/>
      <c r="AH505" s="55"/>
      <c r="AI505" s="55"/>
      <c r="AJ505" s="73">
        <f>COUNT(Table1[[#This Row],[F open]:[M SuperVet]])</f>
        <v>1</v>
      </c>
    </row>
    <row r="506" spans="1:36" s="52" customFormat="1" x14ac:dyDescent="0.2">
      <c r="A506" s="16" t="str">
        <f t="shared" si="186"/>
        <v xml:space="preserve"> </v>
      </c>
      <c r="B506" s="16" t="s">
        <v>991</v>
      </c>
      <c r="C506" s="15" t="s">
        <v>151</v>
      </c>
      <c r="D506" s="29" t="s">
        <v>217</v>
      </c>
      <c r="E506" s="29" t="s">
        <v>194</v>
      </c>
      <c r="F506" s="82">
        <f t="shared" si="173"/>
        <v>811</v>
      </c>
      <c r="G506" s="82">
        <f>IF(Table1[[#This Row],[F open]]=""," ",RANK(AD506,$AD$5:$AD$1454,1))</f>
        <v>114</v>
      </c>
      <c r="H506" s="82" t="str">
        <f>IF(Table1[[#This Row],[F Vet]]=""," ",RANK(AE506,$AE$5:$AE$1454,1))</f>
        <v xml:space="preserve"> </v>
      </c>
      <c r="I506" s="82" t="str">
        <f>IF(Table1[[#This Row],[F SuperVet]]=""," ",RANK(AF506,$AF$5:$AF$1454,1))</f>
        <v xml:space="preserve"> </v>
      </c>
      <c r="J506" s="82" t="str">
        <f>IF(Table1[[#This Row],[M Open]]=""," ",RANK(AG506,$AG$5:$AG$1454,1))</f>
        <v xml:space="preserve"> </v>
      </c>
      <c r="K506" s="82" t="str">
        <f>IF(Table1[[#This Row],[M Vet]]=""," ",RANK(AH506,$AH$5:$AH$1454,1))</f>
        <v xml:space="preserve"> </v>
      </c>
      <c r="L506" s="82" t="str">
        <f>IF(Table1[[#This Row],[M SuperVet]]=""," ",RANK(AI506,$AI$5:$AI$1454,1))</f>
        <v xml:space="preserve"> </v>
      </c>
      <c r="M506" s="74">
        <v>340</v>
      </c>
      <c r="N506" s="74">
        <v>176</v>
      </c>
      <c r="O506" s="74">
        <v>47</v>
      </c>
      <c r="P506" s="74">
        <v>128</v>
      </c>
      <c r="Q506" s="17">
        <v>376</v>
      </c>
      <c r="R506" s="17">
        <v>139</v>
      </c>
      <c r="S506" s="17">
        <v>104</v>
      </c>
      <c r="T506" s="17">
        <v>179</v>
      </c>
      <c r="U506" s="55">
        <f>+Table1[[#This Row],[Thames Turbo Sprint Triathlon]]/$M$3</f>
        <v>0.84158415841584155</v>
      </c>
      <c r="V506" s="55">
        <f t="shared" si="174"/>
        <v>1</v>
      </c>
      <c r="W506" s="55">
        <f t="shared" si="175"/>
        <v>1</v>
      </c>
      <c r="X506" s="55">
        <f t="shared" si="176"/>
        <v>1</v>
      </c>
      <c r="Y506" s="55">
        <f t="shared" si="177"/>
        <v>0.73009708737864076</v>
      </c>
      <c r="Z506" s="55">
        <f>+Table1[[#This Row],[Hillingdon Sprint Triathlon]]/$R$3</f>
        <v>1</v>
      </c>
      <c r="AA506" s="55">
        <f>+Table1[[#This Row],[London Fields]]/$S$3</f>
        <v>1</v>
      </c>
      <c r="AB506" s="55">
        <f>+Table1[[#This Row],[Jekyll &amp; Hyde Park Duathlon]]/$T$3</f>
        <v>1</v>
      </c>
      <c r="AC506" s="65">
        <f t="shared" si="178"/>
        <v>3.5716812457944824</v>
      </c>
      <c r="AD506" s="55">
        <f t="shared" ref="AD506:AD508" si="191">+AC506</f>
        <v>3.5716812457944824</v>
      </c>
      <c r="AE506" s="55"/>
      <c r="AF506" s="55"/>
      <c r="AG506" s="55"/>
      <c r="AH506" s="55"/>
      <c r="AI506" s="55"/>
      <c r="AJ506" s="73">
        <f>COUNT(Table1[[#This Row],[F open]:[M SuperVet]])</f>
        <v>1</v>
      </c>
    </row>
    <row r="507" spans="1:36" s="52" customFormat="1" x14ac:dyDescent="0.2">
      <c r="A507" s="16" t="str">
        <f t="shared" si="186"/>
        <v xml:space="preserve"> </v>
      </c>
      <c r="B507" s="16" t="s">
        <v>2243</v>
      </c>
      <c r="C507" s="15" t="s">
        <v>5</v>
      </c>
      <c r="D507" s="29" t="s">
        <v>217</v>
      </c>
      <c r="E507" s="29" t="s">
        <v>194</v>
      </c>
      <c r="F507" s="82">
        <f t="shared" si="173"/>
        <v>1163</v>
      </c>
      <c r="G507" s="82">
        <f>IF(Table1[[#This Row],[F open]]=""," ",RANK(AD507,$AD$5:$AD$1454,1))</f>
        <v>200</v>
      </c>
      <c r="H507" s="82" t="str">
        <f>IF(Table1[[#This Row],[F Vet]]=""," ",RANK(AE507,$AE$5:$AE$1454,1))</f>
        <v xml:space="preserve"> </v>
      </c>
      <c r="I507" s="82" t="str">
        <f>IF(Table1[[#This Row],[F SuperVet]]=""," ",RANK(AF507,$AF$5:$AF$1454,1))</f>
        <v xml:space="preserve"> </v>
      </c>
      <c r="J507" s="82" t="str">
        <f>IF(Table1[[#This Row],[M Open]]=""," ",RANK(AG507,$AG$5:$AG$1454,1))</f>
        <v xml:space="preserve"> </v>
      </c>
      <c r="K507" s="82" t="str">
        <f>IF(Table1[[#This Row],[M Vet]]=""," ",RANK(AH507,$AH$5:$AH$1454,1))</f>
        <v xml:space="preserve"> </v>
      </c>
      <c r="L507" s="82" t="str">
        <f>IF(Table1[[#This Row],[M SuperVet]]=""," ",RANK(AI507,$AI$5:$AI$1454,1))</f>
        <v xml:space="preserve"> </v>
      </c>
      <c r="M507" s="74">
        <v>404</v>
      </c>
      <c r="N507" s="74">
        <v>176</v>
      </c>
      <c r="O507" s="74">
        <v>47</v>
      </c>
      <c r="P507" s="74">
        <v>128</v>
      </c>
      <c r="Q507" s="17">
        <v>515</v>
      </c>
      <c r="R507" s="17">
        <v>139</v>
      </c>
      <c r="S507" s="17">
        <v>104</v>
      </c>
      <c r="T507" s="17">
        <v>146</v>
      </c>
      <c r="U507" s="55">
        <f>+Table1[[#This Row],[Thames Turbo Sprint Triathlon]]/$M$3</f>
        <v>1</v>
      </c>
      <c r="V507" s="55">
        <f t="shared" si="174"/>
        <v>1</v>
      </c>
      <c r="W507" s="55">
        <f t="shared" si="175"/>
        <v>1</v>
      </c>
      <c r="X507" s="55">
        <f t="shared" si="176"/>
        <v>1</v>
      </c>
      <c r="Y507" s="55">
        <f t="shared" si="177"/>
        <v>1</v>
      </c>
      <c r="Z507" s="55">
        <f>+Table1[[#This Row],[Hillingdon Sprint Triathlon]]/$R$3</f>
        <v>1</v>
      </c>
      <c r="AA507" s="55">
        <f>+Table1[[#This Row],[London Fields]]/$S$3</f>
        <v>1</v>
      </c>
      <c r="AB507" s="55">
        <f>+Table1[[#This Row],[Jekyll &amp; Hyde Park Duathlon]]/$T$3</f>
        <v>0.81564245810055869</v>
      </c>
      <c r="AC507" s="65">
        <f t="shared" si="178"/>
        <v>3.8156424581005588</v>
      </c>
      <c r="AD507" s="55">
        <f t="shared" si="191"/>
        <v>3.8156424581005588</v>
      </c>
      <c r="AE507" s="55"/>
      <c r="AF507" s="55"/>
      <c r="AG507" s="55"/>
      <c r="AH507" s="55"/>
      <c r="AI507" s="55"/>
      <c r="AJ507" s="73">
        <f>COUNT(Table1[[#This Row],[F open]:[M SuperVet]])</f>
        <v>1</v>
      </c>
    </row>
    <row r="508" spans="1:36" s="52" customFormat="1" x14ac:dyDescent="0.2">
      <c r="A508" s="16" t="str">
        <f t="shared" si="186"/>
        <v xml:space="preserve"> </v>
      </c>
      <c r="B508" s="16" t="s">
        <v>1761</v>
      </c>
      <c r="C508" s="15" t="s">
        <v>1615</v>
      </c>
      <c r="D508" s="29" t="s">
        <v>217</v>
      </c>
      <c r="E508" s="29" t="s">
        <v>194</v>
      </c>
      <c r="F508" s="82">
        <f t="shared" si="173"/>
        <v>654</v>
      </c>
      <c r="G508" s="82">
        <f>IF(Table1[[#This Row],[F open]]=""," ",RANK(AD508,$AD$5:$AD$1454,1))</f>
        <v>82</v>
      </c>
      <c r="H508" s="82" t="str">
        <f>IF(Table1[[#This Row],[F Vet]]=""," ",RANK(AE508,$AE$5:$AE$1454,1))</f>
        <v xml:space="preserve"> </v>
      </c>
      <c r="I508" s="82" t="str">
        <f>IF(Table1[[#This Row],[F SuperVet]]=""," ",RANK(AF508,$AF$5:$AF$1454,1))</f>
        <v xml:space="preserve"> </v>
      </c>
      <c r="J508" s="82" t="str">
        <f>IF(Table1[[#This Row],[M Open]]=""," ",RANK(AG508,$AG$5:$AG$1454,1))</f>
        <v xml:space="preserve"> </v>
      </c>
      <c r="K508" s="82" t="str">
        <f>IF(Table1[[#This Row],[M Vet]]=""," ",RANK(AH508,$AH$5:$AH$1454,1))</f>
        <v xml:space="preserve"> </v>
      </c>
      <c r="L508" s="82" t="str">
        <f>IF(Table1[[#This Row],[M SuperVet]]=""," ",RANK(AI508,$AI$5:$AI$1454,1))</f>
        <v xml:space="preserve"> </v>
      </c>
      <c r="M508" s="74">
        <v>404</v>
      </c>
      <c r="N508" s="74">
        <v>176</v>
      </c>
      <c r="O508" s="74">
        <v>47</v>
      </c>
      <c r="P508" s="74">
        <v>128</v>
      </c>
      <c r="Q508" s="17">
        <v>232</v>
      </c>
      <c r="R508" s="17">
        <v>139</v>
      </c>
      <c r="S508" s="17">
        <v>104</v>
      </c>
      <c r="T508" s="17">
        <v>179</v>
      </c>
      <c r="U508" s="55">
        <f>+Table1[[#This Row],[Thames Turbo Sprint Triathlon]]/$M$3</f>
        <v>1</v>
      </c>
      <c r="V508" s="55">
        <f t="shared" si="174"/>
        <v>1</v>
      </c>
      <c r="W508" s="55">
        <f t="shared" si="175"/>
        <v>1</v>
      </c>
      <c r="X508" s="55">
        <f t="shared" si="176"/>
        <v>1</v>
      </c>
      <c r="Y508" s="55">
        <f t="shared" si="177"/>
        <v>0.45048543689320386</v>
      </c>
      <c r="Z508" s="55">
        <f>+Table1[[#This Row],[Hillingdon Sprint Triathlon]]/$R$3</f>
        <v>1</v>
      </c>
      <c r="AA508" s="55">
        <f>+Table1[[#This Row],[London Fields]]/$S$3</f>
        <v>1</v>
      </c>
      <c r="AB508" s="55">
        <f>+Table1[[#This Row],[Jekyll &amp; Hyde Park Duathlon]]/$T$3</f>
        <v>1</v>
      </c>
      <c r="AC508" s="65">
        <f t="shared" si="178"/>
        <v>3.4504854368932039</v>
      </c>
      <c r="AD508" s="55">
        <f t="shared" si="191"/>
        <v>3.4504854368932039</v>
      </c>
      <c r="AE508" s="55"/>
      <c r="AF508" s="55"/>
      <c r="AG508" s="55"/>
      <c r="AH508" s="55"/>
      <c r="AI508" s="55"/>
      <c r="AJ508" s="73">
        <f>COUNT(Table1[[#This Row],[F open]:[M SuperVet]])</f>
        <v>1</v>
      </c>
    </row>
    <row r="509" spans="1:36" s="52" customFormat="1" hidden="1" x14ac:dyDescent="0.2">
      <c r="A509" s="16" t="str">
        <f t="shared" si="186"/>
        <v xml:space="preserve"> </v>
      </c>
      <c r="B509" s="16" t="s">
        <v>2124</v>
      </c>
      <c r="C509" s="15"/>
      <c r="D509" s="29" t="s">
        <v>397</v>
      </c>
      <c r="E509" s="29" t="s">
        <v>188</v>
      </c>
      <c r="F509" s="82">
        <f t="shared" si="173"/>
        <v>1040</v>
      </c>
      <c r="G509" s="82" t="str">
        <f>IF(Table1[[#This Row],[F open]]=""," ",RANK(AD509,$AD$5:$AD$1454,1))</f>
        <v xml:space="preserve"> </v>
      </c>
      <c r="H509" s="82" t="str">
        <f>IF(Table1[[#This Row],[F Vet]]=""," ",RANK(AE509,$AE$5:$AE$1454,1))</f>
        <v xml:space="preserve"> </v>
      </c>
      <c r="I509" s="82" t="str">
        <f>IF(Table1[[#This Row],[F SuperVet]]=""," ",RANK(AF509,$AF$5:$AF$1454,1))</f>
        <v xml:space="preserve"> </v>
      </c>
      <c r="J509" s="82" t="str">
        <f>IF(Table1[[#This Row],[M Open]]=""," ",RANK(AG509,$AG$5:$AG$1454,1))</f>
        <v xml:space="preserve"> </v>
      </c>
      <c r="K509" s="82">
        <f>IF(Table1[[#This Row],[M Vet]]=""," ",RANK(AH509,$AH$5:$AH$1454,1))</f>
        <v>262</v>
      </c>
      <c r="L509" s="82" t="str">
        <f>IF(Table1[[#This Row],[M SuperVet]]=""," ",RANK(AI509,$AI$5:$AI$1454,1))</f>
        <v xml:space="preserve"> </v>
      </c>
      <c r="M509" s="74">
        <v>404</v>
      </c>
      <c r="N509" s="74">
        <v>176</v>
      </c>
      <c r="O509" s="74">
        <v>47</v>
      </c>
      <c r="P509" s="74">
        <v>128</v>
      </c>
      <c r="Q509" s="17">
        <v>515</v>
      </c>
      <c r="R509" s="17">
        <v>139</v>
      </c>
      <c r="S509" s="17">
        <v>76</v>
      </c>
      <c r="T509" s="17">
        <v>179</v>
      </c>
      <c r="U509" s="55">
        <f>+Table1[[#This Row],[Thames Turbo Sprint Triathlon]]/$M$3</f>
        <v>1</v>
      </c>
      <c r="V509" s="55">
        <f t="shared" si="174"/>
        <v>1</v>
      </c>
      <c r="W509" s="55">
        <f t="shared" si="175"/>
        <v>1</v>
      </c>
      <c r="X509" s="55">
        <f t="shared" si="176"/>
        <v>1</v>
      </c>
      <c r="Y509" s="55">
        <f t="shared" si="177"/>
        <v>1</v>
      </c>
      <c r="Z509" s="55">
        <f>+Table1[[#This Row],[Hillingdon Sprint Triathlon]]/$R$3</f>
        <v>1</v>
      </c>
      <c r="AA509" s="55">
        <f>+Table1[[#This Row],[London Fields]]/$S$3</f>
        <v>0.73076923076923073</v>
      </c>
      <c r="AB509" s="55">
        <f>+Table1[[#This Row],[Jekyll &amp; Hyde Park Duathlon]]/$T$3</f>
        <v>1</v>
      </c>
      <c r="AC509" s="65">
        <f t="shared" si="178"/>
        <v>3.7307692307692308</v>
      </c>
      <c r="AD509" s="55"/>
      <c r="AE509" s="55"/>
      <c r="AF509" s="55"/>
      <c r="AG509" s="55"/>
      <c r="AH509" s="55">
        <f>+AC509</f>
        <v>3.7307692307692308</v>
      </c>
      <c r="AI509" s="55"/>
      <c r="AJ509" s="73">
        <f>COUNT(Table1[[#This Row],[F open]:[M SuperVet]])</f>
        <v>1</v>
      </c>
    </row>
    <row r="510" spans="1:36" s="52" customFormat="1" hidden="1" x14ac:dyDescent="0.2">
      <c r="A510" s="16" t="str">
        <f t="shared" ref="A510:A513" si="192">IF(B509=B510,"y"," ")</f>
        <v xml:space="preserve"> </v>
      </c>
      <c r="B510" s="16" t="s">
        <v>1623</v>
      </c>
      <c r="C510" s="15" t="s">
        <v>139</v>
      </c>
      <c r="D510" s="29" t="s">
        <v>217</v>
      </c>
      <c r="E510" s="29" t="s">
        <v>188</v>
      </c>
      <c r="F510" s="82">
        <f t="shared" si="173"/>
        <v>69</v>
      </c>
      <c r="G510" s="82" t="str">
        <f>IF(Table1[[#This Row],[F open]]=""," ",RANK(AD510,$AD$5:$AD$1454,1))</f>
        <v xml:space="preserve"> </v>
      </c>
      <c r="H510" s="82" t="str">
        <f>IF(Table1[[#This Row],[F Vet]]=""," ",RANK(AE510,$AE$5:$AE$1454,1))</f>
        <v xml:space="preserve"> </v>
      </c>
      <c r="I510" s="82" t="str">
        <f>IF(Table1[[#This Row],[F SuperVet]]=""," ",RANK(AF510,$AF$5:$AF$1454,1))</f>
        <v xml:space="preserve"> </v>
      </c>
      <c r="J510" s="82">
        <f>IF(Table1[[#This Row],[M Open]]=""," ",RANK(AG510,$AG$5:$AG$1454,1))</f>
        <v>38</v>
      </c>
      <c r="K510" s="82" t="str">
        <f>IF(Table1[[#This Row],[M Vet]]=""," ",RANK(AH510,$AH$5:$AH$1454,1))</f>
        <v xml:space="preserve"> </v>
      </c>
      <c r="L510" s="82" t="str">
        <f>IF(Table1[[#This Row],[M SuperVet]]=""," ",RANK(AI510,$AI$5:$AI$1454,1))</f>
        <v xml:space="preserve"> </v>
      </c>
      <c r="M510" s="74">
        <v>404</v>
      </c>
      <c r="N510" s="74">
        <v>176</v>
      </c>
      <c r="O510" s="74">
        <v>47</v>
      </c>
      <c r="P510" s="74">
        <v>128</v>
      </c>
      <c r="Q510" s="17">
        <v>19</v>
      </c>
      <c r="R510" s="17">
        <v>139</v>
      </c>
      <c r="S510" s="17">
        <v>104</v>
      </c>
      <c r="T510" s="17">
        <v>71</v>
      </c>
      <c r="U510" s="55">
        <f>+Table1[[#This Row],[Thames Turbo Sprint Triathlon]]/$M$3</f>
        <v>1</v>
      </c>
      <c r="V510" s="55">
        <f t="shared" si="174"/>
        <v>1</v>
      </c>
      <c r="W510" s="55">
        <f t="shared" si="175"/>
        <v>1</v>
      </c>
      <c r="X510" s="55">
        <f t="shared" si="176"/>
        <v>1</v>
      </c>
      <c r="Y510" s="55">
        <f t="shared" si="177"/>
        <v>3.6893203883495145E-2</v>
      </c>
      <c r="Z510" s="55">
        <f>+Table1[[#This Row],[Hillingdon Sprint Triathlon]]/$R$3</f>
        <v>1</v>
      </c>
      <c r="AA510" s="55">
        <f>+Table1[[#This Row],[London Fields]]/$S$3</f>
        <v>1</v>
      </c>
      <c r="AB510" s="55">
        <f>+Table1[[#This Row],[Jekyll &amp; Hyde Park Duathlon]]/$T$3</f>
        <v>0.39664804469273746</v>
      </c>
      <c r="AC510" s="65">
        <f t="shared" si="178"/>
        <v>2.4335412485762324</v>
      </c>
      <c r="AD510" s="55"/>
      <c r="AE510" s="55"/>
      <c r="AF510" s="55"/>
      <c r="AG510" s="55">
        <f>+AC510</f>
        <v>2.4335412485762324</v>
      </c>
      <c r="AH510" s="55"/>
      <c r="AI510" s="55"/>
      <c r="AJ510" s="73">
        <f>COUNT(Table1[[#This Row],[F open]:[M SuperVet]])</f>
        <v>1</v>
      </c>
    </row>
    <row r="511" spans="1:36" s="52" customFormat="1" x14ac:dyDescent="0.2">
      <c r="A511" s="16" t="str">
        <f t="shared" si="192"/>
        <v xml:space="preserve"> </v>
      </c>
      <c r="B511" s="16" t="s">
        <v>849</v>
      </c>
      <c r="C511" s="15" t="s">
        <v>51</v>
      </c>
      <c r="D511" s="29" t="s">
        <v>397</v>
      </c>
      <c r="E511" s="29" t="s">
        <v>194</v>
      </c>
      <c r="F511" s="82">
        <f t="shared" si="173"/>
        <v>75</v>
      </c>
      <c r="G511" s="82" t="str">
        <f>IF(Table1[[#This Row],[F open]]=""," ",RANK(AD511,$AD$5:$AD$1454,1))</f>
        <v xml:space="preserve"> </v>
      </c>
      <c r="H511" s="82">
        <f>IF(Table1[[#This Row],[F Vet]]=""," ",RANK(AE511,$AE$5:$AE$1454,1))</f>
        <v>1</v>
      </c>
      <c r="I511" s="82" t="str">
        <f>IF(Table1[[#This Row],[F SuperVet]]=""," ",RANK(AF511,$AF$5:$AF$1454,1))</f>
        <v xml:space="preserve"> </v>
      </c>
      <c r="J511" s="82" t="str">
        <f>IF(Table1[[#This Row],[M Open]]=""," ",RANK(AG511,$AG$5:$AG$1454,1))</f>
        <v xml:space="preserve"> </v>
      </c>
      <c r="K511" s="82" t="str">
        <f>IF(Table1[[#This Row],[M Vet]]=""," ",RANK(AH511,$AH$5:$AH$1454,1))</f>
        <v xml:space="preserve"> </v>
      </c>
      <c r="L511" s="82" t="str">
        <f>IF(Table1[[#This Row],[M SuperVet]]=""," ",RANK(AI511,$AI$5:$AI$1454,1))</f>
        <v xml:space="preserve"> </v>
      </c>
      <c r="M511" s="74">
        <v>169</v>
      </c>
      <c r="N511" s="74">
        <v>176</v>
      </c>
      <c r="O511" s="74">
        <v>47</v>
      </c>
      <c r="P511" s="74">
        <v>68</v>
      </c>
      <c r="Q511" s="17">
        <v>515</v>
      </c>
      <c r="R511" s="17">
        <v>72</v>
      </c>
      <c r="S511" s="17">
        <v>104</v>
      </c>
      <c r="T511" s="17">
        <v>179</v>
      </c>
      <c r="U511" s="55">
        <f>+Table1[[#This Row],[Thames Turbo Sprint Triathlon]]/$M$3</f>
        <v>0.4183168316831683</v>
      </c>
      <c r="V511" s="55">
        <f t="shared" si="174"/>
        <v>1</v>
      </c>
      <c r="W511" s="55">
        <f t="shared" si="175"/>
        <v>1</v>
      </c>
      <c r="X511" s="55">
        <f t="shared" si="176"/>
        <v>0.53125</v>
      </c>
      <c r="Y511" s="55">
        <f t="shared" si="177"/>
        <v>1</v>
      </c>
      <c r="Z511" s="55">
        <f>+Table1[[#This Row],[Hillingdon Sprint Triathlon]]/$R$3</f>
        <v>0.51798561151079137</v>
      </c>
      <c r="AA511" s="55">
        <f>+Table1[[#This Row],[London Fields]]/$S$3</f>
        <v>1</v>
      </c>
      <c r="AB511" s="55">
        <f>+Table1[[#This Row],[Jekyll &amp; Hyde Park Duathlon]]/$T$3</f>
        <v>1</v>
      </c>
      <c r="AC511" s="65">
        <f t="shared" si="178"/>
        <v>2.4675524431939597</v>
      </c>
      <c r="AD511" s="55"/>
      <c r="AE511" s="55">
        <f>+AC511</f>
        <v>2.4675524431939597</v>
      </c>
      <c r="AF511" s="55"/>
      <c r="AG511" s="55"/>
      <c r="AH511" s="55"/>
      <c r="AI511" s="55"/>
      <c r="AJ511" s="73">
        <f>COUNT(Table1[[#This Row],[F open]:[M SuperVet]])</f>
        <v>1</v>
      </c>
    </row>
    <row r="512" spans="1:36" s="52" customFormat="1" x14ac:dyDescent="0.2">
      <c r="A512" s="16" t="str">
        <f t="shared" si="192"/>
        <v xml:space="preserve"> </v>
      </c>
      <c r="B512" s="16" t="s">
        <v>623</v>
      </c>
      <c r="C512" s="15" t="s">
        <v>53</v>
      </c>
      <c r="D512" s="29" t="s">
        <v>217</v>
      </c>
      <c r="E512" s="29" t="s">
        <v>1538</v>
      </c>
      <c r="F512" s="82">
        <f t="shared" si="173"/>
        <v>623</v>
      </c>
      <c r="G512" s="82">
        <f>IF(Table1[[#This Row],[F open]]=""," ",RANK(AD512,$AD$5:$AD$1454,1))</f>
        <v>75</v>
      </c>
      <c r="H512" s="82" t="str">
        <f>IF(Table1[[#This Row],[F Vet]]=""," ",RANK(AE512,$AE$5:$AE$1454,1))</f>
        <v xml:space="preserve"> </v>
      </c>
      <c r="I512" s="82" t="str">
        <f>IF(Table1[[#This Row],[F SuperVet]]=""," ",RANK(AF512,$AF$5:$AF$1454,1))</f>
        <v xml:space="preserve"> </v>
      </c>
      <c r="J512" s="82" t="str">
        <f>IF(Table1[[#This Row],[M Open]]=""," ",RANK(AG512,$AG$5:$AG$1454,1))</f>
        <v xml:space="preserve"> </v>
      </c>
      <c r="K512" s="82" t="str">
        <f>IF(Table1[[#This Row],[M Vet]]=""," ",RANK(AH512,$AH$5:$AH$1454,1))</f>
        <v xml:space="preserve"> </v>
      </c>
      <c r="L512" s="82" t="str">
        <f>IF(Table1[[#This Row],[M SuperVet]]=""," ",RANK(AI512,$AI$5:$AI$1454,1))</f>
        <v xml:space="preserve"> </v>
      </c>
      <c r="M512" s="74">
        <v>404</v>
      </c>
      <c r="N512" s="74">
        <v>176</v>
      </c>
      <c r="O512" s="74">
        <v>47</v>
      </c>
      <c r="P512" s="74">
        <v>128</v>
      </c>
      <c r="Q512" s="17">
        <v>515</v>
      </c>
      <c r="R512" s="17">
        <v>59</v>
      </c>
      <c r="S512" s="17">
        <v>104</v>
      </c>
      <c r="T512" s="17">
        <v>179</v>
      </c>
      <c r="U512" s="55">
        <f>+Table1[[#This Row],[Thames Turbo Sprint Triathlon]]/$M$3</f>
        <v>1</v>
      </c>
      <c r="V512" s="55">
        <f t="shared" si="174"/>
        <v>1</v>
      </c>
      <c r="W512" s="55">
        <f t="shared" si="175"/>
        <v>1</v>
      </c>
      <c r="X512" s="55">
        <f t="shared" si="176"/>
        <v>1</v>
      </c>
      <c r="Y512" s="55">
        <f t="shared" si="177"/>
        <v>1</v>
      </c>
      <c r="Z512" s="55">
        <f>+Table1[[#This Row],[Hillingdon Sprint Triathlon]]/$R$3</f>
        <v>0.42446043165467628</v>
      </c>
      <c r="AA512" s="55">
        <f>+Table1[[#This Row],[London Fields]]/$S$3</f>
        <v>1</v>
      </c>
      <c r="AB512" s="55">
        <f>+Table1[[#This Row],[Jekyll &amp; Hyde Park Duathlon]]/$T$3</f>
        <v>1</v>
      </c>
      <c r="AC512" s="65">
        <f t="shared" si="178"/>
        <v>3.4244604316546763</v>
      </c>
      <c r="AD512" s="55">
        <f t="shared" ref="AD512:AD513" si="193">+AC512</f>
        <v>3.4244604316546763</v>
      </c>
      <c r="AE512" s="55"/>
      <c r="AF512" s="55"/>
      <c r="AG512" s="55"/>
      <c r="AH512" s="55"/>
      <c r="AI512" s="55"/>
      <c r="AJ512" s="73">
        <f>COUNT(Table1[[#This Row],[F open]:[M SuperVet]])</f>
        <v>1</v>
      </c>
    </row>
    <row r="513" spans="1:36" s="52" customFormat="1" x14ac:dyDescent="0.2">
      <c r="A513" s="16" t="str">
        <f t="shared" si="192"/>
        <v xml:space="preserve"> </v>
      </c>
      <c r="B513" s="16" t="s">
        <v>1808</v>
      </c>
      <c r="C513" s="15"/>
      <c r="D513" s="29" t="s">
        <v>217</v>
      </c>
      <c r="E513" s="29" t="s">
        <v>194</v>
      </c>
      <c r="F513" s="82">
        <f t="shared" si="173"/>
        <v>815</v>
      </c>
      <c r="G513" s="82">
        <f>IF(Table1[[#This Row],[F open]]=""," ",RANK(AD513,$AD$5:$AD$1454,1))</f>
        <v>115</v>
      </c>
      <c r="H513" s="82" t="str">
        <f>IF(Table1[[#This Row],[F Vet]]=""," ",RANK(AE513,$AE$5:$AE$1454,1))</f>
        <v xml:space="preserve"> </v>
      </c>
      <c r="I513" s="82" t="str">
        <f>IF(Table1[[#This Row],[F SuperVet]]=""," ",RANK(AF513,$AF$5:$AF$1454,1))</f>
        <v xml:space="preserve"> </v>
      </c>
      <c r="J513" s="82" t="str">
        <f>IF(Table1[[#This Row],[M Open]]=""," ",RANK(AG513,$AG$5:$AG$1454,1))</f>
        <v xml:space="preserve"> </v>
      </c>
      <c r="K513" s="82" t="str">
        <f>IF(Table1[[#This Row],[M Vet]]=""," ",RANK(AH513,$AH$5:$AH$1454,1))</f>
        <v xml:space="preserve"> </v>
      </c>
      <c r="L513" s="82" t="str">
        <f>IF(Table1[[#This Row],[M SuperVet]]=""," ",RANK(AI513,$AI$5:$AI$1454,1))</f>
        <v xml:space="preserve"> </v>
      </c>
      <c r="M513" s="74">
        <v>404</v>
      </c>
      <c r="N513" s="74">
        <v>176</v>
      </c>
      <c r="O513" s="74">
        <v>47</v>
      </c>
      <c r="P513" s="74">
        <v>128</v>
      </c>
      <c r="Q513" s="17">
        <v>296</v>
      </c>
      <c r="R513" s="17">
        <v>139</v>
      </c>
      <c r="S513" s="17">
        <v>104</v>
      </c>
      <c r="T513" s="17">
        <v>179</v>
      </c>
      <c r="U513" s="55">
        <f>+Table1[[#This Row],[Thames Turbo Sprint Triathlon]]/$M$3</f>
        <v>1</v>
      </c>
      <c r="V513" s="55">
        <f t="shared" si="174"/>
        <v>1</v>
      </c>
      <c r="W513" s="55">
        <f t="shared" si="175"/>
        <v>1</v>
      </c>
      <c r="X513" s="55">
        <f t="shared" si="176"/>
        <v>1</v>
      </c>
      <c r="Y513" s="55">
        <f t="shared" si="177"/>
        <v>0.574757281553398</v>
      </c>
      <c r="Z513" s="55">
        <f>+Table1[[#This Row],[Hillingdon Sprint Triathlon]]/$R$3</f>
        <v>1</v>
      </c>
      <c r="AA513" s="55">
        <f>+Table1[[#This Row],[London Fields]]/$S$3</f>
        <v>1</v>
      </c>
      <c r="AB513" s="55">
        <f>+Table1[[#This Row],[Jekyll &amp; Hyde Park Duathlon]]/$T$3</f>
        <v>1</v>
      </c>
      <c r="AC513" s="65">
        <f t="shared" si="178"/>
        <v>3.5747572815533979</v>
      </c>
      <c r="AD513" s="55">
        <f t="shared" si="193"/>
        <v>3.5747572815533979</v>
      </c>
      <c r="AE513" s="55"/>
      <c r="AF513" s="55"/>
      <c r="AG513" s="55"/>
      <c r="AH513" s="55"/>
      <c r="AI513" s="55"/>
      <c r="AJ513" s="73">
        <f>COUNT(Table1[[#This Row],[F open]:[M SuperVet]])</f>
        <v>1</v>
      </c>
    </row>
    <row r="514" spans="1:36" s="52" customFormat="1" hidden="1" x14ac:dyDescent="0.2">
      <c r="A514" s="16" t="str">
        <f t="shared" ref="A514:A532" si="194">IF(B513=B514,"y"," ")</f>
        <v xml:space="preserve"> </v>
      </c>
      <c r="B514" s="16" t="s">
        <v>2199</v>
      </c>
      <c r="C514" s="15"/>
      <c r="D514" s="29" t="s">
        <v>217</v>
      </c>
      <c r="E514" s="29" t="s">
        <v>188</v>
      </c>
      <c r="F514" s="82">
        <f t="shared" si="173"/>
        <v>669</v>
      </c>
      <c r="G514" s="82" t="str">
        <f>IF(Table1[[#This Row],[F open]]=""," ",RANK(AD514,$AD$5:$AD$1454,1))</f>
        <v xml:space="preserve"> </v>
      </c>
      <c r="H514" s="82" t="str">
        <f>IF(Table1[[#This Row],[F Vet]]=""," ",RANK(AE514,$AE$5:$AE$1454,1))</f>
        <v xml:space="preserve"> </v>
      </c>
      <c r="I514" s="82" t="str">
        <f>IF(Table1[[#This Row],[F SuperVet]]=""," ",RANK(AF514,$AF$5:$AF$1454,1))</f>
        <v xml:space="preserve"> </v>
      </c>
      <c r="J514" s="82">
        <f>IF(Table1[[#This Row],[M Open]]=""," ",RANK(AG514,$AG$5:$AG$1454,1))</f>
        <v>361</v>
      </c>
      <c r="K514" s="82" t="str">
        <f>IF(Table1[[#This Row],[M Vet]]=""," ",RANK(AH514,$AH$5:$AH$1454,1))</f>
        <v xml:space="preserve"> </v>
      </c>
      <c r="L514" s="82" t="str">
        <f>IF(Table1[[#This Row],[M SuperVet]]=""," ",RANK(AI514,$AI$5:$AI$1454,1))</f>
        <v xml:space="preserve"> </v>
      </c>
      <c r="M514" s="74">
        <v>404</v>
      </c>
      <c r="N514" s="74">
        <v>176</v>
      </c>
      <c r="O514" s="74">
        <v>47</v>
      </c>
      <c r="P514" s="74">
        <v>128</v>
      </c>
      <c r="Q514" s="17">
        <v>515</v>
      </c>
      <c r="R514" s="17">
        <v>139</v>
      </c>
      <c r="S514" s="17">
        <v>104</v>
      </c>
      <c r="T514" s="17">
        <v>83</v>
      </c>
      <c r="U514" s="55">
        <f>+Table1[[#This Row],[Thames Turbo Sprint Triathlon]]/$M$3</f>
        <v>1</v>
      </c>
      <c r="V514" s="55">
        <f t="shared" si="174"/>
        <v>1</v>
      </c>
      <c r="W514" s="55">
        <f t="shared" si="175"/>
        <v>1</v>
      </c>
      <c r="X514" s="55">
        <f t="shared" si="176"/>
        <v>1</v>
      </c>
      <c r="Y514" s="55">
        <f t="shared" si="177"/>
        <v>1</v>
      </c>
      <c r="Z514" s="55">
        <f>+Table1[[#This Row],[Hillingdon Sprint Triathlon]]/$R$3</f>
        <v>1</v>
      </c>
      <c r="AA514" s="55">
        <f>+Table1[[#This Row],[London Fields]]/$S$3</f>
        <v>1</v>
      </c>
      <c r="AB514" s="55">
        <f>+Table1[[#This Row],[Jekyll &amp; Hyde Park Duathlon]]/$T$3</f>
        <v>0.46368715083798884</v>
      </c>
      <c r="AC514" s="65">
        <f t="shared" si="178"/>
        <v>3.4636871508379889</v>
      </c>
      <c r="AD514" s="55"/>
      <c r="AE514" s="55"/>
      <c r="AF514" s="55"/>
      <c r="AG514" s="55">
        <f t="shared" ref="AG514:AG516" si="195">+AC514</f>
        <v>3.4636871508379889</v>
      </c>
      <c r="AH514" s="55"/>
      <c r="AI514" s="55"/>
      <c r="AJ514" s="73">
        <f>COUNT(Table1[[#This Row],[F open]:[M SuperVet]])</f>
        <v>1</v>
      </c>
    </row>
    <row r="515" spans="1:36" s="52" customFormat="1" hidden="1" x14ac:dyDescent="0.2">
      <c r="A515" s="16" t="str">
        <f t="shared" si="194"/>
        <v xml:space="preserve"> </v>
      </c>
      <c r="B515" s="16" t="s">
        <v>1588</v>
      </c>
      <c r="C515" s="15" t="s">
        <v>70</v>
      </c>
      <c r="D515" s="29" t="s">
        <v>217</v>
      </c>
      <c r="E515" s="29" t="s">
        <v>1530</v>
      </c>
      <c r="F515" s="82">
        <f t="shared" si="173"/>
        <v>1158</v>
      </c>
      <c r="G515" s="82" t="str">
        <f>IF(Table1[[#This Row],[F open]]=""," ",RANK(AD515,$AD$5:$AD$1454,1))</f>
        <v xml:space="preserve"> </v>
      </c>
      <c r="H515" s="82" t="str">
        <f>IF(Table1[[#This Row],[F Vet]]=""," ",RANK(AE515,$AE$5:$AE$1454,1))</f>
        <v xml:space="preserve"> </v>
      </c>
      <c r="I515" s="82" t="str">
        <f>IF(Table1[[#This Row],[F SuperVet]]=""," ",RANK(AF515,$AF$5:$AF$1454,1))</f>
        <v xml:space="preserve"> </v>
      </c>
      <c r="J515" s="82">
        <f>IF(Table1[[#This Row],[M Open]]=""," ",RANK(AG515,$AG$5:$AG$1454,1))</f>
        <v>535</v>
      </c>
      <c r="K515" s="82" t="str">
        <f>IF(Table1[[#This Row],[M Vet]]=""," ",RANK(AH515,$AH$5:$AH$1454,1))</f>
        <v xml:space="preserve"> </v>
      </c>
      <c r="L515" s="82" t="str">
        <f>IF(Table1[[#This Row],[M SuperVet]]=""," ",RANK(AI515,$AI$5:$AI$1454,1))</f>
        <v xml:space="preserve"> </v>
      </c>
      <c r="M515" s="74">
        <v>404</v>
      </c>
      <c r="N515" s="74">
        <v>176</v>
      </c>
      <c r="O515" s="74">
        <v>47</v>
      </c>
      <c r="P515" s="74">
        <v>104</v>
      </c>
      <c r="Q515" s="17">
        <v>515</v>
      </c>
      <c r="R515" s="17">
        <v>139</v>
      </c>
      <c r="S515" s="17">
        <v>104</v>
      </c>
      <c r="T515" s="17">
        <v>179</v>
      </c>
      <c r="U515" s="55">
        <f>+Table1[[#This Row],[Thames Turbo Sprint Triathlon]]/$M$3</f>
        <v>1</v>
      </c>
      <c r="V515" s="55">
        <f t="shared" si="174"/>
        <v>1</v>
      </c>
      <c r="W515" s="55">
        <f t="shared" si="175"/>
        <v>1</v>
      </c>
      <c r="X515" s="55">
        <f t="shared" si="176"/>
        <v>0.8125</v>
      </c>
      <c r="Y515" s="55">
        <f t="shared" si="177"/>
        <v>1</v>
      </c>
      <c r="Z515" s="55">
        <f>+Table1[[#This Row],[Hillingdon Sprint Triathlon]]/$R$3</f>
        <v>1</v>
      </c>
      <c r="AA515" s="55">
        <f>+Table1[[#This Row],[London Fields]]/$S$3</f>
        <v>1</v>
      </c>
      <c r="AB515" s="55">
        <f>+Table1[[#This Row],[Jekyll &amp; Hyde Park Duathlon]]/$T$3</f>
        <v>1</v>
      </c>
      <c r="AC515" s="65">
        <f t="shared" si="178"/>
        <v>3.8125</v>
      </c>
      <c r="AD515" s="55"/>
      <c r="AE515" s="55"/>
      <c r="AF515" s="55"/>
      <c r="AG515" s="55">
        <f t="shared" si="195"/>
        <v>3.8125</v>
      </c>
      <c r="AH515" s="55"/>
      <c r="AI515" s="55"/>
      <c r="AJ515" s="73">
        <f>COUNT(Table1[[#This Row],[F open]:[M SuperVet]])</f>
        <v>1</v>
      </c>
    </row>
    <row r="516" spans="1:36" s="52" customFormat="1" hidden="1" x14ac:dyDescent="0.2">
      <c r="A516" s="16" t="str">
        <f t="shared" si="194"/>
        <v xml:space="preserve"> </v>
      </c>
      <c r="B516" s="16" t="s">
        <v>681</v>
      </c>
      <c r="C516" s="15" t="s">
        <v>5</v>
      </c>
      <c r="D516" s="29" t="s">
        <v>217</v>
      </c>
      <c r="E516" s="29" t="s">
        <v>188</v>
      </c>
      <c r="F516" s="82">
        <f t="shared" si="173"/>
        <v>165</v>
      </c>
      <c r="G516" s="82" t="str">
        <f>IF(Table1[[#This Row],[F open]]=""," ",RANK(AD516,$AD$5:$AD$1454,1))</f>
        <v xml:space="preserve"> </v>
      </c>
      <c r="H516" s="82" t="str">
        <f>IF(Table1[[#This Row],[F Vet]]=""," ",RANK(AE516,$AE$5:$AE$1454,1))</f>
        <v xml:space="preserve"> </v>
      </c>
      <c r="I516" s="82" t="str">
        <f>IF(Table1[[#This Row],[F SuperVet]]=""," ",RANK(AF516,$AF$5:$AF$1454,1))</f>
        <v xml:space="preserve"> </v>
      </c>
      <c r="J516" s="82">
        <f>IF(Table1[[#This Row],[M Open]]=""," ",RANK(AG516,$AG$5:$AG$1454,1))</f>
        <v>92</v>
      </c>
      <c r="K516" s="82" t="str">
        <f>IF(Table1[[#This Row],[M Vet]]=""," ",RANK(AH516,$AH$5:$AH$1454,1))</f>
        <v xml:space="preserve"> </v>
      </c>
      <c r="L516" s="82" t="str">
        <f>IF(Table1[[#This Row],[M SuperVet]]=""," ",RANK(AI516,$AI$5:$AI$1454,1))</f>
        <v xml:space="preserve"> </v>
      </c>
      <c r="M516" s="74">
        <v>404</v>
      </c>
      <c r="N516" s="74">
        <v>176</v>
      </c>
      <c r="O516" s="74">
        <v>47</v>
      </c>
      <c r="P516" s="74">
        <v>128</v>
      </c>
      <c r="Q516" s="17">
        <v>515</v>
      </c>
      <c r="R516" s="17">
        <v>139</v>
      </c>
      <c r="S516" s="17">
        <v>104</v>
      </c>
      <c r="T516" s="17">
        <v>9</v>
      </c>
      <c r="U516" s="55">
        <f>+Table1[[#This Row],[Thames Turbo Sprint Triathlon]]/$M$3</f>
        <v>1</v>
      </c>
      <c r="V516" s="55">
        <f t="shared" si="174"/>
        <v>1</v>
      </c>
      <c r="W516" s="55">
        <f t="shared" si="175"/>
        <v>1</v>
      </c>
      <c r="X516" s="55">
        <f t="shared" si="176"/>
        <v>1</v>
      </c>
      <c r="Y516" s="55">
        <f t="shared" si="177"/>
        <v>1</v>
      </c>
      <c r="Z516" s="55">
        <f>+Table1[[#This Row],[Hillingdon Sprint Triathlon]]/$R$3</f>
        <v>1</v>
      </c>
      <c r="AA516" s="55">
        <f>+Table1[[#This Row],[London Fields]]/$S$3</f>
        <v>1</v>
      </c>
      <c r="AB516" s="55">
        <f>+Table1[[#This Row],[Jekyll &amp; Hyde Park Duathlon]]/$T$3</f>
        <v>5.027932960893855E-2</v>
      </c>
      <c r="AC516" s="65">
        <f t="shared" si="178"/>
        <v>3.0502793296089385</v>
      </c>
      <c r="AD516" s="55"/>
      <c r="AE516" s="55"/>
      <c r="AF516" s="55"/>
      <c r="AG516" s="55">
        <f t="shared" si="195"/>
        <v>3.0502793296089385</v>
      </c>
      <c r="AH516" s="55"/>
      <c r="AI516" s="55"/>
      <c r="AJ516" s="73">
        <f>COUNT(Table1[[#This Row],[F open]:[M SuperVet]])</f>
        <v>1</v>
      </c>
    </row>
    <row r="517" spans="1:36" s="52" customFormat="1" hidden="1" x14ac:dyDescent="0.2">
      <c r="A517" s="16" t="str">
        <f t="shared" si="194"/>
        <v xml:space="preserve"> </v>
      </c>
      <c r="B517" s="16" t="s">
        <v>963</v>
      </c>
      <c r="C517" s="15"/>
      <c r="D517" s="29" t="s">
        <v>397</v>
      </c>
      <c r="E517" s="29" t="s">
        <v>188</v>
      </c>
      <c r="F517" s="82">
        <f t="shared" ref="F517:F580" si="196">+RANK(AC517,$AC$5:$AC$1454,1)</f>
        <v>1093</v>
      </c>
      <c r="G517" s="82" t="str">
        <f>IF(Table1[[#This Row],[F open]]=""," ",RANK(AD517,$AD$5:$AD$1454,1))</f>
        <v xml:space="preserve"> </v>
      </c>
      <c r="H517" s="82" t="str">
        <f>IF(Table1[[#This Row],[F Vet]]=""," ",RANK(AE517,$AE$5:$AE$1454,1))</f>
        <v xml:space="preserve"> </v>
      </c>
      <c r="I517" s="82" t="str">
        <f>IF(Table1[[#This Row],[F SuperVet]]=""," ",RANK(AF517,$AF$5:$AF$1454,1))</f>
        <v xml:space="preserve"> </v>
      </c>
      <c r="J517" s="82" t="str">
        <f>IF(Table1[[#This Row],[M Open]]=""," ",RANK(AG517,$AG$5:$AG$1454,1))</f>
        <v xml:space="preserve"> </v>
      </c>
      <c r="K517" s="82">
        <f>IF(Table1[[#This Row],[M Vet]]=""," ",RANK(AH517,$AH$5:$AH$1454,1))</f>
        <v>275</v>
      </c>
      <c r="L517" s="82" t="str">
        <f>IF(Table1[[#This Row],[M SuperVet]]=""," ",RANK(AI517,$AI$5:$AI$1454,1))</f>
        <v xml:space="preserve"> </v>
      </c>
      <c r="M517" s="74">
        <v>310</v>
      </c>
      <c r="N517" s="74">
        <v>176</v>
      </c>
      <c r="O517" s="74">
        <v>47</v>
      </c>
      <c r="P517" s="74">
        <v>128</v>
      </c>
      <c r="Q517" s="17">
        <v>515</v>
      </c>
      <c r="R517" s="17">
        <v>139</v>
      </c>
      <c r="S517" s="17">
        <v>104</v>
      </c>
      <c r="T517" s="17">
        <v>179</v>
      </c>
      <c r="U517" s="55">
        <f>+Table1[[#This Row],[Thames Turbo Sprint Triathlon]]/$M$3</f>
        <v>0.76732673267326734</v>
      </c>
      <c r="V517" s="55">
        <f t="shared" ref="V517:V580" si="197">+N517/$N$3</f>
        <v>1</v>
      </c>
      <c r="W517" s="55">
        <f t="shared" ref="W517:W580" si="198">+O517/$O$3</f>
        <v>1</v>
      </c>
      <c r="X517" s="55">
        <f t="shared" ref="X517:X580" si="199">+P517/$P$3</f>
        <v>1</v>
      </c>
      <c r="Y517" s="55">
        <f t="shared" ref="Y517:Y580" si="200">+Q517/$Q$3</f>
        <v>1</v>
      </c>
      <c r="Z517" s="55">
        <f>+Table1[[#This Row],[Hillingdon Sprint Triathlon]]/$R$3</f>
        <v>1</v>
      </c>
      <c r="AA517" s="55">
        <f>+Table1[[#This Row],[London Fields]]/$S$3</f>
        <v>1</v>
      </c>
      <c r="AB517" s="55">
        <f>+Table1[[#This Row],[Jekyll &amp; Hyde Park Duathlon]]/$T$3</f>
        <v>1</v>
      </c>
      <c r="AC517" s="65">
        <f t="shared" ref="AC517:AC580" si="201">SMALL(U517:AB517,1)+SMALL(U517:AB517,2)+SMALL(U517:AB517,3)+SMALL(U517:AB517,4)</f>
        <v>3.7673267326732676</v>
      </c>
      <c r="AD517" s="55"/>
      <c r="AE517" s="55"/>
      <c r="AF517" s="55"/>
      <c r="AG517" s="55"/>
      <c r="AH517" s="55">
        <f>+AC517</f>
        <v>3.7673267326732676</v>
      </c>
      <c r="AI517" s="55"/>
      <c r="AJ517" s="73">
        <f>COUNT(Table1[[#This Row],[F open]:[M SuperVet]])</f>
        <v>1</v>
      </c>
    </row>
    <row r="518" spans="1:36" s="52" customFormat="1" hidden="1" x14ac:dyDescent="0.2">
      <c r="A518" s="16" t="str">
        <f t="shared" si="194"/>
        <v xml:space="preserve"> </v>
      </c>
      <c r="B518" s="16" t="s">
        <v>1566</v>
      </c>
      <c r="C518" s="15" t="s">
        <v>132</v>
      </c>
      <c r="D518" s="29" t="s">
        <v>217</v>
      </c>
      <c r="E518" s="29" t="s">
        <v>1530</v>
      </c>
      <c r="F518" s="82">
        <f t="shared" si="196"/>
        <v>854</v>
      </c>
      <c r="G518" s="82" t="str">
        <f>IF(Table1[[#This Row],[F open]]=""," ",RANK(AD518,$AD$5:$AD$1454,1))</f>
        <v xml:space="preserve"> </v>
      </c>
      <c r="H518" s="82" t="str">
        <f>IF(Table1[[#This Row],[F Vet]]=""," ",RANK(AE518,$AE$5:$AE$1454,1))</f>
        <v xml:space="preserve"> </v>
      </c>
      <c r="I518" s="82" t="str">
        <f>IF(Table1[[#This Row],[F SuperVet]]=""," ",RANK(AF518,$AF$5:$AF$1454,1))</f>
        <v xml:space="preserve"> </v>
      </c>
      <c r="J518" s="82">
        <f>IF(Table1[[#This Row],[M Open]]=""," ",RANK(AG518,$AG$5:$AG$1454,1))</f>
        <v>439</v>
      </c>
      <c r="K518" s="82" t="str">
        <f>IF(Table1[[#This Row],[M Vet]]=""," ",RANK(AH518,$AH$5:$AH$1454,1))</f>
        <v xml:space="preserve"> </v>
      </c>
      <c r="L518" s="82" t="str">
        <f>IF(Table1[[#This Row],[M SuperVet]]=""," ",RANK(AI518,$AI$5:$AI$1454,1))</f>
        <v xml:space="preserve"> </v>
      </c>
      <c r="M518" s="74">
        <v>404</v>
      </c>
      <c r="N518" s="74">
        <v>176</v>
      </c>
      <c r="O518" s="74">
        <v>47</v>
      </c>
      <c r="P518" s="74">
        <v>77</v>
      </c>
      <c r="Q518" s="17">
        <v>515</v>
      </c>
      <c r="R518" s="17">
        <v>139</v>
      </c>
      <c r="S518" s="17">
        <v>104</v>
      </c>
      <c r="T518" s="17">
        <v>179</v>
      </c>
      <c r="U518" s="55">
        <f>+Table1[[#This Row],[Thames Turbo Sprint Triathlon]]/$M$3</f>
        <v>1</v>
      </c>
      <c r="V518" s="55">
        <f t="shared" si="197"/>
        <v>1</v>
      </c>
      <c r="W518" s="55">
        <f t="shared" si="198"/>
        <v>1</v>
      </c>
      <c r="X518" s="55">
        <f t="shared" si="199"/>
        <v>0.6015625</v>
      </c>
      <c r="Y518" s="55">
        <f t="shared" si="200"/>
        <v>1</v>
      </c>
      <c r="Z518" s="55">
        <f>+Table1[[#This Row],[Hillingdon Sprint Triathlon]]/$R$3</f>
        <v>1</v>
      </c>
      <c r="AA518" s="55">
        <f>+Table1[[#This Row],[London Fields]]/$S$3</f>
        <v>1</v>
      </c>
      <c r="AB518" s="55">
        <f>+Table1[[#This Row],[Jekyll &amp; Hyde Park Duathlon]]/$T$3</f>
        <v>1</v>
      </c>
      <c r="AC518" s="65">
        <f t="shared" si="201"/>
        <v>3.6015625</v>
      </c>
      <c r="AD518" s="55"/>
      <c r="AE518" s="55"/>
      <c r="AF518" s="55"/>
      <c r="AG518" s="55">
        <f>+AC518</f>
        <v>3.6015625</v>
      </c>
      <c r="AH518" s="55"/>
      <c r="AI518" s="55"/>
      <c r="AJ518" s="73">
        <f>COUNT(Table1[[#This Row],[F open]:[M SuperVet]])</f>
        <v>1</v>
      </c>
    </row>
    <row r="519" spans="1:36" s="52" customFormat="1" hidden="1" x14ac:dyDescent="0.2">
      <c r="A519" s="16" t="str">
        <f t="shared" si="194"/>
        <v xml:space="preserve"> </v>
      </c>
      <c r="B519" s="16" t="s">
        <v>945</v>
      </c>
      <c r="C519" s="15"/>
      <c r="D519" s="29" t="s">
        <v>397</v>
      </c>
      <c r="E519" s="29" t="s">
        <v>188</v>
      </c>
      <c r="F519" s="82">
        <f t="shared" si="196"/>
        <v>1018</v>
      </c>
      <c r="G519" s="82" t="str">
        <f>IF(Table1[[#This Row],[F open]]=""," ",RANK(AD519,$AD$5:$AD$1454,1))</f>
        <v xml:space="preserve"> </v>
      </c>
      <c r="H519" s="82" t="str">
        <f>IF(Table1[[#This Row],[F Vet]]=""," ",RANK(AE519,$AE$5:$AE$1454,1))</f>
        <v xml:space="preserve"> </v>
      </c>
      <c r="I519" s="82" t="str">
        <f>IF(Table1[[#This Row],[F SuperVet]]=""," ",RANK(AF519,$AF$5:$AF$1454,1))</f>
        <v xml:space="preserve"> </v>
      </c>
      <c r="J519" s="82" t="str">
        <f>IF(Table1[[#This Row],[M Open]]=""," ",RANK(AG519,$AG$5:$AG$1454,1))</f>
        <v xml:space="preserve"> </v>
      </c>
      <c r="K519" s="82">
        <f>IF(Table1[[#This Row],[M Vet]]=""," ",RANK(AH519,$AH$5:$AH$1454,1))</f>
        <v>257</v>
      </c>
      <c r="L519" s="82" t="str">
        <f>IF(Table1[[#This Row],[M SuperVet]]=""," ",RANK(AI519,$AI$5:$AI$1454,1))</f>
        <v xml:space="preserve"> </v>
      </c>
      <c r="M519" s="74">
        <v>289</v>
      </c>
      <c r="N519" s="74">
        <v>176</v>
      </c>
      <c r="O519" s="74">
        <v>47</v>
      </c>
      <c r="P519" s="74">
        <v>128</v>
      </c>
      <c r="Q519" s="17">
        <v>515</v>
      </c>
      <c r="R519" s="17">
        <v>139</v>
      </c>
      <c r="S519" s="17">
        <v>104</v>
      </c>
      <c r="T519" s="17">
        <v>179</v>
      </c>
      <c r="U519" s="55">
        <f>+Table1[[#This Row],[Thames Turbo Sprint Triathlon]]/$M$3</f>
        <v>0.71534653465346532</v>
      </c>
      <c r="V519" s="55">
        <f t="shared" si="197"/>
        <v>1</v>
      </c>
      <c r="W519" s="55">
        <f t="shared" si="198"/>
        <v>1</v>
      </c>
      <c r="X519" s="55">
        <f t="shared" si="199"/>
        <v>1</v>
      </c>
      <c r="Y519" s="55">
        <f t="shared" si="200"/>
        <v>1</v>
      </c>
      <c r="Z519" s="55">
        <f>+Table1[[#This Row],[Hillingdon Sprint Triathlon]]/$R$3</f>
        <v>1</v>
      </c>
      <c r="AA519" s="55">
        <f>+Table1[[#This Row],[London Fields]]/$S$3</f>
        <v>1</v>
      </c>
      <c r="AB519" s="55">
        <f>+Table1[[#This Row],[Jekyll &amp; Hyde Park Duathlon]]/$T$3</f>
        <v>1</v>
      </c>
      <c r="AC519" s="65">
        <f t="shared" si="201"/>
        <v>3.7153465346534653</v>
      </c>
      <c r="AD519" s="55"/>
      <c r="AE519" s="55"/>
      <c r="AF519" s="55"/>
      <c r="AG519" s="55"/>
      <c r="AH519" s="55">
        <f t="shared" ref="AH519:AH520" si="202">+AC519</f>
        <v>3.7153465346534653</v>
      </c>
      <c r="AI519" s="55"/>
      <c r="AJ519" s="73">
        <f>COUNT(Table1[[#This Row],[F open]:[M SuperVet]])</f>
        <v>1</v>
      </c>
    </row>
    <row r="520" spans="1:36" s="52" customFormat="1" hidden="1" x14ac:dyDescent="0.2">
      <c r="A520" s="16" t="str">
        <f t="shared" si="194"/>
        <v xml:space="preserve"> </v>
      </c>
      <c r="B520" s="16" t="s">
        <v>1515</v>
      </c>
      <c r="C520" s="15" t="s">
        <v>238</v>
      </c>
      <c r="D520" s="29" t="s">
        <v>397</v>
      </c>
      <c r="E520" s="29" t="s">
        <v>188</v>
      </c>
      <c r="F520" s="82">
        <f t="shared" si="196"/>
        <v>1032</v>
      </c>
      <c r="G520" s="82" t="str">
        <f>IF(Table1[[#This Row],[F open]]=""," ",RANK(AD520,$AD$5:$AD$1454,1))</f>
        <v xml:space="preserve"> </v>
      </c>
      <c r="H520" s="82" t="str">
        <f>IF(Table1[[#This Row],[F Vet]]=""," ",RANK(AE520,$AE$5:$AE$1454,1))</f>
        <v xml:space="preserve"> </v>
      </c>
      <c r="I520" s="82" t="str">
        <f>IF(Table1[[#This Row],[F SuperVet]]=""," ",RANK(AF520,$AF$5:$AF$1454,1))</f>
        <v xml:space="preserve"> </v>
      </c>
      <c r="J520" s="82" t="str">
        <f>IF(Table1[[#This Row],[M Open]]=""," ",RANK(AG520,$AG$5:$AG$1454,1))</f>
        <v xml:space="preserve"> </v>
      </c>
      <c r="K520" s="82">
        <f>IF(Table1[[#This Row],[M Vet]]=""," ",RANK(AH520,$AH$5:$AH$1454,1))</f>
        <v>260</v>
      </c>
      <c r="L520" s="82" t="str">
        <f>IF(Table1[[#This Row],[M SuperVet]]=""," ",RANK(AI520,$AI$5:$AI$1454,1))</f>
        <v xml:space="preserve"> </v>
      </c>
      <c r="M520" s="74">
        <v>404</v>
      </c>
      <c r="N520" s="74">
        <v>176</v>
      </c>
      <c r="O520" s="74">
        <v>34</v>
      </c>
      <c r="P520" s="74">
        <v>128</v>
      </c>
      <c r="Q520" s="17">
        <v>515</v>
      </c>
      <c r="R520" s="17">
        <v>139</v>
      </c>
      <c r="S520" s="17">
        <v>104</v>
      </c>
      <c r="T520" s="17">
        <v>179</v>
      </c>
      <c r="U520" s="55">
        <f>+Table1[[#This Row],[Thames Turbo Sprint Triathlon]]/$M$3</f>
        <v>1</v>
      </c>
      <c r="V520" s="55">
        <f t="shared" si="197"/>
        <v>1</v>
      </c>
      <c r="W520" s="55">
        <f t="shared" si="198"/>
        <v>0.72340425531914898</v>
      </c>
      <c r="X520" s="55">
        <f t="shared" si="199"/>
        <v>1</v>
      </c>
      <c r="Y520" s="55">
        <f t="shared" si="200"/>
        <v>1</v>
      </c>
      <c r="Z520" s="55">
        <f>+Table1[[#This Row],[Hillingdon Sprint Triathlon]]/$R$3</f>
        <v>1</v>
      </c>
      <c r="AA520" s="55">
        <f>+Table1[[#This Row],[London Fields]]/$S$3</f>
        <v>1</v>
      </c>
      <c r="AB520" s="55">
        <f>+Table1[[#This Row],[Jekyll &amp; Hyde Park Duathlon]]/$T$3</f>
        <v>1</v>
      </c>
      <c r="AC520" s="65">
        <f t="shared" si="201"/>
        <v>3.7234042553191489</v>
      </c>
      <c r="AD520" s="55"/>
      <c r="AE520" s="55"/>
      <c r="AF520" s="55"/>
      <c r="AG520" s="55"/>
      <c r="AH520" s="55">
        <f t="shared" si="202"/>
        <v>3.7234042553191489</v>
      </c>
      <c r="AI520" s="55"/>
      <c r="AJ520" s="73">
        <f>COUNT(Table1[[#This Row],[F open]:[M SuperVet]])</f>
        <v>1</v>
      </c>
    </row>
    <row r="521" spans="1:36" s="52" customFormat="1" hidden="1" x14ac:dyDescent="0.2">
      <c r="A521" s="16" t="str">
        <f t="shared" si="194"/>
        <v xml:space="preserve"> </v>
      </c>
      <c r="B521" s="16" t="s">
        <v>1889</v>
      </c>
      <c r="C521" s="15"/>
      <c r="D521" s="29" t="s">
        <v>217</v>
      </c>
      <c r="E521" s="29" t="s">
        <v>188</v>
      </c>
      <c r="F521" s="82">
        <f t="shared" si="196"/>
        <v>1107</v>
      </c>
      <c r="G521" s="82" t="str">
        <f>IF(Table1[[#This Row],[F open]]=""," ",RANK(AD521,$AD$5:$AD$1454,1))</f>
        <v xml:space="preserve"> </v>
      </c>
      <c r="H521" s="82" t="str">
        <f>IF(Table1[[#This Row],[F Vet]]=""," ",RANK(AE521,$AE$5:$AE$1454,1))</f>
        <v xml:space="preserve"> </v>
      </c>
      <c r="I521" s="82" t="str">
        <f>IF(Table1[[#This Row],[F SuperVet]]=""," ",RANK(AF521,$AF$5:$AF$1454,1))</f>
        <v xml:space="preserve"> </v>
      </c>
      <c r="J521" s="82">
        <f>IF(Table1[[#This Row],[M Open]]=""," ",RANK(AG521,$AG$5:$AG$1454,1))</f>
        <v>523</v>
      </c>
      <c r="K521" s="82" t="str">
        <f>IF(Table1[[#This Row],[M Vet]]=""," ",RANK(AH521,$AH$5:$AH$1454,1))</f>
        <v xml:space="preserve"> </v>
      </c>
      <c r="L521" s="82" t="str">
        <f>IF(Table1[[#This Row],[M SuperVet]]=""," ",RANK(AI521,$AI$5:$AI$1454,1))</f>
        <v xml:space="preserve"> </v>
      </c>
      <c r="M521" s="74">
        <v>404</v>
      </c>
      <c r="N521" s="74">
        <v>176</v>
      </c>
      <c r="O521" s="74">
        <v>47</v>
      </c>
      <c r="P521" s="74">
        <v>128</v>
      </c>
      <c r="Q521" s="17">
        <v>401</v>
      </c>
      <c r="R521" s="17">
        <v>139</v>
      </c>
      <c r="S521" s="17">
        <v>104</v>
      </c>
      <c r="T521" s="17">
        <v>179</v>
      </c>
      <c r="U521" s="55">
        <f>+Table1[[#This Row],[Thames Turbo Sprint Triathlon]]/$M$3</f>
        <v>1</v>
      </c>
      <c r="V521" s="55">
        <f t="shared" si="197"/>
        <v>1</v>
      </c>
      <c r="W521" s="55">
        <f t="shared" si="198"/>
        <v>1</v>
      </c>
      <c r="X521" s="55">
        <f t="shared" si="199"/>
        <v>1</v>
      </c>
      <c r="Y521" s="55">
        <f t="shared" si="200"/>
        <v>0.77864077669902909</v>
      </c>
      <c r="Z521" s="55">
        <f>+Table1[[#This Row],[Hillingdon Sprint Triathlon]]/$R$3</f>
        <v>1</v>
      </c>
      <c r="AA521" s="55">
        <f>+Table1[[#This Row],[London Fields]]/$S$3</f>
        <v>1</v>
      </c>
      <c r="AB521" s="55">
        <f>+Table1[[#This Row],[Jekyll &amp; Hyde Park Duathlon]]/$T$3</f>
        <v>1</v>
      </c>
      <c r="AC521" s="65">
        <f t="shared" si="201"/>
        <v>3.7786407766990289</v>
      </c>
      <c r="AD521" s="55"/>
      <c r="AE521" s="55"/>
      <c r="AF521" s="55"/>
      <c r="AG521" s="55">
        <f>+AC521</f>
        <v>3.7786407766990289</v>
      </c>
      <c r="AH521" s="55"/>
      <c r="AI521" s="55"/>
      <c r="AJ521" s="73">
        <f>COUNT(Table1[[#This Row],[F open]:[M SuperVet]])</f>
        <v>1</v>
      </c>
    </row>
    <row r="522" spans="1:36" s="52" customFormat="1" hidden="1" x14ac:dyDescent="0.2">
      <c r="A522" s="16" t="str">
        <f t="shared" si="194"/>
        <v xml:space="preserve"> </v>
      </c>
      <c r="B522" s="16" t="s">
        <v>613</v>
      </c>
      <c r="C522" s="15" t="s">
        <v>53</v>
      </c>
      <c r="D522" s="29" t="s">
        <v>397</v>
      </c>
      <c r="E522" s="29" t="s">
        <v>1530</v>
      </c>
      <c r="F522" s="82">
        <f t="shared" si="196"/>
        <v>335</v>
      </c>
      <c r="G522" s="82" t="str">
        <f>IF(Table1[[#This Row],[F open]]=""," ",RANK(AD522,$AD$5:$AD$1454,1))</f>
        <v xml:space="preserve"> </v>
      </c>
      <c r="H522" s="82" t="str">
        <f>IF(Table1[[#This Row],[F Vet]]=""," ",RANK(AE522,$AE$5:$AE$1454,1))</f>
        <v xml:space="preserve"> </v>
      </c>
      <c r="I522" s="82" t="str">
        <f>IF(Table1[[#This Row],[F SuperVet]]=""," ",RANK(AF522,$AF$5:$AF$1454,1))</f>
        <v xml:space="preserve"> </v>
      </c>
      <c r="J522" s="82" t="str">
        <f>IF(Table1[[#This Row],[M Open]]=""," ",RANK(AG522,$AG$5:$AG$1454,1))</f>
        <v xml:space="preserve"> </v>
      </c>
      <c r="K522" s="82">
        <f>IF(Table1[[#This Row],[M Vet]]=""," ",RANK(AH522,$AH$5:$AH$1454,1))</f>
        <v>79</v>
      </c>
      <c r="L522" s="82" t="str">
        <f>IF(Table1[[#This Row],[M SuperVet]]=""," ",RANK(AI522,$AI$5:$AI$1454,1))</f>
        <v xml:space="preserve"> </v>
      </c>
      <c r="M522" s="74">
        <v>404</v>
      </c>
      <c r="N522" s="74">
        <v>176</v>
      </c>
      <c r="O522" s="74">
        <v>47</v>
      </c>
      <c r="P522" s="74">
        <v>128</v>
      </c>
      <c r="Q522" s="17">
        <v>515</v>
      </c>
      <c r="R522" s="17">
        <v>27</v>
      </c>
      <c r="S522" s="17">
        <v>104</v>
      </c>
      <c r="T522" s="17">
        <v>179</v>
      </c>
      <c r="U522" s="55">
        <f>+Table1[[#This Row],[Thames Turbo Sprint Triathlon]]/$M$3</f>
        <v>1</v>
      </c>
      <c r="V522" s="55">
        <f t="shared" si="197"/>
        <v>1</v>
      </c>
      <c r="W522" s="55">
        <f t="shared" si="198"/>
        <v>1</v>
      </c>
      <c r="X522" s="55">
        <f t="shared" si="199"/>
        <v>1</v>
      </c>
      <c r="Y522" s="55">
        <f t="shared" si="200"/>
        <v>1</v>
      </c>
      <c r="Z522" s="55">
        <f>+Table1[[#This Row],[Hillingdon Sprint Triathlon]]/$R$3</f>
        <v>0.19424460431654678</v>
      </c>
      <c r="AA522" s="55">
        <f>+Table1[[#This Row],[London Fields]]/$S$3</f>
        <v>1</v>
      </c>
      <c r="AB522" s="55">
        <f>+Table1[[#This Row],[Jekyll &amp; Hyde Park Duathlon]]/$T$3</f>
        <v>1</v>
      </c>
      <c r="AC522" s="65">
        <f t="shared" si="201"/>
        <v>3.1942446043165469</v>
      </c>
      <c r="AD522" s="55"/>
      <c r="AE522" s="55"/>
      <c r="AF522" s="55"/>
      <c r="AG522" s="55"/>
      <c r="AH522" s="55">
        <f t="shared" ref="AH522:AH525" si="203">+AC522</f>
        <v>3.1942446043165469</v>
      </c>
      <c r="AI522" s="55"/>
      <c r="AJ522" s="73">
        <f>COUNT(Table1[[#This Row],[F open]:[M SuperVet]])</f>
        <v>1</v>
      </c>
    </row>
    <row r="523" spans="1:36" s="52" customFormat="1" hidden="1" x14ac:dyDescent="0.2">
      <c r="A523" s="16" t="str">
        <f t="shared" si="194"/>
        <v xml:space="preserve"> </v>
      </c>
      <c r="B523" s="16" t="s">
        <v>391</v>
      </c>
      <c r="C523" s="15" t="s">
        <v>200</v>
      </c>
      <c r="D523" s="29" t="s">
        <v>397</v>
      </c>
      <c r="E523" s="29" t="s">
        <v>1530</v>
      </c>
      <c r="F523" s="82">
        <f t="shared" si="196"/>
        <v>357</v>
      </c>
      <c r="G523" s="82" t="str">
        <f>IF(Table1[[#This Row],[F open]]=""," ",RANK(AD523,$AD$5:$AD$1454,1))</f>
        <v xml:space="preserve"> </v>
      </c>
      <c r="H523" s="82" t="str">
        <f>IF(Table1[[#This Row],[F Vet]]=""," ",RANK(AE523,$AE$5:$AE$1454,1))</f>
        <v xml:space="preserve"> </v>
      </c>
      <c r="I523" s="82" t="str">
        <f>IF(Table1[[#This Row],[F SuperVet]]=""," ",RANK(AF523,$AF$5:$AF$1454,1))</f>
        <v xml:space="preserve"> </v>
      </c>
      <c r="J523" s="82" t="str">
        <f>IF(Table1[[#This Row],[M Open]]=""," ",RANK(AG523,$AG$5:$AG$1454,1))</f>
        <v xml:space="preserve"> </v>
      </c>
      <c r="K523" s="82">
        <f>IF(Table1[[#This Row],[M Vet]]=""," ",RANK(AH523,$AH$5:$AH$1454,1))</f>
        <v>87</v>
      </c>
      <c r="L523" s="82" t="str">
        <f>IF(Table1[[#This Row],[M SuperVet]]=""," ",RANK(AI523,$AI$5:$AI$1454,1))</f>
        <v xml:space="preserve"> </v>
      </c>
      <c r="M523" s="74">
        <v>404</v>
      </c>
      <c r="N523" s="74">
        <v>176</v>
      </c>
      <c r="O523" s="74">
        <v>47</v>
      </c>
      <c r="P523" s="74">
        <v>128</v>
      </c>
      <c r="Q523" s="17">
        <v>515</v>
      </c>
      <c r="R523" s="17">
        <v>30</v>
      </c>
      <c r="S523" s="17">
        <v>104</v>
      </c>
      <c r="T523" s="17">
        <v>179</v>
      </c>
      <c r="U523" s="55">
        <f>+Table1[[#This Row],[Thames Turbo Sprint Triathlon]]/$M$3</f>
        <v>1</v>
      </c>
      <c r="V523" s="55">
        <f t="shared" si="197"/>
        <v>1</v>
      </c>
      <c r="W523" s="55">
        <f t="shared" si="198"/>
        <v>1</v>
      </c>
      <c r="X523" s="55">
        <f t="shared" si="199"/>
        <v>1</v>
      </c>
      <c r="Y523" s="55">
        <f t="shared" si="200"/>
        <v>1</v>
      </c>
      <c r="Z523" s="55">
        <f>+Table1[[#This Row],[Hillingdon Sprint Triathlon]]/$R$3</f>
        <v>0.21582733812949639</v>
      </c>
      <c r="AA523" s="55">
        <f>+Table1[[#This Row],[London Fields]]/$S$3</f>
        <v>1</v>
      </c>
      <c r="AB523" s="55">
        <f>+Table1[[#This Row],[Jekyll &amp; Hyde Park Duathlon]]/$T$3</f>
        <v>1</v>
      </c>
      <c r="AC523" s="65">
        <f t="shared" si="201"/>
        <v>3.2158273381294964</v>
      </c>
      <c r="AD523" s="55"/>
      <c r="AE523" s="55"/>
      <c r="AF523" s="55"/>
      <c r="AG523" s="55"/>
      <c r="AH523" s="55">
        <f t="shared" si="203"/>
        <v>3.2158273381294964</v>
      </c>
      <c r="AI523" s="55"/>
      <c r="AJ523" s="73">
        <f>COUNT(Table1[[#This Row],[F open]:[M SuperVet]])</f>
        <v>1</v>
      </c>
    </row>
    <row r="524" spans="1:36" s="52" customFormat="1" hidden="1" x14ac:dyDescent="0.2">
      <c r="A524" s="16" t="str">
        <f t="shared" si="194"/>
        <v xml:space="preserve"> </v>
      </c>
      <c r="B524" s="16" t="s">
        <v>1010</v>
      </c>
      <c r="C524" s="15"/>
      <c r="D524" s="29" t="s">
        <v>397</v>
      </c>
      <c r="E524" s="29" t="s">
        <v>188</v>
      </c>
      <c r="F524" s="82">
        <f t="shared" si="196"/>
        <v>1280</v>
      </c>
      <c r="G524" s="82" t="str">
        <f>IF(Table1[[#This Row],[F open]]=""," ",RANK(AD524,$AD$5:$AD$1454,1))</f>
        <v xml:space="preserve"> </v>
      </c>
      <c r="H524" s="82" t="str">
        <f>IF(Table1[[#This Row],[F Vet]]=""," ",RANK(AE524,$AE$5:$AE$1454,1))</f>
        <v xml:space="preserve"> </v>
      </c>
      <c r="I524" s="82" t="str">
        <f>IF(Table1[[#This Row],[F SuperVet]]=""," ",RANK(AF524,$AF$5:$AF$1454,1))</f>
        <v xml:space="preserve"> </v>
      </c>
      <c r="J524" s="82" t="str">
        <f>IF(Table1[[#This Row],[M Open]]=""," ",RANK(AG524,$AG$5:$AG$1454,1))</f>
        <v xml:space="preserve"> </v>
      </c>
      <c r="K524" s="82">
        <f>IF(Table1[[#This Row],[M Vet]]=""," ",RANK(AH524,$AH$5:$AH$1454,1))</f>
        <v>307</v>
      </c>
      <c r="L524" s="82" t="str">
        <f>IF(Table1[[#This Row],[M SuperVet]]=""," ",RANK(AI524,$AI$5:$AI$1454,1))</f>
        <v xml:space="preserve"> </v>
      </c>
      <c r="M524" s="74">
        <v>359</v>
      </c>
      <c r="N524" s="74">
        <v>176</v>
      </c>
      <c r="O524" s="74">
        <v>47</v>
      </c>
      <c r="P524" s="74">
        <v>128</v>
      </c>
      <c r="Q524" s="17">
        <v>515</v>
      </c>
      <c r="R524" s="17">
        <v>139</v>
      </c>
      <c r="S524" s="17">
        <v>104</v>
      </c>
      <c r="T524" s="17">
        <v>179</v>
      </c>
      <c r="U524" s="55">
        <f>+Table1[[#This Row],[Thames Turbo Sprint Triathlon]]/$M$3</f>
        <v>0.88861386138613863</v>
      </c>
      <c r="V524" s="55">
        <f t="shared" si="197"/>
        <v>1</v>
      </c>
      <c r="W524" s="55">
        <f t="shared" si="198"/>
        <v>1</v>
      </c>
      <c r="X524" s="55">
        <f t="shared" si="199"/>
        <v>1</v>
      </c>
      <c r="Y524" s="55">
        <f t="shared" si="200"/>
        <v>1</v>
      </c>
      <c r="Z524" s="55">
        <f>+Table1[[#This Row],[Hillingdon Sprint Triathlon]]/$R$3</f>
        <v>1</v>
      </c>
      <c r="AA524" s="55">
        <f>+Table1[[#This Row],[London Fields]]/$S$3</f>
        <v>1</v>
      </c>
      <c r="AB524" s="55">
        <f>+Table1[[#This Row],[Jekyll &amp; Hyde Park Duathlon]]/$T$3</f>
        <v>1</v>
      </c>
      <c r="AC524" s="65">
        <f t="shared" si="201"/>
        <v>3.8886138613861387</v>
      </c>
      <c r="AD524" s="55"/>
      <c r="AE524" s="55"/>
      <c r="AF524" s="55"/>
      <c r="AG524" s="55"/>
      <c r="AH524" s="55">
        <f t="shared" si="203"/>
        <v>3.8886138613861387</v>
      </c>
      <c r="AI524" s="55"/>
      <c r="AJ524" s="73">
        <f>COUNT(Table1[[#This Row],[F open]:[M SuperVet]])</f>
        <v>1</v>
      </c>
    </row>
    <row r="525" spans="1:36" s="52" customFormat="1" hidden="1" x14ac:dyDescent="0.2">
      <c r="A525" s="16" t="str">
        <f t="shared" si="194"/>
        <v xml:space="preserve"> </v>
      </c>
      <c r="B525" s="16" t="s">
        <v>1560</v>
      </c>
      <c r="C525" s="15"/>
      <c r="D525" s="29" t="s">
        <v>397</v>
      </c>
      <c r="E525" s="29" t="s">
        <v>1530</v>
      </c>
      <c r="F525" s="82">
        <f t="shared" si="196"/>
        <v>779</v>
      </c>
      <c r="G525" s="82" t="str">
        <f>IF(Table1[[#This Row],[F open]]=""," ",RANK(AD525,$AD$5:$AD$1454,1))</f>
        <v xml:space="preserve"> </v>
      </c>
      <c r="H525" s="82" t="str">
        <f>IF(Table1[[#This Row],[F Vet]]=""," ",RANK(AE525,$AE$5:$AE$1454,1))</f>
        <v xml:space="preserve"> </v>
      </c>
      <c r="I525" s="82" t="str">
        <f>IF(Table1[[#This Row],[F SuperVet]]=""," ",RANK(AF525,$AF$5:$AF$1454,1))</f>
        <v xml:space="preserve"> </v>
      </c>
      <c r="J525" s="82" t="str">
        <f>IF(Table1[[#This Row],[M Open]]=""," ",RANK(AG525,$AG$5:$AG$1454,1))</f>
        <v xml:space="preserve"> </v>
      </c>
      <c r="K525" s="82">
        <f>IF(Table1[[#This Row],[M Vet]]=""," ",RANK(AH525,$AH$5:$AH$1454,1))</f>
        <v>187</v>
      </c>
      <c r="L525" s="82" t="str">
        <f>IF(Table1[[#This Row],[M SuperVet]]=""," ",RANK(AI525,$AI$5:$AI$1454,1))</f>
        <v xml:space="preserve"> </v>
      </c>
      <c r="M525" s="74">
        <v>404</v>
      </c>
      <c r="N525" s="74">
        <v>176</v>
      </c>
      <c r="O525" s="74">
        <v>47</v>
      </c>
      <c r="P525" s="74">
        <v>70</v>
      </c>
      <c r="Q525" s="17">
        <v>515</v>
      </c>
      <c r="R525" s="17">
        <v>139</v>
      </c>
      <c r="S525" s="17">
        <v>104</v>
      </c>
      <c r="T525" s="17">
        <v>179</v>
      </c>
      <c r="U525" s="55">
        <f>+Table1[[#This Row],[Thames Turbo Sprint Triathlon]]/$M$3</f>
        <v>1</v>
      </c>
      <c r="V525" s="55">
        <f t="shared" si="197"/>
        <v>1</v>
      </c>
      <c r="W525" s="55">
        <f t="shared" si="198"/>
        <v>1</v>
      </c>
      <c r="X525" s="55">
        <f t="shared" si="199"/>
        <v>0.546875</v>
      </c>
      <c r="Y525" s="55">
        <f t="shared" si="200"/>
        <v>1</v>
      </c>
      <c r="Z525" s="55">
        <f>+Table1[[#This Row],[Hillingdon Sprint Triathlon]]/$R$3</f>
        <v>1</v>
      </c>
      <c r="AA525" s="55">
        <f>+Table1[[#This Row],[London Fields]]/$S$3</f>
        <v>1</v>
      </c>
      <c r="AB525" s="55">
        <f>+Table1[[#This Row],[Jekyll &amp; Hyde Park Duathlon]]/$T$3</f>
        <v>1</v>
      </c>
      <c r="AC525" s="65">
        <f t="shared" si="201"/>
        <v>3.546875</v>
      </c>
      <c r="AD525" s="55"/>
      <c r="AE525" s="55"/>
      <c r="AF525" s="55"/>
      <c r="AG525" s="55"/>
      <c r="AH525" s="55">
        <f t="shared" si="203"/>
        <v>3.546875</v>
      </c>
      <c r="AI525" s="55"/>
      <c r="AJ525" s="73">
        <f>COUNT(Table1[[#This Row],[F open]:[M SuperVet]])</f>
        <v>1</v>
      </c>
    </row>
    <row r="526" spans="1:36" s="52" customFormat="1" hidden="1" x14ac:dyDescent="0.2">
      <c r="A526" s="16" t="str">
        <f t="shared" si="194"/>
        <v xml:space="preserve"> </v>
      </c>
      <c r="B526" s="16" t="s">
        <v>1451</v>
      </c>
      <c r="C526" s="15"/>
      <c r="D526" s="29" t="s">
        <v>217</v>
      </c>
      <c r="E526" s="29" t="s">
        <v>188</v>
      </c>
      <c r="F526" s="82">
        <f t="shared" si="196"/>
        <v>1050</v>
      </c>
      <c r="G526" s="82" t="str">
        <f>IF(Table1[[#This Row],[F open]]=""," ",RANK(AD526,$AD$5:$AD$1454,1))</f>
        <v xml:space="preserve"> </v>
      </c>
      <c r="H526" s="82" t="str">
        <f>IF(Table1[[#This Row],[F Vet]]=""," ",RANK(AE526,$AE$5:$AE$1454,1))</f>
        <v xml:space="preserve"> </v>
      </c>
      <c r="I526" s="82" t="str">
        <f>IF(Table1[[#This Row],[F SuperVet]]=""," ",RANK(AF526,$AF$5:$AF$1454,1))</f>
        <v xml:space="preserve"> </v>
      </c>
      <c r="J526" s="82">
        <f>IF(Table1[[#This Row],[M Open]]=""," ",RANK(AG526,$AG$5:$AG$1454,1))</f>
        <v>507</v>
      </c>
      <c r="K526" s="82" t="str">
        <f>IF(Table1[[#This Row],[M Vet]]=""," ",RANK(AH526,$AH$5:$AH$1454,1))</f>
        <v xml:space="preserve"> </v>
      </c>
      <c r="L526" s="82" t="str">
        <f>IF(Table1[[#This Row],[M SuperVet]]=""," ",RANK(AI526,$AI$5:$AI$1454,1))</f>
        <v xml:space="preserve"> </v>
      </c>
      <c r="M526" s="74">
        <v>404</v>
      </c>
      <c r="N526" s="74">
        <v>130</v>
      </c>
      <c r="O526" s="74">
        <v>47</v>
      </c>
      <c r="P526" s="74">
        <v>128</v>
      </c>
      <c r="Q526" s="17">
        <v>515</v>
      </c>
      <c r="R526" s="17">
        <v>139</v>
      </c>
      <c r="S526" s="17">
        <v>104</v>
      </c>
      <c r="T526" s="17">
        <v>179</v>
      </c>
      <c r="U526" s="55">
        <f>+Table1[[#This Row],[Thames Turbo Sprint Triathlon]]/$M$3</f>
        <v>1</v>
      </c>
      <c r="V526" s="55">
        <f t="shared" si="197"/>
        <v>0.73863636363636365</v>
      </c>
      <c r="W526" s="55">
        <f t="shared" si="198"/>
        <v>1</v>
      </c>
      <c r="X526" s="55">
        <f t="shared" si="199"/>
        <v>1</v>
      </c>
      <c r="Y526" s="55">
        <f t="shared" si="200"/>
        <v>1</v>
      </c>
      <c r="Z526" s="55">
        <f>+Table1[[#This Row],[Hillingdon Sprint Triathlon]]/$R$3</f>
        <v>1</v>
      </c>
      <c r="AA526" s="55">
        <f>+Table1[[#This Row],[London Fields]]/$S$3</f>
        <v>1</v>
      </c>
      <c r="AB526" s="55">
        <f>+Table1[[#This Row],[Jekyll &amp; Hyde Park Duathlon]]/$T$3</f>
        <v>1</v>
      </c>
      <c r="AC526" s="65">
        <f t="shared" si="201"/>
        <v>3.7386363636363638</v>
      </c>
      <c r="AD526" s="55"/>
      <c r="AE526" s="55"/>
      <c r="AF526" s="55"/>
      <c r="AG526" s="55">
        <f>+AC526</f>
        <v>3.7386363636363638</v>
      </c>
      <c r="AH526" s="55"/>
      <c r="AI526" s="55"/>
      <c r="AJ526" s="73">
        <f>COUNT(Table1[[#This Row],[F open]:[M SuperVet]])</f>
        <v>1</v>
      </c>
    </row>
    <row r="527" spans="1:36" s="52" customFormat="1" hidden="1" x14ac:dyDescent="0.2">
      <c r="A527" s="16" t="str">
        <f t="shared" si="194"/>
        <v xml:space="preserve"> </v>
      </c>
      <c r="B527" s="16" t="s">
        <v>1622</v>
      </c>
      <c r="C527" s="15" t="s">
        <v>513</v>
      </c>
      <c r="D527" s="29" t="s">
        <v>397</v>
      </c>
      <c r="E527" s="29" t="s">
        <v>188</v>
      </c>
      <c r="F527" s="82">
        <f t="shared" si="196"/>
        <v>147</v>
      </c>
      <c r="G527" s="82" t="str">
        <f>IF(Table1[[#This Row],[F open]]=""," ",RANK(AD527,$AD$5:$AD$1454,1))</f>
        <v xml:space="preserve"> </v>
      </c>
      <c r="H527" s="82" t="str">
        <f>IF(Table1[[#This Row],[F Vet]]=""," ",RANK(AE527,$AE$5:$AE$1454,1))</f>
        <v xml:space="preserve"> </v>
      </c>
      <c r="I527" s="82" t="str">
        <f>IF(Table1[[#This Row],[F SuperVet]]=""," ",RANK(AF527,$AF$5:$AF$1454,1))</f>
        <v xml:space="preserve"> </v>
      </c>
      <c r="J527" s="82" t="str">
        <f>IF(Table1[[#This Row],[M Open]]=""," ",RANK(AG527,$AG$5:$AG$1454,1))</f>
        <v xml:space="preserve"> </v>
      </c>
      <c r="K527" s="82">
        <f>IF(Table1[[#This Row],[M Vet]]=""," ",RANK(AH527,$AH$5:$AH$1454,1))</f>
        <v>38</v>
      </c>
      <c r="L527" s="82" t="str">
        <f>IF(Table1[[#This Row],[M SuperVet]]=""," ",RANK(AI527,$AI$5:$AI$1454,1))</f>
        <v xml:space="preserve"> </v>
      </c>
      <c r="M527" s="74">
        <v>404</v>
      </c>
      <c r="N527" s="74">
        <v>176</v>
      </c>
      <c r="O527" s="74">
        <v>47</v>
      </c>
      <c r="P527" s="74">
        <v>128</v>
      </c>
      <c r="Q527" s="17">
        <v>17</v>
      </c>
      <c r="R527" s="17">
        <v>139</v>
      </c>
      <c r="S527" s="17">
        <v>104</v>
      </c>
      <c r="T527" s="17">
        <v>179</v>
      </c>
      <c r="U527" s="55">
        <f>+Table1[[#This Row],[Thames Turbo Sprint Triathlon]]/$M$3</f>
        <v>1</v>
      </c>
      <c r="V527" s="55">
        <f t="shared" si="197"/>
        <v>1</v>
      </c>
      <c r="W527" s="55">
        <f t="shared" si="198"/>
        <v>1</v>
      </c>
      <c r="X527" s="55">
        <f t="shared" si="199"/>
        <v>1</v>
      </c>
      <c r="Y527" s="55">
        <f t="shared" si="200"/>
        <v>3.3009708737864081E-2</v>
      </c>
      <c r="Z527" s="55">
        <f>+Table1[[#This Row],[Hillingdon Sprint Triathlon]]/$R$3</f>
        <v>1</v>
      </c>
      <c r="AA527" s="55">
        <f>+Table1[[#This Row],[London Fields]]/$S$3</f>
        <v>1</v>
      </c>
      <c r="AB527" s="55">
        <f>+Table1[[#This Row],[Jekyll &amp; Hyde Park Duathlon]]/$T$3</f>
        <v>1</v>
      </c>
      <c r="AC527" s="65">
        <f t="shared" si="201"/>
        <v>3.0330097087378638</v>
      </c>
      <c r="AD527" s="55"/>
      <c r="AE527" s="55"/>
      <c r="AF527" s="55"/>
      <c r="AG527" s="55"/>
      <c r="AH527" s="55">
        <f>+AC527</f>
        <v>3.0330097087378638</v>
      </c>
      <c r="AI527" s="55"/>
      <c r="AJ527" s="73">
        <f>COUNT(Table1[[#This Row],[F open]:[M SuperVet]])</f>
        <v>1</v>
      </c>
    </row>
    <row r="528" spans="1:36" s="52" customFormat="1" hidden="1" x14ac:dyDescent="0.2">
      <c r="A528" s="16" t="str">
        <f t="shared" si="194"/>
        <v xml:space="preserve"> </v>
      </c>
      <c r="B528" s="16" t="s">
        <v>425</v>
      </c>
      <c r="C528" s="15" t="s">
        <v>128</v>
      </c>
      <c r="D528" s="29" t="s">
        <v>1059</v>
      </c>
      <c r="E528" s="29" t="s">
        <v>188</v>
      </c>
      <c r="F528" s="82">
        <f t="shared" si="196"/>
        <v>318</v>
      </c>
      <c r="G528" s="82" t="str">
        <f>IF(Table1[[#This Row],[F open]]=""," ",RANK(AD528,$AD$5:$AD$1454,1))</f>
        <v xml:space="preserve"> </v>
      </c>
      <c r="H528" s="82" t="str">
        <f>IF(Table1[[#This Row],[F Vet]]=""," ",RANK(AE528,$AE$5:$AE$1454,1))</f>
        <v xml:space="preserve"> </v>
      </c>
      <c r="I528" s="82" t="str">
        <f>IF(Table1[[#This Row],[F SuperVet]]=""," ",RANK(AF528,$AF$5:$AF$1454,1))</f>
        <v xml:space="preserve"> </v>
      </c>
      <c r="J528" s="82" t="str">
        <f>IF(Table1[[#This Row],[M Open]]=""," ",RANK(AG528,$AG$5:$AG$1454,1))</f>
        <v xml:space="preserve"> </v>
      </c>
      <c r="K528" s="82" t="str">
        <f>IF(Table1[[#This Row],[M Vet]]=""," ",RANK(AH528,$AH$5:$AH$1454,1))</f>
        <v xml:space="preserve"> </v>
      </c>
      <c r="L528" s="82">
        <f>IF(Table1[[#This Row],[M SuperVet]]=""," ",RANK(AI528,$AI$5:$AI$1454,1))</f>
        <v>20</v>
      </c>
      <c r="M528" s="74">
        <v>245</v>
      </c>
      <c r="N528" s="74">
        <v>176</v>
      </c>
      <c r="O528" s="74">
        <v>47</v>
      </c>
      <c r="P528" s="74">
        <v>128</v>
      </c>
      <c r="Q528" s="17">
        <v>515</v>
      </c>
      <c r="R528" s="17">
        <v>80</v>
      </c>
      <c r="S528" s="17">
        <v>104</v>
      </c>
      <c r="T528" s="17">
        <v>179</v>
      </c>
      <c r="U528" s="55">
        <f>+Table1[[#This Row],[Thames Turbo Sprint Triathlon]]/$M$3</f>
        <v>0.60643564356435642</v>
      </c>
      <c r="V528" s="55">
        <f t="shared" si="197"/>
        <v>1</v>
      </c>
      <c r="W528" s="55">
        <f t="shared" si="198"/>
        <v>1</v>
      </c>
      <c r="X528" s="55">
        <f t="shared" si="199"/>
        <v>1</v>
      </c>
      <c r="Y528" s="55">
        <f t="shared" si="200"/>
        <v>1</v>
      </c>
      <c r="Z528" s="55">
        <f>+Table1[[#This Row],[Hillingdon Sprint Triathlon]]/$R$3</f>
        <v>0.57553956834532372</v>
      </c>
      <c r="AA528" s="55">
        <f>+Table1[[#This Row],[London Fields]]/$S$3</f>
        <v>1</v>
      </c>
      <c r="AB528" s="55">
        <f>+Table1[[#This Row],[Jekyll &amp; Hyde Park Duathlon]]/$T$3</f>
        <v>1</v>
      </c>
      <c r="AC528" s="65">
        <f t="shared" si="201"/>
        <v>3.18197521190968</v>
      </c>
      <c r="AD528" s="55"/>
      <c r="AE528" s="55"/>
      <c r="AF528" s="55"/>
      <c r="AG528" s="55"/>
      <c r="AH528" s="55"/>
      <c r="AI528" s="55">
        <f>+AC528</f>
        <v>3.18197521190968</v>
      </c>
      <c r="AJ528" s="73">
        <f>COUNT(Table1[[#This Row],[F open]:[M SuperVet]])</f>
        <v>1</v>
      </c>
    </row>
    <row r="529" spans="1:36" s="52" customFormat="1" hidden="1" x14ac:dyDescent="0.2">
      <c r="A529" s="16" t="str">
        <f t="shared" si="194"/>
        <v xml:space="preserve"> </v>
      </c>
      <c r="B529" s="16" t="s">
        <v>536</v>
      </c>
      <c r="C529" s="15"/>
      <c r="D529" s="29" t="s">
        <v>397</v>
      </c>
      <c r="E529" s="29" t="s">
        <v>188</v>
      </c>
      <c r="F529" s="82">
        <f t="shared" si="196"/>
        <v>738</v>
      </c>
      <c r="G529" s="82" t="str">
        <f>IF(Table1[[#This Row],[F open]]=""," ",RANK(AD529,$AD$5:$AD$1454,1))</f>
        <v xml:space="preserve"> </v>
      </c>
      <c r="H529" s="82" t="str">
        <f>IF(Table1[[#This Row],[F Vet]]=""," ",RANK(AE529,$AE$5:$AE$1454,1))</f>
        <v xml:space="preserve"> </v>
      </c>
      <c r="I529" s="82" t="str">
        <f>IF(Table1[[#This Row],[F SuperVet]]=""," ",RANK(AF529,$AF$5:$AF$1454,1))</f>
        <v xml:space="preserve"> </v>
      </c>
      <c r="J529" s="82" t="str">
        <f>IF(Table1[[#This Row],[M Open]]=""," ",RANK(AG529,$AG$5:$AG$1454,1))</f>
        <v xml:space="preserve"> </v>
      </c>
      <c r="K529" s="82">
        <f>IF(Table1[[#This Row],[M Vet]]=""," ",RANK(AH529,$AH$5:$AH$1454,1))</f>
        <v>177</v>
      </c>
      <c r="L529" s="82" t="str">
        <f>IF(Table1[[#This Row],[M SuperVet]]=""," ",RANK(AI529,$AI$5:$AI$1454,1))</f>
        <v xml:space="preserve"> </v>
      </c>
      <c r="M529" s="74">
        <v>404</v>
      </c>
      <c r="N529" s="74">
        <v>176</v>
      </c>
      <c r="O529" s="74">
        <v>47</v>
      </c>
      <c r="P529" s="74">
        <v>128</v>
      </c>
      <c r="Q529" s="17">
        <v>263</v>
      </c>
      <c r="R529" s="17">
        <v>139</v>
      </c>
      <c r="S529" s="17">
        <v>104</v>
      </c>
      <c r="T529" s="17">
        <v>179</v>
      </c>
      <c r="U529" s="55">
        <f>+Table1[[#This Row],[Thames Turbo Sprint Triathlon]]/$M$3</f>
        <v>1</v>
      </c>
      <c r="V529" s="55">
        <f t="shared" si="197"/>
        <v>1</v>
      </c>
      <c r="W529" s="55">
        <f t="shared" si="198"/>
        <v>1</v>
      </c>
      <c r="X529" s="55">
        <f t="shared" si="199"/>
        <v>1</v>
      </c>
      <c r="Y529" s="55">
        <f t="shared" si="200"/>
        <v>0.51067961165048548</v>
      </c>
      <c r="Z529" s="55">
        <f>+Table1[[#This Row],[Hillingdon Sprint Triathlon]]/$R$3</f>
        <v>1</v>
      </c>
      <c r="AA529" s="55">
        <f>+Table1[[#This Row],[London Fields]]/$S$3</f>
        <v>1</v>
      </c>
      <c r="AB529" s="55">
        <f>+Table1[[#This Row],[Jekyll &amp; Hyde Park Duathlon]]/$T$3</f>
        <v>1</v>
      </c>
      <c r="AC529" s="65">
        <f t="shared" si="201"/>
        <v>3.5106796116504855</v>
      </c>
      <c r="AD529" s="55"/>
      <c r="AE529" s="55"/>
      <c r="AF529" s="55"/>
      <c r="AG529" s="55"/>
      <c r="AH529" s="55">
        <f t="shared" ref="AH529:AH530" si="204">+AC529</f>
        <v>3.5106796116504855</v>
      </c>
      <c r="AI529" s="55"/>
      <c r="AJ529" s="73">
        <f>COUNT(Table1[[#This Row],[F open]:[M SuperVet]])</f>
        <v>1</v>
      </c>
    </row>
    <row r="530" spans="1:36" s="52" customFormat="1" hidden="1" x14ac:dyDescent="0.2">
      <c r="A530" s="16" t="str">
        <f t="shared" si="194"/>
        <v xml:space="preserve"> </v>
      </c>
      <c r="B530" s="16" t="s">
        <v>444</v>
      </c>
      <c r="C530" s="15" t="s">
        <v>278</v>
      </c>
      <c r="D530" s="29" t="s">
        <v>397</v>
      </c>
      <c r="E530" s="29" t="s">
        <v>188</v>
      </c>
      <c r="F530" s="82">
        <f t="shared" si="196"/>
        <v>986</v>
      </c>
      <c r="G530" s="82" t="str">
        <f>IF(Table1[[#This Row],[F open]]=""," ",RANK(AD530,$AD$5:$AD$1454,1))</f>
        <v xml:space="preserve"> </v>
      </c>
      <c r="H530" s="82" t="str">
        <f>IF(Table1[[#This Row],[F Vet]]=""," ",RANK(AE530,$AE$5:$AE$1454,1))</f>
        <v xml:space="preserve"> </v>
      </c>
      <c r="I530" s="82" t="str">
        <f>IF(Table1[[#This Row],[F SuperVet]]=""," ",RANK(AF530,$AF$5:$AF$1454,1))</f>
        <v xml:space="preserve"> </v>
      </c>
      <c r="J530" s="82" t="str">
        <f>IF(Table1[[#This Row],[M Open]]=""," ",RANK(AG530,$AG$5:$AG$1454,1))</f>
        <v xml:space="preserve"> </v>
      </c>
      <c r="K530" s="82">
        <f>IF(Table1[[#This Row],[M Vet]]=""," ",RANK(AH530,$AH$5:$AH$1454,1))</f>
        <v>249</v>
      </c>
      <c r="L530" s="82" t="str">
        <f>IF(Table1[[#This Row],[M SuperVet]]=""," ",RANK(AI530,$AI$5:$AI$1454,1))</f>
        <v xml:space="preserve"> </v>
      </c>
      <c r="M530" s="74">
        <v>280</v>
      </c>
      <c r="N530" s="74">
        <v>176</v>
      </c>
      <c r="O530" s="74">
        <v>47</v>
      </c>
      <c r="P530" s="74">
        <v>128</v>
      </c>
      <c r="Q530" s="17">
        <v>515</v>
      </c>
      <c r="R530" s="17">
        <v>139</v>
      </c>
      <c r="S530" s="17">
        <v>104</v>
      </c>
      <c r="T530" s="17">
        <v>179</v>
      </c>
      <c r="U530" s="55">
        <f>+Table1[[#This Row],[Thames Turbo Sprint Triathlon]]/$M$3</f>
        <v>0.69306930693069302</v>
      </c>
      <c r="V530" s="55">
        <f t="shared" si="197"/>
        <v>1</v>
      </c>
      <c r="W530" s="55">
        <f t="shared" si="198"/>
        <v>1</v>
      </c>
      <c r="X530" s="55">
        <f t="shared" si="199"/>
        <v>1</v>
      </c>
      <c r="Y530" s="55">
        <f t="shared" si="200"/>
        <v>1</v>
      </c>
      <c r="Z530" s="55">
        <f>+Table1[[#This Row],[Hillingdon Sprint Triathlon]]/$R$3</f>
        <v>1</v>
      </c>
      <c r="AA530" s="55">
        <f>+Table1[[#This Row],[London Fields]]/$S$3</f>
        <v>1</v>
      </c>
      <c r="AB530" s="55">
        <f>+Table1[[#This Row],[Jekyll &amp; Hyde Park Duathlon]]/$T$3</f>
        <v>1</v>
      </c>
      <c r="AC530" s="65">
        <f t="shared" si="201"/>
        <v>3.6930693069306928</v>
      </c>
      <c r="AD530" s="55"/>
      <c r="AE530" s="55"/>
      <c r="AF530" s="55"/>
      <c r="AG530" s="55"/>
      <c r="AH530" s="55">
        <f t="shared" si="204"/>
        <v>3.6930693069306928</v>
      </c>
      <c r="AI530" s="55"/>
      <c r="AJ530" s="73">
        <f>COUNT(Table1[[#This Row],[F open]:[M SuperVet]])</f>
        <v>1</v>
      </c>
    </row>
    <row r="531" spans="1:36" s="52" customFormat="1" hidden="1" x14ac:dyDescent="0.2">
      <c r="A531" s="16" t="str">
        <f t="shared" si="194"/>
        <v xml:space="preserve"> </v>
      </c>
      <c r="B531" s="16" t="s">
        <v>307</v>
      </c>
      <c r="C531" s="15" t="s">
        <v>51</v>
      </c>
      <c r="D531" s="29" t="s">
        <v>217</v>
      </c>
      <c r="E531" s="29" t="s">
        <v>188</v>
      </c>
      <c r="F531" s="82">
        <f t="shared" si="196"/>
        <v>338</v>
      </c>
      <c r="G531" s="82" t="str">
        <f>IF(Table1[[#This Row],[F open]]=""," ",RANK(AD531,$AD$5:$AD$1454,1))</f>
        <v xml:space="preserve"> </v>
      </c>
      <c r="H531" s="82" t="str">
        <f>IF(Table1[[#This Row],[F Vet]]=""," ",RANK(AE531,$AE$5:$AE$1454,1))</f>
        <v xml:space="preserve"> </v>
      </c>
      <c r="I531" s="82" t="str">
        <f>IF(Table1[[#This Row],[F SuperVet]]=""," ",RANK(AF531,$AF$5:$AF$1454,1))</f>
        <v xml:space="preserve"> </v>
      </c>
      <c r="J531" s="82">
        <f>IF(Table1[[#This Row],[M Open]]=""," ",RANK(AG531,$AG$5:$AG$1454,1))</f>
        <v>200</v>
      </c>
      <c r="K531" s="82" t="str">
        <f>IF(Table1[[#This Row],[M Vet]]=""," ",RANK(AH531,$AH$5:$AH$1454,1))</f>
        <v xml:space="preserve"> </v>
      </c>
      <c r="L531" s="82" t="str">
        <f>IF(Table1[[#This Row],[M SuperVet]]=""," ",RANK(AI531,$AI$5:$AI$1454,1))</f>
        <v xml:space="preserve"> </v>
      </c>
      <c r="M531" s="74">
        <v>80</v>
      </c>
      <c r="N531" s="74">
        <v>176</v>
      </c>
      <c r="O531" s="74">
        <v>47</v>
      </c>
      <c r="P531" s="74">
        <v>128</v>
      </c>
      <c r="Q531" s="17">
        <v>515</v>
      </c>
      <c r="R531" s="17">
        <v>139</v>
      </c>
      <c r="S531" s="17">
        <v>104</v>
      </c>
      <c r="T531" s="17">
        <v>179</v>
      </c>
      <c r="U531" s="55">
        <f>+Table1[[#This Row],[Thames Turbo Sprint Triathlon]]/$M$3</f>
        <v>0.19801980198019803</v>
      </c>
      <c r="V531" s="55">
        <f t="shared" si="197"/>
        <v>1</v>
      </c>
      <c r="W531" s="55">
        <f t="shared" si="198"/>
        <v>1</v>
      </c>
      <c r="X531" s="55">
        <f t="shared" si="199"/>
        <v>1</v>
      </c>
      <c r="Y531" s="55">
        <f t="shared" si="200"/>
        <v>1</v>
      </c>
      <c r="Z531" s="55">
        <f>+Table1[[#This Row],[Hillingdon Sprint Triathlon]]/$R$3</f>
        <v>1</v>
      </c>
      <c r="AA531" s="55">
        <f>+Table1[[#This Row],[London Fields]]/$S$3</f>
        <v>1</v>
      </c>
      <c r="AB531" s="55">
        <f>+Table1[[#This Row],[Jekyll &amp; Hyde Park Duathlon]]/$T$3</f>
        <v>1</v>
      </c>
      <c r="AC531" s="65">
        <f t="shared" si="201"/>
        <v>3.1980198019801982</v>
      </c>
      <c r="AD531" s="55"/>
      <c r="AE531" s="55"/>
      <c r="AF531" s="55"/>
      <c r="AG531" s="55">
        <f>+AC531</f>
        <v>3.1980198019801982</v>
      </c>
      <c r="AH531" s="55"/>
      <c r="AI531" s="55"/>
      <c r="AJ531" s="73">
        <f>COUNT(Table1[[#This Row],[F open]:[M SuperVet]])</f>
        <v>1</v>
      </c>
    </row>
    <row r="532" spans="1:36" s="52" customFormat="1" hidden="1" x14ac:dyDescent="0.2">
      <c r="A532" s="16" t="str">
        <f t="shared" si="194"/>
        <v xml:space="preserve"> </v>
      </c>
      <c r="B532" s="16" t="s">
        <v>306</v>
      </c>
      <c r="C532" s="15" t="s">
        <v>139</v>
      </c>
      <c r="D532" s="29" t="s">
        <v>397</v>
      </c>
      <c r="E532" s="29" t="s">
        <v>188</v>
      </c>
      <c r="F532" s="82">
        <f t="shared" si="196"/>
        <v>6</v>
      </c>
      <c r="G532" s="82" t="str">
        <f>IF(Table1[[#This Row],[F open]]=""," ",RANK(AD532,$AD$5:$AD$1454,1))</f>
        <v xml:space="preserve"> </v>
      </c>
      <c r="H532" s="82" t="str">
        <f>IF(Table1[[#This Row],[F Vet]]=""," ",RANK(AE532,$AE$5:$AE$1454,1))</f>
        <v xml:space="preserve"> </v>
      </c>
      <c r="I532" s="82" t="str">
        <f>IF(Table1[[#This Row],[F SuperVet]]=""," ",RANK(AF532,$AF$5:$AF$1454,1))</f>
        <v xml:space="preserve"> </v>
      </c>
      <c r="J532" s="82" t="str">
        <f>IF(Table1[[#This Row],[M Open]]=""," ",RANK(AG532,$AG$5:$AG$1454,1))</f>
        <v xml:space="preserve"> </v>
      </c>
      <c r="K532" s="82">
        <f>IF(Table1[[#This Row],[M Vet]]=""," ",RANK(AH532,$AH$5:$AH$1454,1))</f>
        <v>3</v>
      </c>
      <c r="L532" s="82" t="str">
        <f>IF(Table1[[#This Row],[M SuperVet]]=""," ",RANK(AI532,$AI$5:$AI$1454,1))</f>
        <v xml:space="preserve"> </v>
      </c>
      <c r="M532" s="74">
        <v>404</v>
      </c>
      <c r="N532" s="74">
        <v>54</v>
      </c>
      <c r="O532" s="74">
        <v>47</v>
      </c>
      <c r="P532" s="74">
        <v>128</v>
      </c>
      <c r="Q532" s="17">
        <v>39</v>
      </c>
      <c r="R532" s="17">
        <v>43</v>
      </c>
      <c r="S532" s="17">
        <v>104</v>
      </c>
      <c r="T532" s="17">
        <v>34</v>
      </c>
      <c r="U532" s="55">
        <f>+Table1[[#This Row],[Thames Turbo Sprint Triathlon]]/$M$3</f>
        <v>1</v>
      </c>
      <c r="V532" s="55">
        <f t="shared" si="197"/>
        <v>0.30681818181818182</v>
      </c>
      <c r="W532" s="55">
        <f t="shared" si="198"/>
        <v>1</v>
      </c>
      <c r="X532" s="55">
        <f t="shared" si="199"/>
        <v>1</v>
      </c>
      <c r="Y532" s="55">
        <f t="shared" si="200"/>
        <v>7.5728155339805828E-2</v>
      </c>
      <c r="Z532" s="55">
        <f>+Table1[[#This Row],[Hillingdon Sprint Triathlon]]/$R$3</f>
        <v>0.30935251798561153</v>
      </c>
      <c r="AA532" s="55">
        <f>+Table1[[#This Row],[London Fields]]/$S$3</f>
        <v>1</v>
      </c>
      <c r="AB532" s="55">
        <f>+Table1[[#This Row],[Jekyll &amp; Hyde Park Duathlon]]/$T$3</f>
        <v>0.18994413407821228</v>
      </c>
      <c r="AC532" s="65">
        <f t="shared" si="201"/>
        <v>0.88184298922181159</v>
      </c>
      <c r="AD532" s="55"/>
      <c r="AE532" s="55"/>
      <c r="AF532" s="55"/>
      <c r="AG532" s="55"/>
      <c r="AH532" s="55">
        <f t="shared" ref="AH532:AH533" si="205">+AC532</f>
        <v>0.88184298922181159</v>
      </c>
      <c r="AI532" s="55"/>
      <c r="AJ532" s="73">
        <f>COUNT(Table1[[#This Row],[F open]:[M SuperVet]])</f>
        <v>1</v>
      </c>
    </row>
    <row r="533" spans="1:36" s="52" customFormat="1" hidden="1" x14ac:dyDescent="0.2">
      <c r="A533" s="16" t="str">
        <f t="shared" ref="A533:A536" si="206">IF(B532=B533,"y"," ")</f>
        <v>y</v>
      </c>
      <c r="B533" s="16" t="s">
        <v>478</v>
      </c>
      <c r="C533" s="15" t="s">
        <v>1683</v>
      </c>
      <c r="D533" s="29" t="s">
        <v>397</v>
      </c>
      <c r="E533" s="29" t="s">
        <v>188</v>
      </c>
      <c r="F533" s="82">
        <f t="shared" si="196"/>
        <v>371</v>
      </c>
      <c r="G533" s="82" t="str">
        <f>IF(Table1[[#This Row],[F open]]=""," ",RANK(AD533,$AD$5:$AD$1454,1))</f>
        <v xml:space="preserve"> </v>
      </c>
      <c r="H533" s="82" t="str">
        <f>IF(Table1[[#This Row],[F Vet]]=""," ",RANK(AE533,$AE$5:$AE$1454,1))</f>
        <v xml:space="preserve"> </v>
      </c>
      <c r="I533" s="82" t="str">
        <f>IF(Table1[[#This Row],[F SuperVet]]=""," ",RANK(AF533,$AF$5:$AF$1454,1))</f>
        <v xml:space="preserve"> </v>
      </c>
      <c r="J533" s="82" t="str">
        <f>IF(Table1[[#This Row],[M Open]]=""," ",RANK(AG533,$AG$5:$AG$1454,1))</f>
        <v xml:space="preserve"> </v>
      </c>
      <c r="K533" s="82">
        <f>IF(Table1[[#This Row],[M Vet]]=""," ",RANK(AH533,$AH$5:$AH$1454,1))</f>
        <v>89</v>
      </c>
      <c r="L533" s="82" t="str">
        <f>IF(Table1[[#This Row],[M SuperVet]]=""," ",RANK(AI533,$AI$5:$AI$1454,1))</f>
        <v xml:space="preserve"> </v>
      </c>
      <c r="M533" s="74">
        <v>404</v>
      </c>
      <c r="N533" s="74">
        <v>176</v>
      </c>
      <c r="O533" s="74">
        <v>47</v>
      </c>
      <c r="P533" s="74">
        <v>128</v>
      </c>
      <c r="Q533" s="17">
        <v>116</v>
      </c>
      <c r="R533" s="17">
        <v>139</v>
      </c>
      <c r="S533" s="17">
        <v>104</v>
      </c>
      <c r="T533" s="17">
        <v>179</v>
      </c>
      <c r="U533" s="55">
        <f>+Table1[[#This Row],[Thames Turbo Sprint Triathlon]]/$M$3</f>
        <v>1</v>
      </c>
      <c r="V533" s="55">
        <f t="shared" si="197"/>
        <v>1</v>
      </c>
      <c r="W533" s="55">
        <f t="shared" si="198"/>
        <v>1</v>
      </c>
      <c r="X533" s="55">
        <f t="shared" si="199"/>
        <v>1</v>
      </c>
      <c r="Y533" s="55">
        <f t="shared" si="200"/>
        <v>0.22524271844660193</v>
      </c>
      <c r="Z533" s="55">
        <f>+Table1[[#This Row],[Hillingdon Sprint Triathlon]]/$R$3</f>
        <v>1</v>
      </c>
      <c r="AA533" s="55">
        <f>+Table1[[#This Row],[London Fields]]/$S$3</f>
        <v>1</v>
      </c>
      <c r="AB533" s="55">
        <f>+Table1[[#This Row],[Jekyll &amp; Hyde Park Duathlon]]/$T$3</f>
        <v>1</v>
      </c>
      <c r="AC533" s="65">
        <f t="shared" si="201"/>
        <v>3.2252427184466019</v>
      </c>
      <c r="AD533" s="55"/>
      <c r="AE533" s="55"/>
      <c r="AF533" s="55"/>
      <c r="AG533" s="55"/>
      <c r="AH533" s="55">
        <f t="shared" si="205"/>
        <v>3.2252427184466019</v>
      </c>
      <c r="AI533" s="55"/>
      <c r="AJ533" s="73">
        <f>COUNT(Table1[[#This Row],[F open]:[M SuperVet]])</f>
        <v>1</v>
      </c>
    </row>
    <row r="534" spans="1:36" s="52" customFormat="1" hidden="1" x14ac:dyDescent="0.2">
      <c r="A534" s="16" t="str">
        <f t="shared" si="206"/>
        <v xml:space="preserve"> </v>
      </c>
      <c r="B534" s="16" t="s">
        <v>2256</v>
      </c>
      <c r="C534" s="15"/>
      <c r="D534" s="29" t="s">
        <v>217</v>
      </c>
      <c r="E534" s="29" t="s">
        <v>188</v>
      </c>
      <c r="F534" s="82">
        <f t="shared" si="196"/>
        <v>1279</v>
      </c>
      <c r="G534" s="82" t="str">
        <f>IF(Table1[[#This Row],[F open]]=""," ",RANK(AD534,$AD$5:$AD$1454,1))</f>
        <v xml:space="preserve"> </v>
      </c>
      <c r="H534" s="82" t="str">
        <f>IF(Table1[[#This Row],[F Vet]]=""," ",RANK(AE534,$AE$5:$AE$1454,1))</f>
        <v xml:space="preserve"> </v>
      </c>
      <c r="I534" s="82" t="str">
        <f>IF(Table1[[#This Row],[F SuperVet]]=""," ",RANK(AF534,$AF$5:$AF$1454,1))</f>
        <v xml:space="preserve"> </v>
      </c>
      <c r="J534" s="82">
        <f>IF(Table1[[#This Row],[M Open]]=""," ",RANK(AG534,$AG$5:$AG$1454,1))</f>
        <v>563</v>
      </c>
      <c r="K534" s="82" t="str">
        <f>IF(Table1[[#This Row],[M Vet]]=""," ",RANK(AH534,$AH$5:$AH$1454,1))</f>
        <v xml:space="preserve"> </v>
      </c>
      <c r="L534" s="82" t="str">
        <f>IF(Table1[[#This Row],[M SuperVet]]=""," ",RANK(AI534,$AI$5:$AI$1454,1))</f>
        <v xml:space="preserve"> </v>
      </c>
      <c r="M534" s="74">
        <v>404</v>
      </c>
      <c r="N534" s="74">
        <v>176</v>
      </c>
      <c r="O534" s="74">
        <v>47</v>
      </c>
      <c r="P534" s="74">
        <v>128</v>
      </c>
      <c r="Q534" s="17">
        <v>515</v>
      </c>
      <c r="R534" s="17">
        <v>139</v>
      </c>
      <c r="S534" s="17">
        <v>104</v>
      </c>
      <c r="T534" s="17">
        <v>159</v>
      </c>
      <c r="U534" s="55">
        <f>+Table1[[#This Row],[Thames Turbo Sprint Triathlon]]/$M$3</f>
        <v>1</v>
      </c>
      <c r="V534" s="55">
        <f t="shared" si="197"/>
        <v>1</v>
      </c>
      <c r="W534" s="55">
        <f t="shared" si="198"/>
        <v>1</v>
      </c>
      <c r="X534" s="55">
        <f t="shared" si="199"/>
        <v>1</v>
      </c>
      <c r="Y534" s="55">
        <f t="shared" si="200"/>
        <v>1</v>
      </c>
      <c r="Z534" s="55">
        <f>+Table1[[#This Row],[Hillingdon Sprint Triathlon]]/$R$3</f>
        <v>1</v>
      </c>
      <c r="AA534" s="55">
        <f>+Table1[[#This Row],[London Fields]]/$S$3</f>
        <v>1</v>
      </c>
      <c r="AB534" s="55">
        <f>+Table1[[#This Row],[Jekyll &amp; Hyde Park Duathlon]]/$T$3</f>
        <v>0.88826815642458101</v>
      </c>
      <c r="AC534" s="65">
        <f t="shared" si="201"/>
        <v>3.8882681564245809</v>
      </c>
      <c r="AD534" s="55"/>
      <c r="AE534" s="55"/>
      <c r="AF534" s="55"/>
      <c r="AG534" s="55">
        <f>+AC534</f>
        <v>3.8882681564245809</v>
      </c>
      <c r="AH534" s="55"/>
      <c r="AI534" s="55"/>
      <c r="AJ534" s="73">
        <f>COUNT(Table1[[#This Row],[F open]:[M SuperVet]])</f>
        <v>1</v>
      </c>
    </row>
    <row r="535" spans="1:36" s="52" customFormat="1" hidden="1" x14ac:dyDescent="0.2">
      <c r="A535" s="16" t="str">
        <f t="shared" si="206"/>
        <v xml:space="preserve"> </v>
      </c>
      <c r="B535" s="16" t="s">
        <v>956</v>
      </c>
      <c r="C535" s="15"/>
      <c r="D535" s="29" t="s">
        <v>397</v>
      </c>
      <c r="E535" s="29" t="s">
        <v>188</v>
      </c>
      <c r="F535" s="82">
        <f t="shared" si="196"/>
        <v>1065</v>
      </c>
      <c r="G535" s="82" t="str">
        <f>IF(Table1[[#This Row],[F open]]=""," ",RANK(AD535,$AD$5:$AD$1454,1))</f>
        <v xml:space="preserve"> </v>
      </c>
      <c r="H535" s="82" t="str">
        <f>IF(Table1[[#This Row],[F Vet]]=""," ",RANK(AE535,$AE$5:$AE$1454,1))</f>
        <v xml:space="preserve"> </v>
      </c>
      <c r="I535" s="82" t="str">
        <f>IF(Table1[[#This Row],[F SuperVet]]=""," ",RANK(AF535,$AF$5:$AF$1454,1))</f>
        <v xml:space="preserve"> </v>
      </c>
      <c r="J535" s="82" t="str">
        <f>IF(Table1[[#This Row],[M Open]]=""," ",RANK(AG535,$AG$5:$AG$1454,1))</f>
        <v xml:space="preserve"> </v>
      </c>
      <c r="K535" s="82">
        <f>IF(Table1[[#This Row],[M Vet]]=""," ",RANK(AH535,$AH$5:$AH$1454,1))</f>
        <v>269</v>
      </c>
      <c r="L535" s="82" t="str">
        <f>IF(Table1[[#This Row],[M SuperVet]]=""," ",RANK(AI535,$AI$5:$AI$1454,1))</f>
        <v xml:space="preserve"> </v>
      </c>
      <c r="M535" s="74">
        <v>302</v>
      </c>
      <c r="N535" s="74">
        <v>176</v>
      </c>
      <c r="O535" s="74">
        <v>47</v>
      </c>
      <c r="P535" s="74">
        <v>128</v>
      </c>
      <c r="Q535" s="17">
        <v>515</v>
      </c>
      <c r="R535" s="17">
        <v>139</v>
      </c>
      <c r="S535" s="17">
        <v>104</v>
      </c>
      <c r="T535" s="17">
        <v>179</v>
      </c>
      <c r="U535" s="55">
        <f>+Table1[[#This Row],[Thames Turbo Sprint Triathlon]]/$M$3</f>
        <v>0.74752475247524752</v>
      </c>
      <c r="V535" s="55">
        <f t="shared" si="197"/>
        <v>1</v>
      </c>
      <c r="W535" s="55">
        <f t="shared" si="198"/>
        <v>1</v>
      </c>
      <c r="X535" s="55">
        <f t="shared" si="199"/>
        <v>1</v>
      </c>
      <c r="Y535" s="55">
        <f t="shared" si="200"/>
        <v>1</v>
      </c>
      <c r="Z535" s="55">
        <f>+Table1[[#This Row],[Hillingdon Sprint Triathlon]]/$R$3</f>
        <v>1</v>
      </c>
      <c r="AA535" s="55">
        <f>+Table1[[#This Row],[London Fields]]/$S$3</f>
        <v>1</v>
      </c>
      <c r="AB535" s="55">
        <f>+Table1[[#This Row],[Jekyll &amp; Hyde Park Duathlon]]/$T$3</f>
        <v>1</v>
      </c>
      <c r="AC535" s="65">
        <f t="shared" si="201"/>
        <v>3.7475247524752477</v>
      </c>
      <c r="AD535" s="55"/>
      <c r="AE535" s="55"/>
      <c r="AF535" s="55"/>
      <c r="AG535" s="55"/>
      <c r="AH535" s="55">
        <f t="shared" ref="AH535:AH536" si="207">+AC535</f>
        <v>3.7475247524752477</v>
      </c>
      <c r="AI535" s="55"/>
      <c r="AJ535" s="73">
        <f>COUNT(Table1[[#This Row],[F open]:[M SuperVet]])</f>
        <v>1</v>
      </c>
    </row>
    <row r="536" spans="1:36" s="52" customFormat="1" hidden="1" x14ac:dyDescent="0.2">
      <c r="A536" s="16" t="str">
        <f t="shared" si="206"/>
        <v xml:space="preserve"> </v>
      </c>
      <c r="B536" s="16" t="s">
        <v>1721</v>
      </c>
      <c r="C536" s="15"/>
      <c r="D536" s="29" t="s">
        <v>397</v>
      </c>
      <c r="E536" s="29" t="s">
        <v>188</v>
      </c>
      <c r="F536" s="82">
        <f t="shared" si="196"/>
        <v>502</v>
      </c>
      <c r="G536" s="82" t="str">
        <f>IF(Table1[[#This Row],[F open]]=""," ",RANK(AD536,$AD$5:$AD$1454,1))</f>
        <v xml:space="preserve"> </v>
      </c>
      <c r="H536" s="82" t="str">
        <f>IF(Table1[[#This Row],[F Vet]]=""," ",RANK(AE536,$AE$5:$AE$1454,1))</f>
        <v xml:space="preserve"> </v>
      </c>
      <c r="I536" s="82" t="str">
        <f>IF(Table1[[#This Row],[F SuperVet]]=""," ",RANK(AF536,$AF$5:$AF$1454,1))</f>
        <v xml:space="preserve"> </v>
      </c>
      <c r="J536" s="82" t="str">
        <f>IF(Table1[[#This Row],[M Open]]=""," ",RANK(AG536,$AG$5:$AG$1454,1))</f>
        <v xml:space="preserve"> </v>
      </c>
      <c r="K536" s="82">
        <f>IF(Table1[[#This Row],[M Vet]]=""," ",RANK(AH536,$AH$5:$AH$1454,1))</f>
        <v>122</v>
      </c>
      <c r="L536" s="82" t="str">
        <f>IF(Table1[[#This Row],[M SuperVet]]=""," ",RANK(AI536,$AI$5:$AI$1454,1))</f>
        <v xml:space="preserve"> </v>
      </c>
      <c r="M536" s="74">
        <v>404</v>
      </c>
      <c r="N536" s="74">
        <v>176</v>
      </c>
      <c r="O536" s="74">
        <v>47</v>
      </c>
      <c r="P536" s="74">
        <v>128</v>
      </c>
      <c r="Q536" s="17">
        <v>169</v>
      </c>
      <c r="R536" s="17">
        <v>139</v>
      </c>
      <c r="S536" s="17">
        <v>104</v>
      </c>
      <c r="T536" s="17">
        <v>179</v>
      </c>
      <c r="U536" s="55">
        <f>+Table1[[#This Row],[Thames Turbo Sprint Triathlon]]/$M$3</f>
        <v>1</v>
      </c>
      <c r="V536" s="55">
        <f t="shared" si="197"/>
        <v>1</v>
      </c>
      <c r="W536" s="55">
        <f t="shared" si="198"/>
        <v>1</v>
      </c>
      <c r="X536" s="55">
        <f t="shared" si="199"/>
        <v>1</v>
      </c>
      <c r="Y536" s="55">
        <f t="shared" si="200"/>
        <v>0.32815533980582523</v>
      </c>
      <c r="Z536" s="55">
        <f>+Table1[[#This Row],[Hillingdon Sprint Triathlon]]/$R$3</f>
        <v>1</v>
      </c>
      <c r="AA536" s="55">
        <f>+Table1[[#This Row],[London Fields]]/$S$3</f>
        <v>1</v>
      </c>
      <c r="AB536" s="55">
        <f>+Table1[[#This Row],[Jekyll &amp; Hyde Park Duathlon]]/$T$3</f>
        <v>1</v>
      </c>
      <c r="AC536" s="65">
        <f t="shared" si="201"/>
        <v>3.328155339805825</v>
      </c>
      <c r="AD536" s="55"/>
      <c r="AE536" s="55"/>
      <c r="AF536" s="55"/>
      <c r="AG536" s="55"/>
      <c r="AH536" s="55">
        <f t="shared" si="207"/>
        <v>3.328155339805825</v>
      </c>
      <c r="AI536" s="55"/>
      <c r="AJ536" s="73">
        <f>COUNT(Table1[[#This Row],[F open]:[M SuperVet]])</f>
        <v>1</v>
      </c>
    </row>
    <row r="537" spans="1:36" s="52" customFormat="1" x14ac:dyDescent="0.2">
      <c r="A537" s="16" t="str">
        <f>IF(B536=B537,"y"," ")</f>
        <v xml:space="preserve"> </v>
      </c>
      <c r="B537" s="16" t="s">
        <v>1039</v>
      </c>
      <c r="C537" s="15"/>
      <c r="D537" s="29" t="s">
        <v>1059</v>
      </c>
      <c r="E537" s="29" t="s">
        <v>194</v>
      </c>
      <c r="F537" s="82">
        <f t="shared" si="196"/>
        <v>1391</v>
      </c>
      <c r="G537" s="82" t="str">
        <f>IF(Table1[[#This Row],[F open]]=""," ",RANK(AD537,$AD$5:$AD$1454,1))</f>
        <v xml:space="preserve"> </v>
      </c>
      <c r="H537" s="82" t="str">
        <f>IF(Table1[[#This Row],[F Vet]]=""," ",RANK(AE537,$AE$5:$AE$1454,1))</f>
        <v xml:space="preserve"> </v>
      </c>
      <c r="I537" s="82">
        <f>IF(Table1[[#This Row],[F SuperVet]]=""," ",RANK(AF537,$AF$5:$AF$1454,1))</f>
        <v>28</v>
      </c>
      <c r="J537" s="82" t="str">
        <f>IF(Table1[[#This Row],[M Open]]=""," ",RANK(AG537,$AG$5:$AG$1454,1))</f>
        <v xml:space="preserve"> </v>
      </c>
      <c r="K537" s="82" t="str">
        <f>IF(Table1[[#This Row],[M Vet]]=""," ",RANK(AH537,$AH$5:$AH$1454,1))</f>
        <v xml:space="preserve"> </v>
      </c>
      <c r="L537" s="82" t="str">
        <f>IF(Table1[[#This Row],[M SuperVet]]=""," ",RANK(AI537,$AI$5:$AI$1454,1))</f>
        <v xml:space="preserve"> </v>
      </c>
      <c r="M537" s="74">
        <v>388</v>
      </c>
      <c r="N537" s="74">
        <v>176</v>
      </c>
      <c r="O537" s="74">
        <v>47</v>
      </c>
      <c r="P537" s="74">
        <v>128</v>
      </c>
      <c r="Q537" s="17">
        <v>515</v>
      </c>
      <c r="R537" s="17">
        <v>139</v>
      </c>
      <c r="S537" s="17">
        <v>104</v>
      </c>
      <c r="T537" s="17">
        <v>179</v>
      </c>
      <c r="U537" s="55">
        <f>+Table1[[#This Row],[Thames Turbo Sprint Triathlon]]/$M$3</f>
        <v>0.96039603960396036</v>
      </c>
      <c r="V537" s="55">
        <f t="shared" si="197"/>
        <v>1</v>
      </c>
      <c r="W537" s="55">
        <f t="shared" si="198"/>
        <v>1</v>
      </c>
      <c r="X537" s="55">
        <f t="shared" si="199"/>
        <v>1</v>
      </c>
      <c r="Y537" s="55">
        <f t="shared" si="200"/>
        <v>1</v>
      </c>
      <c r="Z537" s="55">
        <f>+Table1[[#This Row],[Hillingdon Sprint Triathlon]]/$R$3</f>
        <v>1</v>
      </c>
      <c r="AA537" s="55">
        <f>+Table1[[#This Row],[London Fields]]/$S$3</f>
        <v>1</v>
      </c>
      <c r="AB537" s="55">
        <f>+Table1[[#This Row],[Jekyll &amp; Hyde Park Duathlon]]/$T$3</f>
        <v>1</v>
      </c>
      <c r="AC537" s="65">
        <f t="shared" si="201"/>
        <v>3.9603960396039604</v>
      </c>
      <c r="AD537" s="55"/>
      <c r="AE537" s="55"/>
      <c r="AF537" s="55">
        <f>+AC537</f>
        <v>3.9603960396039604</v>
      </c>
      <c r="AG537" s="55"/>
      <c r="AH537" s="55"/>
      <c r="AI537" s="55"/>
      <c r="AJ537" s="73">
        <f>COUNT(Table1[[#This Row],[F open]:[M SuperVet]])</f>
        <v>1</v>
      </c>
    </row>
    <row r="538" spans="1:36" s="52" customFormat="1" hidden="1" x14ac:dyDescent="0.2">
      <c r="A538" s="16" t="str">
        <f>IF(B537=B538,"y"," ")</f>
        <v xml:space="preserve"> </v>
      </c>
      <c r="B538" s="16" t="s">
        <v>620</v>
      </c>
      <c r="C538" s="15" t="s">
        <v>53</v>
      </c>
      <c r="D538" s="29" t="s">
        <v>1059</v>
      </c>
      <c r="E538" s="29" t="s">
        <v>1530</v>
      </c>
      <c r="F538" s="82">
        <f t="shared" si="196"/>
        <v>569</v>
      </c>
      <c r="G538" s="82" t="str">
        <f>IF(Table1[[#This Row],[F open]]=""," ",RANK(AD538,$AD$5:$AD$1454,1))</f>
        <v xml:space="preserve"> </v>
      </c>
      <c r="H538" s="82" t="str">
        <f>IF(Table1[[#This Row],[F Vet]]=""," ",RANK(AE538,$AE$5:$AE$1454,1))</f>
        <v xml:space="preserve"> </v>
      </c>
      <c r="I538" s="82" t="str">
        <f>IF(Table1[[#This Row],[F SuperVet]]=""," ",RANK(AF538,$AF$5:$AF$1454,1))</f>
        <v xml:space="preserve"> </v>
      </c>
      <c r="J538" s="82" t="str">
        <f>IF(Table1[[#This Row],[M Open]]=""," ",RANK(AG538,$AG$5:$AG$1454,1))</f>
        <v xml:space="preserve"> </v>
      </c>
      <c r="K538" s="82" t="str">
        <f>IF(Table1[[#This Row],[M Vet]]=""," ",RANK(AH538,$AH$5:$AH$1454,1))</f>
        <v xml:space="preserve"> </v>
      </c>
      <c r="L538" s="82">
        <f>IF(Table1[[#This Row],[M SuperVet]]=""," ",RANK(AI538,$AI$5:$AI$1454,1))</f>
        <v>34</v>
      </c>
      <c r="M538" s="74">
        <v>404</v>
      </c>
      <c r="N538" s="74">
        <v>176</v>
      </c>
      <c r="O538" s="74">
        <v>47</v>
      </c>
      <c r="P538" s="74">
        <v>128</v>
      </c>
      <c r="Q538" s="17">
        <v>515</v>
      </c>
      <c r="R538" s="17">
        <v>53</v>
      </c>
      <c r="S538" s="17">
        <v>104</v>
      </c>
      <c r="T538" s="17">
        <v>179</v>
      </c>
      <c r="U538" s="55">
        <f>+Table1[[#This Row],[Thames Turbo Sprint Triathlon]]/$M$3</f>
        <v>1</v>
      </c>
      <c r="V538" s="55">
        <f t="shared" si="197"/>
        <v>1</v>
      </c>
      <c r="W538" s="55">
        <f t="shared" si="198"/>
        <v>1</v>
      </c>
      <c r="X538" s="55">
        <f t="shared" si="199"/>
        <v>1</v>
      </c>
      <c r="Y538" s="55">
        <f t="shared" si="200"/>
        <v>1</v>
      </c>
      <c r="Z538" s="55">
        <f>+Table1[[#This Row],[Hillingdon Sprint Triathlon]]/$R$3</f>
        <v>0.38129496402877699</v>
      </c>
      <c r="AA538" s="55">
        <f>+Table1[[#This Row],[London Fields]]/$S$3</f>
        <v>1</v>
      </c>
      <c r="AB538" s="55">
        <f>+Table1[[#This Row],[Jekyll &amp; Hyde Park Duathlon]]/$T$3</f>
        <v>1</v>
      </c>
      <c r="AC538" s="65">
        <f t="shared" si="201"/>
        <v>3.3812949640287773</v>
      </c>
      <c r="AD538" s="55"/>
      <c r="AE538" s="55"/>
      <c r="AF538" s="55"/>
      <c r="AG538" s="55"/>
      <c r="AH538" s="55"/>
      <c r="AI538" s="55">
        <f>+AC538</f>
        <v>3.3812949640287773</v>
      </c>
      <c r="AJ538" s="73">
        <f>COUNT(Table1[[#This Row],[F open]:[M SuperVet]])</f>
        <v>1</v>
      </c>
    </row>
    <row r="539" spans="1:36" s="52" customFormat="1" hidden="1" x14ac:dyDescent="0.2">
      <c r="A539" s="16" t="str">
        <f>IF(B538=B539,"y"," ")</f>
        <v xml:space="preserve"> </v>
      </c>
      <c r="B539" s="16" t="s">
        <v>1725</v>
      </c>
      <c r="C539" s="15"/>
      <c r="D539" s="29" t="s">
        <v>217</v>
      </c>
      <c r="E539" s="29" t="s">
        <v>188</v>
      </c>
      <c r="F539" s="82">
        <f t="shared" si="196"/>
        <v>514</v>
      </c>
      <c r="G539" s="82" t="str">
        <f>IF(Table1[[#This Row],[F open]]=""," ",RANK(AD539,$AD$5:$AD$1454,1))</f>
        <v xml:space="preserve"> </v>
      </c>
      <c r="H539" s="82" t="str">
        <f>IF(Table1[[#This Row],[F Vet]]=""," ",RANK(AE539,$AE$5:$AE$1454,1))</f>
        <v xml:space="preserve"> </v>
      </c>
      <c r="I539" s="82" t="str">
        <f>IF(Table1[[#This Row],[F SuperVet]]=""," ",RANK(AF539,$AF$5:$AF$1454,1))</f>
        <v xml:space="preserve"> </v>
      </c>
      <c r="J539" s="82">
        <f>IF(Table1[[#This Row],[M Open]]=""," ",RANK(AG539,$AG$5:$AG$1454,1))</f>
        <v>290</v>
      </c>
      <c r="K539" s="82" t="str">
        <f>IF(Table1[[#This Row],[M Vet]]=""," ",RANK(AH539,$AH$5:$AH$1454,1))</f>
        <v xml:space="preserve"> </v>
      </c>
      <c r="L539" s="82" t="str">
        <f>IF(Table1[[#This Row],[M SuperVet]]=""," ",RANK(AI539,$AI$5:$AI$1454,1))</f>
        <v xml:space="preserve"> </v>
      </c>
      <c r="M539" s="74">
        <v>404</v>
      </c>
      <c r="N539" s="74">
        <v>176</v>
      </c>
      <c r="O539" s="74">
        <v>47</v>
      </c>
      <c r="P539" s="74">
        <v>128</v>
      </c>
      <c r="Q539" s="17">
        <v>174</v>
      </c>
      <c r="R539" s="17">
        <v>139</v>
      </c>
      <c r="S539" s="17">
        <v>104</v>
      </c>
      <c r="T539" s="17">
        <v>179</v>
      </c>
      <c r="U539" s="55">
        <f>+Table1[[#This Row],[Thames Turbo Sprint Triathlon]]/$M$3</f>
        <v>1</v>
      </c>
      <c r="V539" s="55">
        <f t="shared" si="197"/>
        <v>1</v>
      </c>
      <c r="W539" s="55">
        <f t="shared" si="198"/>
        <v>1</v>
      </c>
      <c r="X539" s="55">
        <f t="shared" si="199"/>
        <v>1</v>
      </c>
      <c r="Y539" s="55">
        <f t="shared" si="200"/>
        <v>0.3378640776699029</v>
      </c>
      <c r="Z539" s="55">
        <f>+Table1[[#This Row],[Hillingdon Sprint Triathlon]]/$R$3</f>
        <v>1</v>
      </c>
      <c r="AA539" s="55">
        <f>+Table1[[#This Row],[London Fields]]/$S$3</f>
        <v>1</v>
      </c>
      <c r="AB539" s="55">
        <f>+Table1[[#This Row],[Jekyll &amp; Hyde Park Duathlon]]/$T$3</f>
        <v>1</v>
      </c>
      <c r="AC539" s="65">
        <f t="shared" si="201"/>
        <v>3.3378640776699031</v>
      </c>
      <c r="AD539" s="55"/>
      <c r="AE539" s="55"/>
      <c r="AF539" s="55"/>
      <c r="AG539" s="55">
        <f t="shared" ref="AG539:AG540" si="208">+AC539</f>
        <v>3.3378640776699031</v>
      </c>
      <c r="AH539" s="55"/>
      <c r="AI539" s="55"/>
      <c r="AJ539" s="73">
        <f>COUNT(Table1[[#This Row],[F open]:[M SuperVet]])</f>
        <v>1</v>
      </c>
    </row>
    <row r="540" spans="1:36" s="52" customFormat="1" hidden="1" x14ac:dyDescent="0.2">
      <c r="A540" s="16" t="str">
        <f>IF(B539=B540,"y"," ")</f>
        <v xml:space="preserve"> </v>
      </c>
      <c r="B540" s="16" t="s">
        <v>1921</v>
      </c>
      <c r="C540" s="15"/>
      <c r="D540" s="29" t="s">
        <v>217</v>
      </c>
      <c r="E540" s="29" t="s">
        <v>188</v>
      </c>
      <c r="F540" s="82">
        <f t="shared" si="196"/>
        <v>1233</v>
      </c>
      <c r="G540" s="82" t="str">
        <f>IF(Table1[[#This Row],[F open]]=""," ",RANK(AD540,$AD$5:$AD$1454,1))</f>
        <v xml:space="preserve"> </v>
      </c>
      <c r="H540" s="82" t="str">
        <f>IF(Table1[[#This Row],[F Vet]]=""," ",RANK(AE540,$AE$5:$AE$1454,1))</f>
        <v xml:space="preserve"> </v>
      </c>
      <c r="I540" s="82" t="str">
        <f>IF(Table1[[#This Row],[F SuperVet]]=""," ",RANK(AF540,$AF$5:$AF$1454,1))</f>
        <v xml:space="preserve"> </v>
      </c>
      <c r="J540" s="82">
        <f>IF(Table1[[#This Row],[M Open]]=""," ",RANK(AG540,$AG$5:$AG$1454,1))</f>
        <v>557</v>
      </c>
      <c r="K540" s="82" t="str">
        <f>IF(Table1[[#This Row],[M Vet]]=""," ",RANK(AH540,$AH$5:$AH$1454,1))</f>
        <v xml:space="preserve"> </v>
      </c>
      <c r="L540" s="82" t="str">
        <f>IF(Table1[[#This Row],[M SuperVet]]=""," ",RANK(AI540,$AI$5:$AI$1454,1))</f>
        <v xml:space="preserve"> </v>
      </c>
      <c r="M540" s="74">
        <v>404</v>
      </c>
      <c r="N540" s="74">
        <v>176</v>
      </c>
      <c r="O540" s="74">
        <v>47</v>
      </c>
      <c r="P540" s="74">
        <v>128</v>
      </c>
      <c r="Q540" s="17">
        <v>443</v>
      </c>
      <c r="R540" s="17">
        <v>139</v>
      </c>
      <c r="S540" s="17">
        <v>104</v>
      </c>
      <c r="T540" s="17">
        <v>179</v>
      </c>
      <c r="U540" s="55">
        <f>+Table1[[#This Row],[Thames Turbo Sprint Triathlon]]/$M$3</f>
        <v>1</v>
      </c>
      <c r="V540" s="55">
        <f t="shared" si="197"/>
        <v>1</v>
      </c>
      <c r="W540" s="55">
        <f t="shared" si="198"/>
        <v>1</v>
      </c>
      <c r="X540" s="55">
        <f t="shared" si="199"/>
        <v>1</v>
      </c>
      <c r="Y540" s="55">
        <f t="shared" si="200"/>
        <v>0.86019417475728155</v>
      </c>
      <c r="Z540" s="55">
        <f>+Table1[[#This Row],[Hillingdon Sprint Triathlon]]/$R$3</f>
        <v>1</v>
      </c>
      <c r="AA540" s="55">
        <f>+Table1[[#This Row],[London Fields]]/$S$3</f>
        <v>1</v>
      </c>
      <c r="AB540" s="55">
        <f>+Table1[[#This Row],[Jekyll &amp; Hyde Park Duathlon]]/$T$3</f>
        <v>1</v>
      </c>
      <c r="AC540" s="65">
        <f t="shared" si="201"/>
        <v>3.8601941747572814</v>
      </c>
      <c r="AD540" s="55"/>
      <c r="AE540" s="55"/>
      <c r="AF540" s="55"/>
      <c r="AG540" s="55">
        <f t="shared" si="208"/>
        <v>3.8601941747572814</v>
      </c>
      <c r="AH540" s="55"/>
      <c r="AI540" s="55"/>
      <c r="AJ540" s="73">
        <f>COUNT(Table1[[#This Row],[F open]:[M SuperVet]])</f>
        <v>1</v>
      </c>
    </row>
    <row r="541" spans="1:36" s="52" customFormat="1" x14ac:dyDescent="0.2">
      <c r="A541" s="16" t="str">
        <f>IF(B540=B541,"y"," ")</f>
        <v xml:space="preserve"> </v>
      </c>
      <c r="B541" s="16" t="s">
        <v>1910</v>
      </c>
      <c r="C541" s="15"/>
      <c r="D541" s="29" t="s">
        <v>217</v>
      </c>
      <c r="E541" s="29" t="s">
        <v>194</v>
      </c>
      <c r="F541" s="82">
        <f t="shared" si="196"/>
        <v>1191</v>
      </c>
      <c r="G541" s="82">
        <f>IF(Table1[[#This Row],[F open]]=""," ",RANK(AD541,$AD$5:$AD$1454,1))</f>
        <v>212</v>
      </c>
      <c r="H541" s="82" t="str">
        <f>IF(Table1[[#This Row],[F Vet]]=""," ",RANK(AE541,$AE$5:$AE$1454,1))</f>
        <v xml:space="preserve"> </v>
      </c>
      <c r="I541" s="82" t="str">
        <f>IF(Table1[[#This Row],[F SuperVet]]=""," ",RANK(AF541,$AF$5:$AF$1454,1))</f>
        <v xml:space="preserve"> </v>
      </c>
      <c r="J541" s="82" t="str">
        <f>IF(Table1[[#This Row],[M Open]]=""," ",RANK(AG541,$AG$5:$AG$1454,1))</f>
        <v xml:space="preserve"> </v>
      </c>
      <c r="K541" s="82" t="str">
        <f>IF(Table1[[#This Row],[M Vet]]=""," ",RANK(AH541,$AH$5:$AH$1454,1))</f>
        <v xml:space="preserve"> </v>
      </c>
      <c r="L541" s="82" t="str">
        <f>IF(Table1[[#This Row],[M SuperVet]]=""," ",RANK(AI541,$AI$5:$AI$1454,1))</f>
        <v xml:space="preserve"> </v>
      </c>
      <c r="M541" s="74">
        <v>404</v>
      </c>
      <c r="N541" s="74">
        <v>176</v>
      </c>
      <c r="O541" s="74">
        <v>47</v>
      </c>
      <c r="P541" s="74">
        <v>128</v>
      </c>
      <c r="Q541" s="17">
        <v>429</v>
      </c>
      <c r="R541" s="17">
        <v>139</v>
      </c>
      <c r="S541" s="17">
        <v>104</v>
      </c>
      <c r="T541" s="17">
        <v>179</v>
      </c>
      <c r="U541" s="55">
        <f>+Table1[[#This Row],[Thames Turbo Sprint Triathlon]]/$M$3</f>
        <v>1</v>
      </c>
      <c r="V541" s="55">
        <f t="shared" si="197"/>
        <v>1</v>
      </c>
      <c r="W541" s="55">
        <f t="shared" si="198"/>
        <v>1</v>
      </c>
      <c r="X541" s="55">
        <f t="shared" si="199"/>
        <v>1</v>
      </c>
      <c r="Y541" s="55">
        <f t="shared" si="200"/>
        <v>0.83300970873786406</v>
      </c>
      <c r="Z541" s="55">
        <f>+Table1[[#This Row],[Hillingdon Sprint Triathlon]]/$R$3</f>
        <v>1</v>
      </c>
      <c r="AA541" s="55">
        <f>+Table1[[#This Row],[London Fields]]/$S$3</f>
        <v>1</v>
      </c>
      <c r="AB541" s="55">
        <f>+Table1[[#This Row],[Jekyll &amp; Hyde Park Duathlon]]/$T$3</f>
        <v>1</v>
      </c>
      <c r="AC541" s="65">
        <f t="shared" si="201"/>
        <v>3.8330097087378641</v>
      </c>
      <c r="AD541" s="55">
        <f>+AC541</f>
        <v>3.8330097087378641</v>
      </c>
      <c r="AE541" s="55"/>
      <c r="AF541" s="55"/>
      <c r="AG541" s="55"/>
      <c r="AH541" s="55"/>
      <c r="AI541" s="55"/>
      <c r="AJ541" s="73">
        <f>COUNT(Table1[[#This Row],[F open]:[M SuperVet]])</f>
        <v>1</v>
      </c>
    </row>
    <row r="542" spans="1:36" s="52" customFormat="1" hidden="1" x14ac:dyDescent="0.2">
      <c r="A542" s="16" t="str">
        <f t="shared" ref="A542:A544" si="209">IF(B541=B542,"y"," ")</f>
        <v xml:space="preserve"> </v>
      </c>
      <c r="B542" s="16" t="s">
        <v>2096</v>
      </c>
      <c r="C542" s="15" t="s">
        <v>122</v>
      </c>
      <c r="D542" s="29" t="s">
        <v>217</v>
      </c>
      <c r="E542" s="29" t="s">
        <v>188</v>
      </c>
      <c r="F542" s="82">
        <f t="shared" si="196"/>
        <v>299</v>
      </c>
      <c r="G542" s="82" t="str">
        <f>IF(Table1[[#This Row],[F open]]=""," ",RANK(AD542,$AD$5:$AD$1454,1))</f>
        <v xml:space="preserve"> </v>
      </c>
      <c r="H542" s="82" t="str">
        <f>IF(Table1[[#This Row],[F Vet]]=""," ",RANK(AE542,$AE$5:$AE$1454,1))</f>
        <v xml:space="preserve"> </v>
      </c>
      <c r="I542" s="82" t="str">
        <f>IF(Table1[[#This Row],[F SuperVet]]=""," ",RANK(AF542,$AF$5:$AF$1454,1))</f>
        <v xml:space="preserve"> </v>
      </c>
      <c r="J542" s="82">
        <f>IF(Table1[[#This Row],[M Open]]=""," ",RANK(AG542,$AG$5:$AG$1454,1))</f>
        <v>177</v>
      </c>
      <c r="K542" s="82" t="str">
        <f>IF(Table1[[#This Row],[M Vet]]=""," ",RANK(AH542,$AH$5:$AH$1454,1))</f>
        <v xml:space="preserve"> </v>
      </c>
      <c r="L542" s="82" t="str">
        <f>IF(Table1[[#This Row],[M SuperVet]]=""," ",RANK(AI542,$AI$5:$AI$1454,1))</f>
        <v xml:space="preserve"> </v>
      </c>
      <c r="M542" s="74">
        <v>404</v>
      </c>
      <c r="N542" s="74">
        <v>176</v>
      </c>
      <c r="O542" s="74">
        <v>47</v>
      </c>
      <c r="P542" s="74">
        <v>128</v>
      </c>
      <c r="Q542" s="17">
        <v>515</v>
      </c>
      <c r="R542" s="17">
        <v>139</v>
      </c>
      <c r="S542" s="17">
        <v>46</v>
      </c>
      <c r="T542" s="17">
        <v>130</v>
      </c>
      <c r="U542" s="55">
        <f>+Table1[[#This Row],[Thames Turbo Sprint Triathlon]]/$M$3</f>
        <v>1</v>
      </c>
      <c r="V542" s="55">
        <f t="shared" si="197"/>
        <v>1</v>
      </c>
      <c r="W542" s="55">
        <f t="shared" si="198"/>
        <v>1</v>
      </c>
      <c r="X542" s="55">
        <f t="shared" si="199"/>
        <v>1</v>
      </c>
      <c r="Y542" s="55">
        <f t="shared" si="200"/>
        <v>1</v>
      </c>
      <c r="Z542" s="55">
        <f>+Table1[[#This Row],[Hillingdon Sprint Triathlon]]/$R$3</f>
        <v>1</v>
      </c>
      <c r="AA542" s="55">
        <f>+Table1[[#This Row],[London Fields]]/$S$3</f>
        <v>0.44230769230769229</v>
      </c>
      <c r="AB542" s="55">
        <f>+Table1[[#This Row],[Jekyll &amp; Hyde Park Duathlon]]/$T$3</f>
        <v>0.72625698324022347</v>
      </c>
      <c r="AC542" s="65">
        <f t="shared" si="201"/>
        <v>3.1685646755479158</v>
      </c>
      <c r="AD542" s="55"/>
      <c r="AE542" s="55"/>
      <c r="AF542" s="55"/>
      <c r="AG542" s="55">
        <f>+AC542</f>
        <v>3.1685646755479158</v>
      </c>
      <c r="AH542" s="55"/>
      <c r="AI542" s="55"/>
      <c r="AJ542" s="73">
        <f>COUNT(Table1[[#This Row],[F open]:[M SuperVet]])</f>
        <v>1</v>
      </c>
    </row>
    <row r="543" spans="1:36" s="52" customFormat="1" hidden="1" x14ac:dyDescent="0.2">
      <c r="A543" s="16" t="str">
        <f t="shared" si="209"/>
        <v xml:space="preserve"> </v>
      </c>
      <c r="B543" s="16" t="s">
        <v>300</v>
      </c>
      <c r="C543" s="15" t="s">
        <v>88</v>
      </c>
      <c r="D543" s="29" t="s">
        <v>397</v>
      </c>
      <c r="E543" s="29" t="s">
        <v>188</v>
      </c>
      <c r="F543" s="82">
        <f t="shared" si="196"/>
        <v>45</v>
      </c>
      <c r="G543" s="82" t="str">
        <f>IF(Table1[[#This Row],[F open]]=""," ",RANK(AD543,$AD$5:$AD$1454,1))</f>
        <v xml:space="preserve"> </v>
      </c>
      <c r="H543" s="82" t="str">
        <f>IF(Table1[[#This Row],[F Vet]]=""," ",RANK(AE543,$AE$5:$AE$1454,1))</f>
        <v xml:space="preserve"> </v>
      </c>
      <c r="I543" s="82" t="str">
        <f>IF(Table1[[#This Row],[F SuperVet]]=""," ",RANK(AF543,$AF$5:$AF$1454,1))</f>
        <v xml:space="preserve"> </v>
      </c>
      <c r="J543" s="82" t="str">
        <f>IF(Table1[[#This Row],[M Open]]=""," ",RANK(AG543,$AG$5:$AG$1454,1))</f>
        <v xml:space="preserve"> </v>
      </c>
      <c r="K543" s="82">
        <f>IF(Table1[[#This Row],[M Vet]]=""," ",RANK(AH543,$AH$5:$AH$1454,1))</f>
        <v>14</v>
      </c>
      <c r="L543" s="82" t="str">
        <f>IF(Table1[[#This Row],[M SuperVet]]=""," ",RANK(AI543,$AI$5:$AI$1454,1))</f>
        <v xml:space="preserve"> </v>
      </c>
      <c r="M543" s="74">
        <v>35</v>
      </c>
      <c r="N543" s="74">
        <v>176</v>
      </c>
      <c r="O543" s="74">
        <v>47</v>
      </c>
      <c r="P543" s="74">
        <v>128</v>
      </c>
      <c r="Q543" s="17">
        <v>515</v>
      </c>
      <c r="R543" s="17">
        <v>11</v>
      </c>
      <c r="S543" s="17">
        <v>104</v>
      </c>
      <c r="T543" s="17">
        <v>179</v>
      </c>
      <c r="U543" s="55">
        <f>+Table1[[#This Row],[Thames Turbo Sprint Triathlon]]/$M$3</f>
        <v>8.6633663366336627E-2</v>
      </c>
      <c r="V543" s="55">
        <f t="shared" si="197"/>
        <v>1</v>
      </c>
      <c r="W543" s="55">
        <f t="shared" si="198"/>
        <v>1</v>
      </c>
      <c r="X543" s="55">
        <f t="shared" si="199"/>
        <v>1</v>
      </c>
      <c r="Y543" s="55">
        <f t="shared" si="200"/>
        <v>1</v>
      </c>
      <c r="Z543" s="55">
        <f>+Table1[[#This Row],[Hillingdon Sprint Triathlon]]/$R$3</f>
        <v>7.9136690647482008E-2</v>
      </c>
      <c r="AA543" s="55">
        <f>+Table1[[#This Row],[London Fields]]/$S$3</f>
        <v>1</v>
      </c>
      <c r="AB543" s="55">
        <f>+Table1[[#This Row],[Jekyll &amp; Hyde Park Duathlon]]/$T$3</f>
        <v>1</v>
      </c>
      <c r="AC543" s="65">
        <f t="shared" si="201"/>
        <v>2.1657703540138185</v>
      </c>
      <c r="AD543" s="55"/>
      <c r="AE543" s="55"/>
      <c r="AF543" s="55"/>
      <c r="AG543" s="55"/>
      <c r="AH543" s="55">
        <f>+AC543</f>
        <v>2.1657703540138185</v>
      </c>
      <c r="AI543" s="55"/>
      <c r="AJ543" s="73">
        <f>COUNT(Table1[[#This Row],[F open]:[M SuperVet]])</f>
        <v>1</v>
      </c>
    </row>
    <row r="544" spans="1:36" s="52" customFormat="1" hidden="1" x14ac:dyDescent="0.2">
      <c r="A544" s="16" t="str">
        <f t="shared" si="209"/>
        <v xml:space="preserve"> </v>
      </c>
      <c r="B544" s="16" t="s">
        <v>935</v>
      </c>
      <c r="C544" s="15"/>
      <c r="D544" s="29" t="s">
        <v>217</v>
      </c>
      <c r="E544" s="29" t="s">
        <v>188</v>
      </c>
      <c r="F544" s="82">
        <f t="shared" si="196"/>
        <v>981</v>
      </c>
      <c r="G544" s="82" t="str">
        <f>IF(Table1[[#This Row],[F open]]=""," ",RANK(AD544,$AD$5:$AD$1454,1))</f>
        <v xml:space="preserve"> </v>
      </c>
      <c r="H544" s="82" t="str">
        <f>IF(Table1[[#This Row],[F Vet]]=""," ",RANK(AE544,$AE$5:$AE$1454,1))</f>
        <v xml:space="preserve"> </v>
      </c>
      <c r="I544" s="82" t="str">
        <f>IF(Table1[[#This Row],[F SuperVet]]=""," ",RANK(AF544,$AF$5:$AF$1454,1))</f>
        <v xml:space="preserve"> </v>
      </c>
      <c r="J544" s="82">
        <f>IF(Table1[[#This Row],[M Open]]=""," ",RANK(AG544,$AG$5:$AG$1454,1))</f>
        <v>484</v>
      </c>
      <c r="K544" s="82" t="str">
        <f>IF(Table1[[#This Row],[M Vet]]=""," ",RANK(AH544,$AH$5:$AH$1454,1))</f>
        <v xml:space="preserve"> </v>
      </c>
      <c r="L544" s="82" t="str">
        <f>IF(Table1[[#This Row],[M SuperVet]]=""," ",RANK(AI544,$AI$5:$AI$1454,1))</f>
        <v xml:space="preserve"> </v>
      </c>
      <c r="M544" s="74">
        <v>278</v>
      </c>
      <c r="N544" s="74">
        <v>176</v>
      </c>
      <c r="O544" s="74">
        <v>47</v>
      </c>
      <c r="P544" s="74">
        <v>128</v>
      </c>
      <c r="Q544" s="17">
        <v>515</v>
      </c>
      <c r="R544" s="17">
        <v>139</v>
      </c>
      <c r="S544" s="17">
        <v>104</v>
      </c>
      <c r="T544" s="17">
        <v>179</v>
      </c>
      <c r="U544" s="55">
        <f>+Table1[[#This Row],[Thames Turbo Sprint Triathlon]]/$M$3</f>
        <v>0.68811881188118806</v>
      </c>
      <c r="V544" s="55">
        <f t="shared" si="197"/>
        <v>1</v>
      </c>
      <c r="W544" s="55">
        <f t="shared" si="198"/>
        <v>1</v>
      </c>
      <c r="X544" s="55">
        <f t="shared" si="199"/>
        <v>1</v>
      </c>
      <c r="Y544" s="55">
        <f t="shared" si="200"/>
        <v>1</v>
      </c>
      <c r="Z544" s="55">
        <f>+Table1[[#This Row],[Hillingdon Sprint Triathlon]]/$R$3</f>
        <v>1</v>
      </c>
      <c r="AA544" s="55">
        <f>+Table1[[#This Row],[London Fields]]/$S$3</f>
        <v>1</v>
      </c>
      <c r="AB544" s="55">
        <f>+Table1[[#This Row],[Jekyll &amp; Hyde Park Duathlon]]/$T$3</f>
        <v>1</v>
      </c>
      <c r="AC544" s="65">
        <f t="shared" si="201"/>
        <v>3.6881188118811883</v>
      </c>
      <c r="AD544" s="55"/>
      <c r="AE544" s="55"/>
      <c r="AF544" s="55"/>
      <c r="AG544" s="55">
        <f>+AC544</f>
        <v>3.6881188118811883</v>
      </c>
      <c r="AH544" s="55"/>
      <c r="AI544" s="55"/>
      <c r="AJ544" s="73">
        <f>COUNT(Table1[[#This Row],[F open]:[M SuperVet]])</f>
        <v>1</v>
      </c>
    </row>
    <row r="545" spans="1:36" s="52" customFormat="1" hidden="1" x14ac:dyDescent="0.2">
      <c r="A545" s="16" t="str">
        <f t="shared" ref="A545:A553" si="210">IF(B544=B545,"y"," ")</f>
        <v xml:space="preserve"> </v>
      </c>
      <c r="B545" s="16" t="s">
        <v>2254</v>
      </c>
      <c r="C545" s="15"/>
      <c r="D545" s="29" t="s">
        <v>397</v>
      </c>
      <c r="E545" s="29" t="s">
        <v>188</v>
      </c>
      <c r="F545" s="82">
        <f t="shared" si="196"/>
        <v>1260</v>
      </c>
      <c r="G545" s="82" t="str">
        <f>IF(Table1[[#This Row],[F open]]=""," ",RANK(AD545,$AD$5:$AD$1454,1))</f>
        <v xml:space="preserve"> </v>
      </c>
      <c r="H545" s="82" t="str">
        <f>IF(Table1[[#This Row],[F Vet]]=""," ",RANK(AE545,$AE$5:$AE$1454,1))</f>
        <v xml:space="preserve"> </v>
      </c>
      <c r="I545" s="82" t="str">
        <f>IF(Table1[[#This Row],[F SuperVet]]=""," ",RANK(AF545,$AF$5:$AF$1454,1))</f>
        <v xml:space="preserve"> </v>
      </c>
      <c r="J545" s="82" t="str">
        <f>IF(Table1[[#This Row],[M Open]]=""," ",RANK(AG545,$AG$5:$AG$1454,1))</f>
        <v xml:space="preserve"> </v>
      </c>
      <c r="K545" s="82">
        <f>IF(Table1[[#This Row],[M Vet]]=""," ",RANK(AH545,$AH$5:$AH$1454,1))</f>
        <v>299</v>
      </c>
      <c r="L545" s="82" t="str">
        <f>IF(Table1[[#This Row],[M SuperVet]]=""," ",RANK(AI545,$AI$5:$AI$1454,1))</f>
        <v xml:space="preserve"> </v>
      </c>
      <c r="M545" s="74">
        <v>404</v>
      </c>
      <c r="N545" s="74">
        <v>176</v>
      </c>
      <c r="O545" s="74">
        <v>47</v>
      </c>
      <c r="P545" s="74">
        <v>128</v>
      </c>
      <c r="Q545" s="17">
        <v>515</v>
      </c>
      <c r="R545" s="17">
        <v>139</v>
      </c>
      <c r="S545" s="17">
        <v>104</v>
      </c>
      <c r="T545" s="17">
        <v>157</v>
      </c>
      <c r="U545" s="55">
        <f>+Table1[[#This Row],[Thames Turbo Sprint Triathlon]]/$M$3</f>
        <v>1</v>
      </c>
      <c r="V545" s="55">
        <f t="shared" si="197"/>
        <v>1</v>
      </c>
      <c r="W545" s="55">
        <f t="shared" si="198"/>
        <v>1</v>
      </c>
      <c r="X545" s="55">
        <f t="shared" si="199"/>
        <v>1</v>
      </c>
      <c r="Y545" s="55">
        <f t="shared" si="200"/>
        <v>1</v>
      </c>
      <c r="Z545" s="55">
        <f>+Table1[[#This Row],[Hillingdon Sprint Triathlon]]/$R$3</f>
        <v>1</v>
      </c>
      <c r="AA545" s="55">
        <f>+Table1[[#This Row],[London Fields]]/$S$3</f>
        <v>1</v>
      </c>
      <c r="AB545" s="55">
        <f>+Table1[[#This Row],[Jekyll &amp; Hyde Park Duathlon]]/$T$3</f>
        <v>0.87709497206703912</v>
      </c>
      <c r="AC545" s="65">
        <f t="shared" si="201"/>
        <v>3.8770949720670389</v>
      </c>
      <c r="AD545" s="55"/>
      <c r="AE545" s="55"/>
      <c r="AF545" s="55"/>
      <c r="AG545" s="55"/>
      <c r="AH545" s="55">
        <f>+AC545</f>
        <v>3.8770949720670389</v>
      </c>
      <c r="AI545" s="55"/>
      <c r="AJ545" s="73">
        <f>COUNT(Table1[[#This Row],[F open]:[M SuperVet]])</f>
        <v>1</v>
      </c>
    </row>
    <row r="546" spans="1:36" s="52" customFormat="1" hidden="1" x14ac:dyDescent="0.2">
      <c r="A546" s="16" t="str">
        <f t="shared" si="210"/>
        <v xml:space="preserve"> </v>
      </c>
      <c r="B546" s="16" t="s">
        <v>409</v>
      </c>
      <c r="C546" s="15" t="s">
        <v>94</v>
      </c>
      <c r="D546" s="29" t="s">
        <v>217</v>
      </c>
      <c r="E546" s="29" t="s">
        <v>188</v>
      </c>
      <c r="F546" s="82">
        <f t="shared" si="196"/>
        <v>185</v>
      </c>
      <c r="G546" s="82" t="str">
        <f>IF(Table1[[#This Row],[F open]]=""," ",RANK(AD546,$AD$5:$AD$1454,1))</f>
        <v xml:space="preserve"> </v>
      </c>
      <c r="H546" s="82" t="str">
        <f>IF(Table1[[#This Row],[F Vet]]=""," ",RANK(AE546,$AE$5:$AE$1454,1))</f>
        <v xml:space="preserve"> </v>
      </c>
      <c r="I546" s="82" t="str">
        <f>IF(Table1[[#This Row],[F SuperVet]]=""," ",RANK(AF546,$AF$5:$AF$1454,1))</f>
        <v xml:space="preserve"> </v>
      </c>
      <c r="J546" s="82">
        <f>IF(Table1[[#This Row],[M Open]]=""," ",RANK(AG546,$AG$5:$AG$1454,1))</f>
        <v>106</v>
      </c>
      <c r="K546" s="82" t="str">
        <f>IF(Table1[[#This Row],[M Vet]]=""," ",RANK(AH546,$AH$5:$AH$1454,1))</f>
        <v xml:space="preserve"> </v>
      </c>
      <c r="L546" s="82" t="str">
        <f>IF(Table1[[#This Row],[M SuperVet]]=""," ",RANK(AI546,$AI$5:$AI$1454,1))</f>
        <v xml:space="preserve"> </v>
      </c>
      <c r="M546" s="74">
        <v>29</v>
      </c>
      <c r="N546" s="74">
        <v>176</v>
      </c>
      <c r="O546" s="74">
        <v>47</v>
      </c>
      <c r="P546" s="74">
        <v>128</v>
      </c>
      <c r="Q546" s="17">
        <v>515</v>
      </c>
      <c r="R546" s="17">
        <v>139</v>
      </c>
      <c r="S546" s="17">
        <v>104</v>
      </c>
      <c r="T546" s="17">
        <v>179</v>
      </c>
      <c r="U546" s="55">
        <f>+Table1[[#This Row],[Thames Turbo Sprint Triathlon]]/$M$3</f>
        <v>7.1782178217821777E-2</v>
      </c>
      <c r="V546" s="55">
        <f t="shared" si="197"/>
        <v>1</v>
      </c>
      <c r="W546" s="55">
        <f t="shared" si="198"/>
        <v>1</v>
      </c>
      <c r="X546" s="55">
        <f t="shared" si="199"/>
        <v>1</v>
      </c>
      <c r="Y546" s="55">
        <f t="shared" si="200"/>
        <v>1</v>
      </c>
      <c r="Z546" s="55">
        <f>+Table1[[#This Row],[Hillingdon Sprint Triathlon]]/$R$3</f>
        <v>1</v>
      </c>
      <c r="AA546" s="55">
        <f>+Table1[[#This Row],[London Fields]]/$S$3</f>
        <v>1</v>
      </c>
      <c r="AB546" s="55">
        <f>+Table1[[#This Row],[Jekyll &amp; Hyde Park Duathlon]]/$T$3</f>
        <v>1</v>
      </c>
      <c r="AC546" s="65">
        <f t="shared" si="201"/>
        <v>3.0717821782178216</v>
      </c>
      <c r="AD546" s="55"/>
      <c r="AE546" s="55"/>
      <c r="AF546" s="55"/>
      <c r="AG546" s="55">
        <f t="shared" ref="AG546:AG552" si="211">+AC546</f>
        <v>3.0717821782178216</v>
      </c>
      <c r="AH546" s="55"/>
      <c r="AI546" s="55"/>
      <c r="AJ546" s="73">
        <f>COUNT(Table1[[#This Row],[F open]:[M SuperVet]])</f>
        <v>1</v>
      </c>
    </row>
    <row r="547" spans="1:36" s="52" customFormat="1" hidden="1" x14ac:dyDescent="0.2">
      <c r="A547" s="16" t="str">
        <f t="shared" si="210"/>
        <v xml:space="preserve"> </v>
      </c>
      <c r="B547" s="16" t="s">
        <v>896</v>
      </c>
      <c r="C547" s="15"/>
      <c r="D547" s="29" t="s">
        <v>217</v>
      </c>
      <c r="E547" s="29" t="s">
        <v>188</v>
      </c>
      <c r="F547" s="82">
        <f t="shared" si="196"/>
        <v>799</v>
      </c>
      <c r="G547" s="82" t="str">
        <f>IF(Table1[[#This Row],[F open]]=""," ",RANK(AD547,$AD$5:$AD$1454,1))</f>
        <v xml:space="preserve"> </v>
      </c>
      <c r="H547" s="82" t="str">
        <f>IF(Table1[[#This Row],[F Vet]]=""," ",RANK(AE547,$AE$5:$AE$1454,1))</f>
        <v xml:space="preserve"> </v>
      </c>
      <c r="I547" s="82" t="str">
        <f>IF(Table1[[#This Row],[F SuperVet]]=""," ",RANK(AF547,$AF$5:$AF$1454,1))</f>
        <v xml:space="preserve"> </v>
      </c>
      <c r="J547" s="82">
        <f>IF(Table1[[#This Row],[M Open]]=""," ",RANK(AG547,$AG$5:$AG$1454,1))</f>
        <v>419</v>
      </c>
      <c r="K547" s="82" t="str">
        <f>IF(Table1[[#This Row],[M Vet]]=""," ",RANK(AH547,$AH$5:$AH$1454,1))</f>
        <v xml:space="preserve"> </v>
      </c>
      <c r="L547" s="82" t="str">
        <f>IF(Table1[[#This Row],[M SuperVet]]=""," ",RANK(AI547,$AI$5:$AI$1454,1))</f>
        <v xml:space="preserve"> </v>
      </c>
      <c r="M547" s="74">
        <v>227</v>
      </c>
      <c r="N547" s="74">
        <v>176</v>
      </c>
      <c r="O547" s="74">
        <v>47</v>
      </c>
      <c r="P547" s="74">
        <v>128</v>
      </c>
      <c r="Q547" s="17">
        <v>515</v>
      </c>
      <c r="R547" s="17">
        <v>139</v>
      </c>
      <c r="S547" s="17">
        <v>104</v>
      </c>
      <c r="T547" s="17">
        <v>179</v>
      </c>
      <c r="U547" s="55">
        <f>+Table1[[#This Row],[Thames Turbo Sprint Triathlon]]/$M$3</f>
        <v>0.56188118811881194</v>
      </c>
      <c r="V547" s="55">
        <f t="shared" si="197"/>
        <v>1</v>
      </c>
      <c r="W547" s="55">
        <f t="shared" si="198"/>
        <v>1</v>
      </c>
      <c r="X547" s="55">
        <f t="shared" si="199"/>
        <v>1</v>
      </c>
      <c r="Y547" s="55">
        <f t="shared" si="200"/>
        <v>1</v>
      </c>
      <c r="Z547" s="55">
        <f>+Table1[[#This Row],[Hillingdon Sprint Triathlon]]/$R$3</f>
        <v>1</v>
      </c>
      <c r="AA547" s="55">
        <f>+Table1[[#This Row],[London Fields]]/$S$3</f>
        <v>1</v>
      </c>
      <c r="AB547" s="55">
        <f>+Table1[[#This Row],[Jekyll &amp; Hyde Park Duathlon]]/$T$3</f>
        <v>1</v>
      </c>
      <c r="AC547" s="65">
        <f t="shared" si="201"/>
        <v>3.5618811881188117</v>
      </c>
      <c r="AD547" s="55"/>
      <c r="AE547" s="55"/>
      <c r="AF547" s="55"/>
      <c r="AG547" s="55">
        <f t="shared" si="211"/>
        <v>3.5618811881188117</v>
      </c>
      <c r="AH547" s="55"/>
      <c r="AI547" s="55"/>
      <c r="AJ547" s="73">
        <f>COUNT(Table1[[#This Row],[F open]:[M SuperVet]])</f>
        <v>1</v>
      </c>
    </row>
    <row r="548" spans="1:36" s="52" customFormat="1" hidden="1" x14ac:dyDescent="0.2">
      <c r="A548" s="16" t="str">
        <f t="shared" si="210"/>
        <v xml:space="preserve"> </v>
      </c>
      <c r="B548" s="16" t="s">
        <v>546</v>
      </c>
      <c r="C548" s="15" t="s">
        <v>1770</v>
      </c>
      <c r="D548" s="29" t="s">
        <v>217</v>
      </c>
      <c r="E548" s="29" t="s">
        <v>188</v>
      </c>
      <c r="F548" s="82">
        <f t="shared" si="196"/>
        <v>682</v>
      </c>
      <c r="G548" s="82" t="str">
        <f>IF(Table1[[#This Row],[F open]]=""," ",RANK(AD548,$AD$5:$AD$1454,1))</f>
        <v xml:space="preserve"> </v>
      </c>
      <c r="H548" s="82" t="str">
        <f>IF(Table1[[#This Row],[F Vet]]=""," ",RANK(AE548,$AE$5:$AE$1454,1))</f>
        <v xml:space="preserve"> </v>
      </c>
      <c r="I548" s="82" t="str">
        <f>IF(Table1[[#This Row],[F SuperVet]]=""," ",RANK(AF548,$AF$5:$AF$1454,1))</f>
        <v xml:space="preserve"> </v>
      </c>
      <c r="J548" s="82">
        <f>IF(Table1[[#This Row],[M Open]]=""," ",RANK(AG548,$AG$5:$AG$1454,1))</f>
        <v>366</v>
      </c>
      <c r="K548" s="82" t="str">
        <f>IF(Table1[[#This Row],[M Vet]]=""," ",RANK(AH548,$AH$5:$AH$1454,1))</f>
        <v xml:space="preserve"> </v>
      </c>
      <c r="L548" s="82" t="str">
        <f>IF(Table1[[#This Row],[M SuperVet]]=""," ",RANK(AI548,$AI$5:$AI$1454,1))</f>
        <v xml:space="preserve"> </v>
      </c>
      <c r="M548" s="74">
        <v>404</v>
      </c>
      <c r="N548" s="74">
        <v>176</v>
      </c>
      <c r="O548" s="74">
        <v>47</v>
      </c>
      <c r="P548" s="74">
        <v>128</v>
      </c>
      <c r="Q548" s="17">
        <v>243</v>
      </c>
      <c r="R548" s="17">
        <v>139</v>
      </c>
      <c r="S548" s="17">
        <v>104</v>
      </c>
      <c r="T548" s="17">
        <v>179</v>
      </c>
      <c r="U548" s="55">
        <f>+Table1[[#This Row],[Thames Turbo Sprint Triathlon]]/$M$3</f>
        <v>1</v>
      </c>
      <c r="V548" s="55">
        <f t="shared" si="197"/>
        <v>1</v>
      </c>
      <c r="W548" s="55">
        <f t="shared" si="198"/>
        <v>1</v>
      </c>
      <c r="X548" s="55">
        <f t="shared" si="199"/>
        <v>1</v>
      </c>
      <c r="Y548" s="55">
        <f t="shared" si="200"/>
        <v>0.47184466019417476</v>
      </c>
      <c r="Z548" s="55">
        <f>+Table1[[#This Row],[Hillingdon Sprint Triathlon]]/$R$3</f>
        <v>1</v>
      </c>
      <c r="AA548" s="55">
        <f>+Table1[[#This Row],[London Fields]]/$S$3</f>
        <v>1</v>
      </c>
      <c r="AB548" s="55">
        <f>+Table1[[#This Row],[Jekyll &amp; Hyde Park Duathlon]]/$T$3</f>
        <v>1</v>
      </c>
      <c r="AC548" s="65">
        <f t="shared" si="201"/>
        <v>3.4718446601941748</v>
      </c>
      <c r="AD548" s="55"/>
      <c r="AE548" s="55"/>
      <c r="AF548" s="55"/>
      <c r="AG548" s="55">
        <f t="shared" si="211"/>
        <v>3.4718446601941748</v>
      </c>
      <c r="AH548" s="55"/>
      <c r="AI548" s="55"/>
      <c r="AJ548" s="73">
        <f>COUNT(Table1[[#This Row],[F open]:[M SuperVet]])</f>
        <v>1</v>
      </c>
    </row>
    <row r="549" spans="1:36" s="52" customFormat="1" hidden="1" x14ac:dyDescent="0.2">
      <c r="A549" s="16" t="str">
        <f t="shared" si="210"/>
        <v xml:space="preserve"> </v>
      </c>
      <c r="B549" s="16" t="s">
        <v>918</v>
      </c>
      <c r="C549" s="15"/>
      <c r="D549" s="29" t="s">
        <v>217</v>
      </c>
      <c r="E549" s="29" t="s">
        <v>188</v>
      </c>
      <c r="F549" s="82">
        <f t="shared" si="196"/>
        <v>919</v>
      </c>
      <c r="G549" s="82" t="str">
        <f>IF(Table1[[#This Row],[F open]]=""," ",RANK(AD549,$AD$5:$AD$1454,1))</f>
        <v xml:space="preserve"> </v>
      </c>
      <c r="H549" s="82" t="str">
        <f>IF(Table1[[#This Row],[F Vet]]=""," ",RANK(AE549,$AE$5:$AE$1454,1))</f>
        <v xml:space="preserve"> </v>
      </c>
      <c r="I549" s="82" t="str">
        <f>IF(Table1[[#This Row],[F SuperVet]]=""," ",RANK(AF549,$AF$5:$AF$1454,1))</f>
        <v xml:space="preserve"> </v>
      </c>
      <c r="J549" s="82">
        <f>IF(Table1[[#This Row],[M Open]]=""," ",RANK(AG549,$AG$5:$AG$1454,1))</f>
        <v>466</v>
      </c>
      <c r="K549" s="82" t="str">
        <f>IF(Table1[[#This Row],[M Vet]]=""," ",RANK(AH549,$AH$5:$AH$1454,1))</f>
        <v xml:space="preserve"> </v>
      </c>
      <c r="L549" s="82" t="str">
        <f>IF(Table1[[#This Row],[M SuperVet]]=""," ",RANK(AI549,$AI$5:$AI$1454,1))</f>
        <v xml:space="preserve"> </v>
      </c>
      <c r="M549" s="74">
        <v>261</v>
      </c>
      <c r="N549" s="74">
        <v>176</v>
      </c>
      <c r="O549" s="74">
        <v>47</v>
      </c>
      <c r="P549" s="74">
        <v>128</v>
      </c>
      <c r="Q549" s="17">
        <v>515</v>
      </c>
      <c r="R549" s="17">
        <v>139</v>
      </c>
      <c r="S549" s="17">
        <v>104</v>
      </c>
      <c r="T549" s="17">
        <v>179</v>
      </c>
      <c r="U549" s="55">
        <f>+Table1[[#This Row],[Thames Turbo Sprint Triathlon]]/$M$3</f>
        <v>0.64603960396039606</v>
      </c>
      <c r="V549" s="55">
        <f t="shared" si="197"/>
        <v>1</v>
      </c>
      <c r="W549" s="55">
        <f t="shared" si="198"/>
        <v>1</v>
      </c>
      <c r="X549" s="55">
        <f t="shared" si="199"/>
        <v>1</v>
      </c>
      <c r="Y549" s="55">
        <f t="shared" si="200"/>
        <v>1</v>
      </c>
      <c r="Z549" s="55">
        <f>+Table1[[#This Row],[Hillingdon Sprint Triathlon]]/$R$3</f>
        <v>1</v>
      </c>
      <c r="AA549" s="55">
        <f>+Table1[[#This Row],[London Fields]]/$S$3</f>
        <v>1</v>
      </c>
      <c r="AB549" s="55">
        <f>+Table1[[#This Row],[Jekyll &amp; Hyde Park Duathlon]]/$T$3</f>
        <v>1</v>
      </c>
      <c r="AC549" s="65">
        <f t="shared" si="201"/>
        <v>3.6460396039603959</v>
      </c>
      <c r="AD549" s="55"/>
      <c r="AE549" s="55"/>
      <c r="AF549" s="55"/>
      <c r="AG549" s="55">
        <f t="shared" si="211"/>
        <v>3.6460396039603959</v>
      </c>
      <c r="AH549" s="55"/>
      <c r="AI549" s="55"/>
      <c r="AJ549" s="73">
        <f>COUNT(Table1[[#This Row],[F open]:[M SuperVet]])</f>
        <v>1</v>
      </c>
    </row>
    <row r="550" spans="1:36" s="52" customFormat="1" hidden="1" x14ac:dyDescent="0.2">
      <c r="A550" s="16" t="str">
        <f t="shared" si="210"/>
        <v xml:space="preserve"> </v>
      </c>
      <c r="B550" s="16" t="s">
        <v>1635</v>
      </c>
      <c r="C550" s="15" t="s">
        <v>151</v>
      </c>
      <c r="D550" s="29" t="s">
        <v>217</v>
      </c>
      <c r="E550" s="29" t="s">
        <v>188</v>
      </c>
      <c r="F550" s="82">
        <f t="shared" si="196"/>
        <v>194</v>
      </c>
      <c r="G550" s="82" t="str">
        <f>IF(Table1[[#This Row],[F open]]=""," ",RANK(AD550,$AD$5:$AD$1454,1))</f>
        <v xml:space="preserve"> </v>
      </c>
      <c r="H550" s="82" t="str">
        <f>IF(Table1[[#This Row],[F Vet]]=""," ",RANK(AE550,$AE$5:$AE$1454,1))</f>
        <v xml:space="preserve"> </v>
      </c>
      <c r="I550" s="82" t="str">
        <f>IF(Table1[[#This Row],[F SuperVet]]=""," ",RANK(AF550,$AF$5:$AF$1454,1))</f>
        <v xml:space="preserve"> </v>
      </c>
      <c r="J550" s="82">
        <f>IF(Table1[[#This Row],[M Open]]=""," ",RANK(AG550,$AG$5:$AG$1454,1))</f>
        <v>110</v>
      </c>
      <c r="K550" s="82" t="str">
        <f>IF(Table1[[#This Row],[M Vet]]=""," ",RANK(AH550,$AH$5:$AH$1454,1))</f>
        <v xml:space="preserve"> </v>
      </c>
      <c r="L550" s="82" t="str">
        <f>IF(Table1[[#This Row],[M SuperVet]]=""," ",RANK(AI550,$AI$5:$AI$1454,1))</f>
        <v xml:space="preserve"> </v>
      </c>
      <c r="M550" s="74">
        <v>404</v>
      </c>
      <c r="N550" s="74">
        <v>176</v>
      </c>
      <c r="O550" s="74">
        <v>47</v>
      </c>
      <c r="P550" s="74">
        <v>128</v>
      </c>
      <c r="Q550" s="17">
        <v>42</v>
      </c>
      <c r="R550" s="17">
        <v>139</v>
      </c>
      <c r="S550" s="17">
        <v>104</v>
      </c>
      <c r="T550" s="17">
        <v>179</v>
      </c>
      <c r="U550" s="55">
        <f>+Table1[[#This Row],[Thames Turbo Sprint Triathlon]]/$M$3</f>
        <v>1</v>
      </c>
      <c r="V550" s="55">
        <f t="shared" si="197"/>
        <v>1</v>
      </c>
      <c r="W550" s="55">
        <f t="shared" si="198"/>
        <v>1</v>
      </c>
      <c r="X550" s="55">
        <f t="shared" si="199"/>
        <v>1</v>
      </c>
      <c r="Y550" s="55">
        <f t="shared" si="200"/>
        <v>8.155339805825243E-2</v>
      </c>
      <c r="Z550" s="55">
        <f>+Table1[[#This Row],[Hillingdon Sprint Triathlon]]/$R$3</f>
        <v>1</v>
      </c>
      <c r="AA550" s="55">
        <f>+Table1[[#This Row],[London Fields]]/$S$3</f>
        <v>1</v>
      </c>
      <c r="AB550" s="55">
        <f>+Table1[[#This Row],[Jekyll &amp; Hyde Park Duathlon]]/$T$3</f>
        <v>1</v>
      </c>
      <c r="AC550" s="65">
        <f t="shared" si="201"/>
        <v>3.0815533980582526</v>
      </c>
      <c r="AD550" s="55"/>
      <c r="AE550" s="55"/>
      <c r="AF550" s="55"/>
      <c r="AG550" s="55">
        <f t="shared" si="211"/>
        <v>3.0815533980582526</v>
      </c>
      <c r="AH550" s="55"/>
      <c r="AI550" s="55"/>
      <c r="AJ550" s="73">
        <f>COUNT(Table1[[#This Row],[F open]:[M SuperVet]])</f>
        <v>1</v>
      </c>
    </row>
    <row r="551" spans="1:36" s="52" customFormat="1" hidden="1" x14ac:dyDescent="0.2">
      <c r="A551" s="16" t="str">
        <f t="shared" si="210"/>
        <v xml:space="preserve"> </v>
      </c>
      <c r="B551" s="16" t="s">
        <v>1723</v>
      </c>
      <c r="C551" s="15"/>
      <c r="D551" s="29" t="s">
        <v>217</v>
      </c>
      <c r="E551" s="29" t="s">
        <v>188</v>
      </c>
      <c r="F551" s="82">
        <f t="shared" si="196"/>
        <v>508</v>
      </c>
      <c r="G551" s="82" t="str">
        <f>IF(Table1[[#This Row],[F open]]=""," ",RANK(AD551,$AD$5:$AD$1454,1))</f>
        <v xml:space="preserve"> </v>
      </c>
      <c r="H551" s="82" t="str">
        <f>IF(Table1[[#This Row],[F Vet]]=""," ",RANK(AE551,$AE$5:$AE$1454,1))</f>
        <v xml:space="preserve"> </v>
      </c>
      <c r="I551" s="82" t="str">
        <f>IF(Table1[[#This Row],[F SuperVet]]=""," ",RANK(AF551,$AF$5:$AF$1454,1))</f>
        <v xml:space="preserve"> </v>
      </c>
      <c r="J551" s="82">
        <f>IF(Table1[[#This Row],[M Open]]=""," ",RANK(AG551,$AG$5:$AG$1454,1))</f>
        <v>286</v>
      </c>
      <c r="K551" s="82" t="str">
        <f>IF(Table1[[#This Row],[M Vet]]=""," ",RANK(AH551,$AH$5:$AH$1454,1))</f>
        <v xml:space="preserve"> </v>
      </c>
      <c r="L551" s="82" t="str">
        <f>IF(Table1[[#This Row],[M SuperVet]]=""," ",RANK(AI551,$AI$5:$AI$1454,1))</f>
        <v xml:space="preserve"> </v>
      </c>
      <c r="M551" s="74">
        <v>404</v>
      </c>
      <c r="N551" s="74">
        <v>176</v>
      </c>
      <c r="O551" s="74">
        <v>47</v>
      </c>
      <c r="P551" s="74">
        <v>128</v>
      </c>
      <c r="Q551" s="17">
        <v>172</v>
      </c>
      <c r="R551" s="17">
        <v>139</v>
      </c>
      <c r="S551" s="17">
        <v>104</v>
      </c>
      <c r="T551" s="17">
        <v>179</v>
      </c>
      <c r="U551" s="55">
        <f>+Table1[[#This Row],[Thames Turbo Sprint Triathlon]]/$M$3</f>
        <v>1</v>
      </c>
      <c r="V551" s="55">
        <f t="shared" si="197"/>
        <v>1</v>
      </c>
      <c r="W551" s="55">
        <f t="shared" si="198"/>
        <v>1</v>
      </c>
      <c r="X551" s="55">
        <f t="shared" si="199"/>
        <v>1</v>
      </c>
      <c r="Y551" s="55">
        <f t="shared" si="200"/>
        <v>0.33398058252427182</v>
      </c>
      <c r="Z551" s="55">
        <f>+Table1[[#This Row],[Hillingdon Sprint Triathlon]]/$R$3</f>
        <v>1</v>
      </c>
      <c r="AA551" s="55">
        <f>+Table1[[#This Row],[London Fields]]/$S$3</f>
        <v>1</v>
      </c>
      <c r="AB551" s="55">
        <f>+Table1[[#This Row],[Jekyll &amp; Hyde Park Duathlon]]/$T$3</f>
        <v>1</v>
      </c>
      <c r="AC551" s="65">
        <f t="shared" si="201"/>
        <v>3.3339805825242719</v>
      </c>
      <c r="AD551" s="55"/>
      <c r="AE551" s="55"/>
      <c r="AF551" s="55"/>
      <c r="AG551" s="55">
        <f t="shared" si="211"/>
        <v>3.3339805825242719</v>
      </c>
      <c r="AH551" s="55"/>
      <c r="AI551" s="55"/>
      <c r="AJ551" s="73">
        <f>COUNT(Table1[[#This Row],[F open]:[M SuperVet]])</f>
        <v>1</v>
      </c>
    </row>
    <row r="552" spans="1:36" s="52" customFormat="1" hidden="1" x14ac:dyDescent="0.2">
      <c r="A552" s="16" t="str">
        <f t="shared" si="210"/>
        <v xml:space="preserve"> </v>
      </c>
      <c r="B552" s="16" t="s">
        <v>1354</v>
      </c>
      <c r="C552" s="15" t="s">
        <v>138</v>
      </c>
      <c r="D552" s="29" t="s">
        <v>217</v>
      </c>
      <c r="E552" s="29" t="s">
        <v>188</v>
      </c>
      <c r="F552" s="82">
        <f t="shared" si="196"/>
        <v>37</v>
      </c>
      <c r="G552" s="82" t="str">
        <f>IF(Table1[[#This Row],[F open]]=""," ",RANK(AD552,$AD$5:$AD$1454,1))</f>
        <v xml:space="preserve"> </v>
      </c>
      <c r="H552" s="82" t="str">
        <f>IF(Table1[[#This Row],[F Vet]]=""," ",RANK(AE552,$AE$5:$AE$1454,1))</f>
        <v xml:space="preserve"> </v>
      </c>
      <c r="I552" s="82" t="str">
        <f>IF(Table1[[#This Row],[F SuperVet]]=""," ",RANK(AF552,$AF$5:$AF$1454,1))</f>
        <v xml:space="preserve"> </v>
      </c>
      <c r="J552" s="82">
        <f>IF(Table1[[#This Row],[M Open]]=""," ",RANK(AG552,$AG$5:$AG$1454,1))</f>
        <v>21</v>
      </c>
      <c r="K552" s="82" t="str">
        <f>IF(Table1[[#This Row],[M Vet]]=""," ",RANK(AH552,$AH$5:$AH$1454,1))</f>
        <v xml:space="preserve"> </v>
      </c>
      <c r="L552" s="82" t="str">
        <f>IF(Table1[[#This Row],[M SuperVet]]=""," ",RANK(AI552,$AI$5:$AI$1454,1))</f>
        <v xml:space="preserve"> </v>
      </c>
      <c r="M552" s="74">
        <v>404</v>
      </c>
      <c r="N552" s="74">
        <v>8</v>
      </c>
      <c r="O552" s="74">
        <v>47</v>
      </c>
      <c r="P552" s="74">
        <v>128</v>
      </c>
      <c r="Q552" s="17">
        <v>8</v>
      </c>
      <c r="R552" s="17">
        <v>139</v>
      </c>
      <c r="S552" s="17">
        <v>104</v>
      </c>
      <c r="T552" s="17">
        <v>179</v>
      </c>
      <c r="U552" s="55">
        <f>+Table1[[#This Row],[Thames Turbo Sprint Triathlon]]/$M$3</f>
        <v>1</v>
      </c>
      <c r="V552" s="55">
        <f t="shared" si="197"/>
        <v>4.5454545454545456E-2</v>
      </c>
      <c r="W552" s="55">
        <f t="shared" si="198"/>
        <v>1</v>
      </c>
      <c r="X552" s="55">
        <f t="shared" si="199"/>
        <v>1</v>
      </c>
      <c r="Y552" s="55">
        <f t="shared" si="200"/>
        <v>1.5533980582524271E-2</v>
      </c>
      <c r="Z552" s="55">
        <f>+Table1[[#This Row],[Hillingdon Sprint Triathlon]]/$R$3</f>
        <v>1</v>
      </c>
      <c r="AA552" s="55">
        <f>+Table1[[#This Row],[London Fields]]/$S$3</f>
        <v>1</v>
      </c>
      <c r="AB552" s="55">
        <f>+Table1[[#This Row],[Jekyll &amp; Hyde Park Duathlon]]/$T$3</f>
        <v>1</v>
      </c>
      <c r="AC552" s="65">
        <f t="shared" si="201"/>
        <v>2.0609885260370699</v>
      </c>
      <c r="AD552" s="55"/>
      <c r="AE552" s="55"/>
      <c r="AF552" s="55"/>
      <c r="AG552" s="55">
        <f t="shared" si="211"/>
        <v>2.0609885260370699</v>
      </c>
      <c r="AH552" s="55"/>
      <c r="AI552" s="55"/>
      <c r="AJ552" s="73">
        <f>COUNT(Table1[[#This Row],[F open]:[M SuperVet]])</f>
        <v>1</v>
      </c>
    </row>
    <row r="553" spans="1:36" s="52" customFormat="1" hidden="1" x14ac:dyDescent="0.2">
      <c r="A553" s="16" t="str">
        <f t="shared" si="210"/>
        <v xml:space="preserve"> </v>
      </c>
      <c r="B553" s="16" t="s">
        <v>683</v>
      </c>
      <c r="C553" s="15" t="s">
        <v>684</v>
      </c>
      <c r="D553" s="29" t="s">
        <v>397</v>
      </c>
      <c r="E553" s="29" t="s">
        <v>188</v>
      </c>
      <c r="F553" s="82">
        <f t="shared" si="196"/>
        <v>190</v>
      </c>
      <c r="G553" s="82" t="str">
        <f>IF(Table1[[#This Row],[F open]]=""," ",RANK(AD553,$AD$5:$AD$1454,1))</f>
        <v xml:space="preserve"> </v>
      </c>
      <c r="H553" s="82" t="str">
        <f>IF(Table1[[#This Row],[F Vet]]=""," ",RANK(AE553,$AE$5:$AE$1454,1))</f>
        <v xml:space="preserve"> </v>
      </c>
      <c r="I553" s="82" t="str">
        <f>IF(Table1[[#This Row],[F SuperVet]]=""," ",RANK(AF553,$AF$5:$AF$1454,1))</f>
        <v xml:space="preserve"> </v>
      </c>
      <c r="J553" s="82" t="str">
        <f>IF(Table1[[#This Row],[M Open]]=""," ",RANK(AG553,$AG$5:$AG$1454,1))</f>
        <v xml:space="preserve"> </v>
      </c>
      <c r="K553" s="82">
        <f>IF(Table1[[#This Row],[M Vet]]=""," ",RANK(AH553,$AH$5:$AH$1454,1))</f>
        <v>47</v>
      </c>
      <c r="L553" s="82" t="str">
        <f>IF(Table1[[#This Row],[M SuperVet]]=""," ",RANK(AI553,$AI$5:$AI$1454,1))</f>
        <v xml:space="preserve"> </v>
      </c>
      <c r="M553" s="74">
        <v>404</v>
      </c>
      <c r="N553" s="74">
        <v>176</v>
      </c>
      <c r="O553" s="74">
        <v>47</v>
      </c>
      <c r="P553" s="74">
        <v>128</v>
      </c>
      <c r="Q553" s="17">
        <v>515</v>
      </c>
      <c r="R553" s="17">
        <v>139</v>
      </c>
      <c r="S553" s="17">
        <v>104</v>
      </c>
      <c r="T553" s="17">
        <v>14</v>
      </c>
      <c r="U553" s="55">
        <f>+Table1[[#This Row],[Thames Turbo Sprint Triathlon]]/$M$3</f>
        <v>1</v>
      </c>
      <c r="V553" s="55">
        <f t="shared" si="197"/>
        <v>1</v>
      </c>
      <c r="W553" s="55">
        <f t="shared" si="198"/>
        <v>1</v>
      </c>
      <c r="X553" s="55">
        <f t="shared" si="199"/>
        <v>1</v>
      </c>
      <c r="Y553" s="55">
        <f t="shared" si="200"/>
        <v>1</v>
      </c>
      <c r="Z553" s="55">
        <f>+Table1[[#This Row],[Hillingdon Sprint Triathlon]]/$R$3</f>
        <v>1</v>
      </c>
      <c r="AA553" s="55">
        <f>+Table1[[#This Row],[London Fields]]/$S$3</f>
        <v>1</v>
      </c>
      <c r="AB553" s="55">
        <f>+Table1[[#This Row],[Jekyll &amp; Hyde Park Duathlon]]/$T$3</f>
        <v>7.8212290502793297E-2</v>
      </c>
      <c r="AC553" s="65">
        <f t="shared" si="201"/>
        <v>3.0782122905027931</v>
      </c>
      <c r="AD553" s="55"/>
      <c r="AE553" s="55"/>
      <c r="AF553" s="55"/>
      <c r="AG553" s="55"/>
      <c r="AH553" s="55">
        <f>+AC553</f>
        <v>3.0782122905027931</v>
      </c>
      <c r="AI553" s="55"/>
      <c r="AJ553" s="73">
        <f>COUNT(Table1[[#This Row],[F open]:[M SuperVet]])</f>
        <v>1</v>
      </c>
    </row>
    <row r="554" spans="1:36" s="52" customFormat="1" hidden="1" x14ac:dyDescent="0.2">
      <c r="A554" s="16" t="str">
        <f t="shared" ref="A554:A556" si="212">IF(B553=B554,"y"," ")</f>
        <v xml:space="preserve"> </v>
      </c>
      <c r="B554" s="16" t="s">
        <v>814</v>
      </c>
      <c r="C554" s="15" t="s">
        <v>66</v>
      </c>
      <c r="D554" s="29" t="s">
        <v>1059</v>
      </c>
      <c r="E554" s="29" t="s">
        <v>188</v>
      </c>
      <c r="F554" s="82">
        <f t="shared" si="196"/>
        <v>47</v>
      </c>
      <c r="G554" s="82" t="str">
        <f>IF(Table1[[#This Row],[F open]]=""," ",RANK(AD554,$AD$5:$AD$1454,1))</f>
        <v xml:space="preserve"> </v>
      </c>
      <c r="H554" s="82" t="str">
        <f>IF(Table1[[#This Row],[F Vet]]=""," ",RANK(AE554,$AE$5:$AE$1454,1))</f>
        <v xml:space="preserve"> </v>
      </c>
      <c r="I554" s="82" t="str">
        <f>IF(Table1[[#This Row],[F SuperVet]]=""," ",RANK(AF554,$AF$5:$AF$1454,1))</f>
        <v xml:space="preserve"> </v>
      </c>
      <c r="J554" s="82" t="str">
        <f>IF(Table1[[#This Row],[M Open]]=""," ",RANK(AG554,$AG$5:$AG$1454,1))</f>
        <v xml:space="preserve"> </v>
      </c>
      <c r="K554" s="82" t="str">
        <f>IF(Table1[[#This Row],[M Vet]]=""," ",RANK(AH554,$AH$5:$AH$1454,1))</f>
        <v xml:space="preserve"> </v>
      </c>
      <c r="L554" s="82">
        <f>IF(Table1[[#This Row],[M SuperVet]]=""," ",RANK(AI554,$AI$5:$AI$1454,1))</f>
        <v>3</v>
      </c>
      <c r="M554" s="74">
        <v>124</v>
      </c>
      <c r="N554" s="74">
        <v>82</v>
      </c>
      <c r="O554" s="74">
        <v>47</v>
      </c>
      <c r="P554" s="74">
        <v>128</v>
      </c>
      <c r="Q554" s="17">
        <v>515</v>
      </c>
      <c r="R554" s="17">
        <v>139</v>
      </c>
      <c r="S554" s="17">
        <v>104</v>
      </c>
      <c r="T554" s="17">
        <v>81</v>
      </c>
      <c r="U554" s="55">
        <f>+Table1[[#This Row],[Thames Turbo Sprint Triathlon]]/$M$3</f>
        <v>0.30693069306930693</v>
      </c>
      <c r="V554" s="55">
        <f t="shared" si="197"/>
        <v>0.46590909090909088</v>
      </c>
      <c r="W554" s="55">
        <f t="shared" si="198"/>
        <v>1</v>
      </c>
      <c r="X554" s="55">
        <f t="shared" si="199"/>
        <v>1</v>
      </c>
      <c r="Y554" s="55">
        <f t="shared" si="200"/>
        <v>1</v>
      </c>
      <c r="Z554" s="55">
        <f>+Table1[[#This Row],[Hillingdon Sprint Triathlon]]/$R$3</f>
        <v>1</v>
      </c>
      <c r="AA554" s="55">
        <f>+Table1[[#This Row],[London Fields]]/$S$3</f>
        <v>1</v>
      </c>
      <c r="AB554" s="55">
        <f>+Table1[[#This Row],[Jekyll &amp; Hyde Park Duathlon]]/$T$3</f>
        <v>0.45251396648044695</v>
      </c>
      <c r="AC554" s="65">
        <f t="shared" si="201"/>
        <v>2.2253537504588445</v>
      </c>
      <c r="AD554" s="55"/>
      <c r="AE554" s="55"/>
      <c r="AF554" s="55"/>
      <c r="AG554" s="55"/>
      <c r="AH554" s="55"/>
      <c r="AI554" s="55">
        <f>+AC554</f>
        <v>2.2253537504588445</v>
      </c>
      <c r="AJ554" s="73">
        <f>COUNT(Table1[[#This Row],[F open]:[M SuperVet]])</f>
        <v>1</v>
      </c>
    </row>
    <row r="555" spans="1:36" s="52" customFormat="1" hidden="1" x14ac:dyDescent="0.2">
      <c r="A555" s="16" t="str">
        <f t="shared" si="212"/>
        <v xml:space="preserve"> </v>
      </c>
      <c r="B555" s="16" t="s">
        <v>534</v>
      </c>
      <c r="C555" s="15" t="s">
        <v>513</v>
      </c>
      <c r="D555" s="29" t="s">
        <v>397</v>
      </c>
      <c r="E555" s="29" t="s">
        <v>188</v>
      </c>
      <c r="F555" s="82">
        <f t="shared" si="196"/>
        <v>536</v>
      </c>
      <c r="G555" s="82" t="str">
        <f>IF(Table1[[#This Row],[F open]]=""," ",RANK(AD555,$AD$5:$AD$1454,1))</f>
        <v xml:space="preserve"> </v>
      </c>
      <c r="H555" s="82" t="str">
        <f>IF(Table1[[#This Row],[F Vet]]=""," ",RANK(AE555,$AE$5:$AE$1454,1))</f>
        <v xml:space="preserve"> </v>
      </c>
      <c r="I555" s="82" t="str">
        <f>IF(Table1[[#This Row],[F SuperVet]]=""," ",RANK(AF555,$AF$5:$AF$1454,1))</f>
        <v xml:space="preserve"> </v>
      </c>
      <c r="J555" s="82" t="str">
        <f>IF(Table1[[#This Row],[M Open]]=""," ",RANK(AG555,$AG$5:$AG$1454,1))</f>
        <v xml:space="preserve"> </v>
      </c>
      <c r="K555" s="82">
        <f>IF(Table1[[#This Row],[M Vet]]=""," ",RANK(AH555,$AH$5:$AH$1454,1))</f>
        <v>131</v>
      </c>
      <c r="L555" s="82" t="str">
        <f>IF(Table1[[#This Row],[M SuperVet]]=""," ",RANK(AI555,$AI$5:$AI$1454,1))</f>
        <v xml:space="preserve"> </v>
      </c>
      <c r="M555" s="74">
        <v>404</v>
      </c>
      <c r="N555" s="74">
        <v>176</v>
      </c>
      <c r="O555" s="74">
        <v>47</v>
      </c>
      <c r="P555" s="74">
        <v>128</v>
      </c>
      <c r="Q555" s="17">
        <v>183</v>
      </c>
      <c r="R555" s="17">
        <v>139</v>
      </c>
      <c r="S555" s="17">
        <v>104</v>
      </c>
      <c r="T555" s="17">
        <v>179</v>
      </c>
      <c r="U555" s="55">
        <f>+Table1[[#This Row],[Thames Turbo Sprint Triathlon]]/$M$3</f>
        <v>1</v>
      </c>
      <c r="V555" s="55">
        <f t="shared" si="197"/>
        <v>1</v>
      </c>
      <c r="W555" s="55">
        <f t="shared" si="198"/>
        <v>1</v>
      </c>
      <c r="X555" s="55">
        <f t="shared" si="199"/>
        <v>1</v>
      </c>
      <c r="Y555" s="55">
        <f t="shared" si="200"/>
        <v>0.35533980582524272</v>
      </c>
      <c r="Z555" s="55">
        <f>+Table1[[#This Row],[Hillingdon Sprint Triathlon]]/$R$3</f>
        <v>1</v>
      </c>
      <c r="AA555" s="55">
        <f>+Table1[[#This Row],[London Fields]]/$S$3</f>
        <v>1</v>
      </c>
      <c r="AB555" s="55">
        <f>+Table1[[#This Row],[Jekyll &amp; Hyde Park Duathlon]]/$T$3</f>
        <v>1</v>
      </c>
      <c r="AC555" s="65">
        <f t="shared" si="201"/>
        <v>3.3553398058252428</v>
      </c>
      <c r="AD555" s="55"/>
      <c r="AE555" s="55"/>
      <c r="AF555" s="55"/>
      <c r="AG555" s="55"/>
      <c r="AH555" s="55">
        <f>+AC555</f>
        <v>3.3553398058252428</v>
      </c>
      <c r="AI555" s="55"/>
      <c r="AJ555" s="73">
        <f>COUNT(Table1[[#This Row],[F open]:[M SuperVet]])</f>
        <v>1</v>
      </c>
    </row>
    <row r="556" spans="1:36" s="52" customFormat="1" hidden="1" x14ac:dyDescent="0.2">
      <c r="A556" s="16" t="str">
        <f t="shared" si="212"/>
        <v xml:space="preserve"> </v>
      </c>
      <c r="B556" s="16" t="s">
        <v>327</v>
      </c>
      <c r="C556" s="15" t="s">
        <v>88</v>
      </c>
      <c r="D556" s="29" t="s">
        <v>1059</v>
      </c>
      <c r="E556" s="29" t="s">
        <v>188</v>
      </c>
      <c r="F556" s="82">
        <f t="shared" si="196"/>
        <v>93</v>
      </c>
      <c r="G556" s="82" t="str">
        <f>IF(Table1[[#This Row],[F open]]=""," ",RANK(AD556,$AD$5:$AD$1454,1))</f>
        <v xml:space="preserve"> </v>
      </c>
      <c r="H556" s="82" t="str">
        <f>IF(Table1[[#This Row],[F Vet]]=""," ",RANK(AE556,$AE$5:$AE$1454,1))</f>
        <v xml:space="preserve"> </v>
      </c>
      <c r="I556" s="82" t="str">
        <f>IF(Table1[[#This Row],[F SuperVet]]=""," ",RANK(AF556,$AF$5:$AF$1454,1))</f>
        <v xml:space="preserve"> </v>
      </c>
      <c r="J556" s="82" t="str">
        <f>IF(Table1[[#This Row],[M Open]]=""," ",RANK(AG556,$AG$5:$AG$1454,1))</f>
        <v xml:space="preserve"> </v>
      </c>
      <c r="K556" s="82" t="str">
        <f>IF(Table1[[#This Row],[M Vet]]=""," ",RANK(AH556,$AH$5:$AH$1454,1))</f>
        <v xml:space="preserve"> </v>
      </c>
      <c r="L556" s="82">
        <f>IF(Table1[[#This Row],[M SuperVet]]=""," ",RANK(AI556,$AI$5:$AI$1454,1))</f>
        <v>8</v>
      </c>
      <c r="M556" s="74">
        <v>209</v>
      </c>
      <c r="N556" s="74">
        <v>176</v>
      </c>
      <c r="O556" s="74">
        <v>47</v>
      </c>
      <c r="P556" s="74">
        <v>66</v>
      </c>
      <c r="Q556" s="17">
        <v>515</v>
      </c>
      <c r="R556" s="17">
        <v>86</v>
      </c>
      <c r="S556" s="17">
        <v>104</v>
      </c>
      <c r="T556" s="17">
        <v>179</v>
      </c>
      <c r="U556" s="55">
        <f>+Table1[[#This Row],[Thames Turbo Sprint Triathlon]]/$M$3</f>
        <v>0.51732673267326734</v>
      </c>
      <c r="V556" s="55">
        <f t="shared" si="197"/>
        <v>1</v>
      </c>
      <c r="W556" s="55">
        <f t="shared" si="198"/>
        <v>1</v>
      </c>
      <c r="X556" s="55">
        <f t="shared" si="199"/>
        <v>0.515625</v>
      </c>
      <c r="Y556" s="55">
        <f t="shared" si="200"/>
        <v>1</v>
      </c>
      <c r="Z556" s="55">
        <f>+Table1[[#This Row],[Hillingdon Sprint Triathlon]]/$R$3</f>
        <v>0.61870503597122306</v>
      </c>
      <c r="AA556" s="55">
        <f>+Table1[[#This Row],[London Fields]]/$S$3</f>
        <v>1</v>
      </c>
      <c r="AB556" s="55">
        <f>+Table1[[#This Row],[Jekyll &amp; Hyde Park Duathlon]]/$T$3</f>
        <v>1</v>
      </c>
      <c r="AC556" s="65">
        <f t="shared" si="201"/>
        <v>2.6516567686444903</v>
      </c>
      <c r="AD556" s="55"/>
      <c r="AE556" s="55"/>
      <c r="AF556" s="55"/>
      <c r="AG556" s="55"/>
      <c r="AH556" s="55"/>
      <c r="AI556" s="55">
        <f>+AC556</f>
        <v>2.6516567686444903</v>
      </c>
      <c r="AJ556" s="73">
        <f>COUNT(Table1[[#This Row],[F open]:[M SuperVet]])</f>
        <v>1</v>
      </c>
    </row>
    <row r="557" spans="1:36" s="52" customFormat="1" hidden="1" x14ac:dyDescent="0.2">
      <c r="A557" s="16" t="str">
        <f>IF(B556=B557,"y"," ")</f>
        <v xml:space="preserve"> </v>
      </c>
      <c r="B557" s="16" t="s">
        <v>1748</v>
      </c>
      <c r="C557" s="15"/>
      <c r="D557" s="29" t="s">
        <v>217</v>
      </c>
      <c r="E557" s="29" t="s">
        <v>188</v>
      </c>
      <c r="F557" s="82">
        <f t="shared" si="196"/>
        <v>605</v>
      </c>
      <c r="G557" s="82" t="str">
        <f>IF(Table1[[#This Row],[F open]]=""," ",RANK(AD557,$AD$5:$AD$1454,1))</f>
        <v xml:space="preserve"> </v>
      </c>
      <c r="H557" s="82" t="str">
        <f>IF(Table1[[#This Row],[F Vet]]=""," ",RANK(AE557,$AE$5:$AE$1454,1))</f>
        <v xml:space="preserve"> </v>
      </c>
      <c r="I557" s="82" t="str">
        <f>IF(Table1[[#This Row],[F SuperVet]]=""," ",RANK(AF557,$AF$5:$AF$1454,1))</f>
        <v xml:space="preserve"> </v>
      </c>
      <c r="J557" s="82">
        <f>IF(Table1[[#This Row],[M Open]]=""," ",RANK(AG557,$AG$5:$AG$1454,1))</f>
        <v>329</v>
      </c>
      <c r="K557" s="82" t="str">
        <f>IF(Table1[[#This Row],[M Vet]]=""," ",RANK(AH557,$AH$5:$AH$1454,1))</f>
        <v xml:space="preserve"> </v>
      </c>
      <c r="L557" s="82" t="str">
        <f>IF(Table1[[#This Row],[M SuperVet]]=""," ",RANK(AI557,$AI$5:$AI$1454,1))</f>
        <v xml:space="preserve"> </v>
      </c>
      <c r="M557" s="74">
        <v>404</v>
      </c>
      <c r="N557" s="74">
        <v>176</v>
      </c>
      <c r="O557" s="74">
        <v>47</v>
      </c>
      <c r="P557" s="74">
        <v>128</v>
      </c>
      <c r="Q557" s="17">
        <v>212</v>
      </c>
      <c r="R557" s="17">
        <v>139</v>
      </c>
      <c r="S557" s="17">
        <v>104</v>
      </c>
      <c r="T557" s="17">
        <v>179</v>
      </c>
      <c r="U557" s="55">
        <f>+Table1[[#This Row],[Thames Turbo Sprint Triathlon]]/$M$3</f>
        <v>1</v>
      </c>
      <c r="V557" s="55">
        <f t="shared" si="197"/>
        <v>1</v>
      </c>
      <c r="W557" s="55">
        <f t="shared" si="198"/>
        <v>1</v>
      </c>
      <c r="X557" s="55">
        <f t="shared" si="199"/>
        <v>1</v>
      </c>
      <c r="Y557" s="55">
        <f t="shared" si="200"/>
        <v>0.4116504854368932</v>
      </c>
      <c r="Z557" s="55">
        <f>+Table1[[#This Row],[Hillingdon Sprint Triathlon]]/$R$3</f>
        <v>1</v>
      </c>
      <c r="AA557" s="55">
        <f>+Table1[[#This Row],[London Fields]]/$S$3</f>
        <v>1</v>
      </c>
      <c r="AB557" s="55">
        <f>+Table1[[#This Row],[Jekyll &amp; Hyde Park Duathlon]]/$T$3</f>
        <v>1</v>
      </c>
      <c r="AC557" s="65">
        <f t="shared" si="201"/>
        <v>3.4116504854368932</v>
      </c>
      <c r="AD557" s="55"/>
      <c r="AE557" s="55"/>
      <c r="AF557" s="55"/>
      <c r="AG557" s="55">
        <f t="shared" ref="AG557:AG560" si="213">+AC557</f>
        <v>3.4116504854368932</v>
      </c>
      <c r="AH557" s="55"/>
      <c r="AI557" s="55"/>
      <c r="AJ557" s="73">
        <f>COUNT(Table1[[#This Row],[F open]:[M SuperVet]])</f>
        <v>1</v>
      </c>
    </row>
    <row r="558" spans="1:36" s="52" customFormat="1" hidden="1" x14ac:dyDescent="0.2">
      <c r="A558" s="16" t="str">
        <f>IF(B557=B558,"y"," ")</f>
        <v xml:space="preserve"> </v>
      </c>
      <c r="B558" s="16" t="s">
        <v>773</v>
      </c>
      <c r="C558" s="15" t="s">
        <v>122</v>
      </c>
      <c r="D558" s="29" t="s">
        <v>217</v>
      </c>
      <c r="E558" s="29" t="s">
        <v>188</v>
      </c>
      <c r="F558" s="82">
        <f t="shared" si="196"/>
        <v>283</v>
      </c>
      <c r="G558" s="82" t="str">
        <f>IF(Table1[[#This Row],[F open]]=""," ",RANK(AD558,$AD$5:$AD$1454,1))</f>
        <v xml:space="preserve"> </v>
      </c>
      <c r="H558" s="82" t="str">
        <f>IF(Table1[[#This Row],[F Vet]]=""," ",RANK(AE558,$AE$5:$AE$1454,1))</f>
        <v xml:space="preserve"> </v>
      </c>
      <c r="I558" s="82" t="str">
        <f>IF(Table1[[#This Row],[F SuperVet]]=""," ",RANK(AF558,$AF$5:$AF$1454,1))</f>
        <v xml:space="preserve"> </v>
      </c>
      <c r="J558" s="82">
        <f>IF(Table1[[#This Row],[M Open]]=""," ",RANK(AG558,$AG$5:$AG$1454,1))</f>
        <v>170</v>
      </c>
      <c r="K558" s="82" t="str">
        <f>IF(Table1[[#This Row],[M Vet]]=""," ",RANK(AH558,$AH$5:$AH$1454,1))</f>
        <v xml:space="preserve"> </v>
      </c>
      <c r="L558" s="82" t="str">
        <f>IF(Table1[[#This Row],[M SuperVet]]=""," ",RANK(AI558,$AI$5:$AI$1454,1))</f>
        <v xml:space="preserve"> </v>
      </c>
      <c r="M558" s="74">
        <v>64</v>
      </c>
      <c r="N558" s="74">
        <v>176</v>
      </c>
      <c r="O558" s="74">
        <v>47</v>
      </c>
      <c r="P558" s="74">
        <v>128</v>
      </c>
      <c r="Q558" s="17">
        <v>515</v>
      </c>
      <c r="R558" s="17">
        <v>139</v>
      </c>
      <c r="S558" s="17">
        <v>104</v>
      </c>
      <c r="T558" s="17">
        <v>179</v>
      </c>
      <c r="U558" s="55">
        <f>+Table1[[#This Row],[Thames Turbo Sprint Triathlon]]/$M$3</f>
        <v>0.15841584158415842</v>
      </c>
      <c r="V558" s="55">
        <f t="shared" si="197"/>
        <v>1</v>
      </c>
      <c r="W558" s="55">
        <f t="shared" si="198"/>
        <v>1</v>
      </c>
      <c r="X558" s="55">
        <f t="shared" si="199"/>
        <v>1</v>
      </c>
      <c r="Y558" s="55">
        <f t="shared" si="200"/>
        <v>1</v>
      </c>
      <c r="Z558" s="55">
        <f>+Table1[[#This Row],[Hillingdon Sprint Triathlon]]/$R$3</f>
        <v>1</v>
      </c>
      <c r="AA558" s="55">
        <f>+Table1[[#This Row],[London Fields]]/$S$3</f>
        <v>1</v>
      </c>
      <c r="AB558" s="55">
        <f>+Table1[[#This Row],[Jekyll &amp; Hyde Park Duathlon]]/$T$3</f>
        <v>1</v>
      </c>
      <c r="AC558" s="65">
        <f t="shared" si="201"/>
        <v>3.1584158415841586</v>
      </c>
      <c r="AD558" s="55"/>
      <c r="AE558" s="55"/>
      <c r="AF558" s="55"/>
      <c r="AG558" s="55">
        <f t="shared" si="213"/>
        <v>3.1584158415841586</v>
      </c>
      <c r="AH558" s="55"/>
      <c r="AI558" s="55"/>
      <c r="AJ558" s="73">
        <f>COUNT(Table1[[#This Row],[F open]:[M SuperVet]])</f>
        <v>1</v>
      </c>
    </row>
    <row r="559" spans="1:36" s="52" customFormat="1" hidden="1" x14ac:dyDescent="0.2">
      <c r="A559" s="16" t="str">
        <f>IF(B558=B559,"y"," ")</f>
        <v xml:space="preserve"> </v>
      </c>
      <c r="B559" s="16" t="s">
        <v>2158</v>
      </c>
      <c r="C559" s="15" t="s">
        <v>25</v>
      </c>
      <c r="D559" s="29" t="s">
        <v>217</v>
      </c>
      <c r="E559" s="29" t="s">
        <v>188</v>
      </c>
      <c r="F559" s="82">
        <f t="shared" si="196"/>
        <v>175</v>
      </c>
      <c r="G559" s="82" t="str">
        <f>IF(Table1[[#This Row],[F open]]=""," ",RANK(AD559,$AD$5:$AD$1454,1))</f>
        <v xml:space="preserve"> </v>
      </c>
      <c r="H559" s="82" t="str">
        <f>IF(Table1[[#This Row],[F Vet]]=""," ",RANK(AE559,$AE$5:$AE$1454,1))</f>
        <v xml:space="preserve"> </v>
      </c>
      <c r="I559" s="82" t="str">
        <f>IF(Table1[[#This Row],[F SuperVet]]=""," ",RANK(AF559,$AF$5:$AF$1454,1))</f>
        <v xml:space="preserve"> </v>
      </c>
      <c r="J559" s="82">
        <f>IF(Table1[[#This Row],[M Open]]=""," ",RANK(AG559,$AG$5:$AG$1454,1))</f>
        <v>99</v>
      </c>
      <c r="K559" s="82" t="str">
        <f>IF(Table1[[#This Row],[M Vet]]=""," ",RANK(AH559,$AH$5:$AH$1454,1))</f>
        <v xml:space="preserve"> </v>
      </c>
      <c r="L559" s="82" t="str">
        <f>IF(Table1[[#This Row],[M SuperVet]]=""," ",RANK(AI559,$AI$5:$AI$1454,1))</f>
        <v xml:space="preserve"> </v>
      </c>
      <c r="M559" s="74">
        <v>404</v>
      </c>
      <c r="N559" s="74">
        <v>176</v>
      </c>
      <c r="O559" s="74">
        <v>47</v>
      </c>
      <c r="P559" s="74">
        <v>128</v>
      </c>
      <c r="Q559" s="17">
        <v>515</v>
      </c>
      <c r="R559" s="17">
        <v>139</v>
      </c>
      <c r="S559" s="17">
        <v>104</v>
      </c>
      <c r="T559" s="17">
        <v>11</v>
      </c>
      <c r="U559" s="55">
        <f>+Table1[[#This Row],[Thames Turbo Sprint Triathlon]]/$M$3</f>
        <v>1</v>
      </c>
      <c r="V559" s="55">
        <f t="shared" si="197"/>
        <v>1</v>
      </c>
      <c r="W559" s="55">
        <f t="shared" si="198"/>
        <v>1</v>
      </c>
      <c r="X559" s="55">
        <f t="shared" si="199"/>
        <v>1</v>
      </c>
      <c r="Y559" s="55">
        <f t="shared" si="200"/>
        <v>1</v>
      </c>
      <c r="Z559" s="55">
        <f>+Table1[[#This Row],[Hillingdon Sprint Triathlon]]/$R$3</f>
        <v>1</v>
      </c>
      <c r="AA559" s="55">
        <f>+Table1[[#This Row],[London Fields]]/$S$3</f>
        <v>1</v>
      </c>
      <c r="AB559" s="55">
        <f>+Table1[[#This Row],[Jekyll &amp; Hyde Park Duathlon]]/$T$3</f>
        <v>6.1452513966480445E-2</v>
      </c>
      <c r="AC559" s="65">
        <f t="shared" si="201"/>
        <v>3.0614525139664805</v>
      </c>
      <c r="AD559" s="55"/>
      <c r="AE559" s="55"/>
      <c r="AF559" s="55"/>
      <c r="AG559" s="55">
        <f t="shared" si="213"/>
        <v>3.0614525139664805</v>
      </c>
      <c r="AH559" s="55"/>
      <c r="AI559" s="55"/>
      <c r="AJ559" s="73">
        <f>COUNT(Table1[[#This Row],[F open]:[M SuperVet]])</f>
        <v>1</v>
      </c>
    </row>
    <row r="560" spans="1:36" s="52" customFormat="1" hidden="1" x14ac:dyDescent="0.2">
      <c r="A560" s="16" t="str">
        <f>IF(B559=B560,"y"," ")</f>
        <v xml:space="preserve"> </v>
      </c>
      <c r="B560" s="16" t="s">
        <v>686</v>
      </c>
      <c r="C560" s="15" t="s">
        <v>132</v>
      </c>
      <c r="D560" s="29" t="s">
        <v>217</v>
      </c>
      <c r="E560" s="29" t="s">
        <v>188</v>
      </c>
      <c r="F560" s="82">
        <f t="shared" si="196"/>
        <v>380</v>
      </c>
      <c r="G560" s="82" t="str">
        <f>IF(Table1[[#This Row],[F open]]=""," ",RANK(AD560,$AD$5:$AD$1454,1))</f>
        <v xml:space="preserve"> </v>
      </c>
      <c r="H560" s="82" t="str">
        <f>IF(Table1[[#This Row],[F Vet]]=""," ",RANK(AE560,$AE$5:$AE$1454,1))</f>
        <v xml:space="preserve"> </v>
      </c>
      <c r="I560" s="82" t="str">
        <f>IF(Table1[[#This Row],[F SuperVet]]=""," ",RANK(AF560,$AF$5:$AF$1454,1))</f>
        <v xml:space="preserve"> </v>
      </c>
      <c r="J560" s="82">
        <f>IF(Table1[[#This Row],[M Open]]=""," ",RANK(AG560,$AG$5:$AG$1454,1))</f>
        <v>223</v>
      </c>
      <c r="K560" s="82" t="str">
        <f>IF(Table1[[#This Row],[M Vet]]=""," ",RANK(AH560,$AH$5:$AH$1454,1))</f>
        <v xml:space="preserve"> </v>
      </c>
      <c r="L560" s="82" t="str">
        <f>IF(Table1[[#This Row],[M SuperVet]]=""," ",RANK(AI560,$AI$5:$AI$1454,1))</f>
        <v xml:space="preserve"> </v>
      </c>
      <c r="M560" s="74">
        <v>94</v>
      </c>
      <c r="N560" s="74">
        <v>176</v>
      </c>
      <c r="O560" s="74">
        <v>47</v>
      </c>
      <c r="P560" s="74">
        <v>128</v>
      </c>
      <c r="Q560" s="17">
        <v>515</v>
      </c>
      <c r="R560" s="17">
        <v>139</v>
      </c>
      <c r="S560" s="17">
        <v>104</v>
      </c>
      <c r="T560" s="17">
        <v>179</v>
      </c>
      <c r="U560" s="55">
        <f>+Table1[[#This Row],[Thames Turbo Sprint Triathlon]]/$M$3</f>
        <v>0.23267326732673269</v>
      </c>
      <c r="V560" s="55">
        <f t="shared" si="197"/>
        <v>1</v>
      </c>
      <c r="W560" s="55">
        <f t="shared" si="198"/>
        <v>1</v>
      </c>
      <c r="X560" s="55">
        <f t="shared" si="199"/>
        <v>1</v>
      </c>
      <c r="Y560" s="55">
        <f t="shared" si="200"/>
        <v>1</v>
      </c>
      <c r="Z560" s="55">
        <f>+Table1[[#This Row],[Hillingdon Sprint Triathlon]]/$R$3</f>
        <v>1</v>
      </c>
      <c r="AA560" s="55">
        <f>+Table1[[#This Row],[London Fields]]/$S$3</f>
        <v>1</v>
      </c>
      <c r="AB560" s="55">
        <f>+Table1[[#This Row],[Jekyll &amp; Hyde Park Duathlon]]/$T$3</f>
        <v>1</v>
      </c>
      <c r="AC560" s="65">
        <f t="shared" si="201"/>
        <v>3.2326732673267324</v>
      </c>
      <c r="AD560" s="55"/>
      <c r="AE560" s="55"/>
      <c r="AF560" s="55"/>
      <c r="AG560" s="55">
        <f t="shared" si="213"/>
        <v>3.2326732673267324</v>
      </c>
      <c r="AH560" s="55"/>
      <c r="AI560" s="55"/>
      <c r="AJ560" s="73">
        <f>COUNT(Table1[[#This Row],[F open]:[M SuperVet]])</f>
        <v>1</v>
      </c>
    </row>
    <row r="561" spans="1:36" s="52" customFormat="1" hidden="1" x14ac:dyDescent="0.2">
      <c r="A561" s="16" t="str">
        <f>IF(B560=B561,"y"," ")</f>
        <v xml:space="preserve"> </v>
      </c>
      <c r="B561" s="16" t="s">
        <v>843</v>
      </c>
      <c r="C561" s="15" t="s">
        <v>138</v>
      </c>
      <c r="D561" s="29" t="s">
        <v>397</v>
      </c>
      <c r="E561" s="29" t="s">
        <v>188</v>
      </c>
      <c r="F561" s="82">
        <f t="shared" si="196"/>
        <v>14</v>
      </c>
      <c r="G561" s="82" t="str">
        <f>IF(Table1[[#This Row],[F open]]=""," ",RANK(AD561,$AD$5:$AD$1454,1))</f>
        <v xml:space="preserve"> </v>
      </c>
      <c r="H561" s="82" t="str">
        <f>IF(Table1[[#This Row],[F Vet]]=""," ",RANK(AE561,$AE$5:$AE$1454,1))</f>
        <v xml:space="preserve"> </v>
      </c>
      <c r="I561" s="82" t="str">
        <f>IF(Table1[[#This Row],[F SuperVet]]=""," ",RANK(AF561,$AF$5:$AF$1454,1))</f>
        <v xml:space="preserve"> </v>
      </c>
      <c r="J561" s="82" t="str">
        <f>IF(Table1[[#This Row],[M Open]]=""," ",RANK(AG561,$AG$5:$AG$1454,1))</f>
        <v xml:space="preserve"> </v>
      </c>
      <c r="K561" s="82">
        <f>IF(Table1[[#This Row],[M Vet]]=""," ",RANK(AH561,$AH$5:$AH$1454,1))</f>
        <v>5</v>
      </c>
      <c r="L561" s="82" t="str">
        <f>IF(Table1[[#This Row],[M SuperVet]]=""," ",RANK(AI561,$AI$5:$AI$1454,1))</f>
        <v xml:space="preserve"> </v>
      </c>
      <c r="M561" s="74">
        <v>162</v>
      </c>
      <c r="N561" s="74">
        <v>80</v>
      </c>
      <c r="O561" s="74">
        <v>47</v>
      </c>
      <c r="P561" s="74">
        <v>40</v>
      </c>
      <c r="Q561" s="17">
        <v>62</v>
      </c>
      <c r="R561" s="17">
        <v>139</v>
      </c>
      <c r="S561" s="17">
        <v>37</v>
      </c>
      <c r="T561" s="17">
        <v>179</v>
      </c>
      <c r="U561" s="55">
        <f>+Table1[[#This Row],[Thames Turbo Sprint Triathlon]]/$M$3</f>
        <v>0.40099009900990101</v>
      </c>
      <c r="V561" s="55">
        <f t="shared" si="197"/>
        <v>0.45454545454545453</v>
      </c>
      <c r="W561" s="55">
        <f t="shared" si="198"/>
        <v>1</v>
      </c>
      <c r="X561" s="55">
        <f t="shared" si="199"/>
        <v>0.3125</v>
      </c>
      <c r="Y561" s="55">
        <f t="shared" si="200"/>
        <v>0.12038834951456311</v>
      </c>
      <c r="Z561" s="55">
        <f>+Table1[[#This Row],[Hillingdon Sprint Triathlon]]/$R$3</f>
        <v>1</v>
      </c>
      <c r="AA561" s="55">
        <f>+Table1[[#This Row],[London Fields]]/$S$3</f>
        <v>0.35576923076923078</v>
      </c>
      <c r="AB561" s="55">
        <f>+Table1[[#This Row],[Jekyll &amp; Hyde Park Duathlon]]/$T$3</f>
        <v>1</v>
      </c>
      <c r="AC561" s="65">
        <f t="shared" si="201"/>
        <v>1.189647679293695</v>
      </c>
      <c r="AD561" s="55"/>
      <c r="AE561" s="55"/>
      <c r="AF561" s="55"/>
      <c r="AG561" s="55"/>
      <c r="AH561" s="55">
        <f>+AC561</f>
        <v>1.189647679293695</v>
      </c>
      <c r="AI561" s="55"/>
      <c r="AJ561" s="73">
        <f>COUNT(Table1[[#This Row],[F open]:[M SuperVet]])</f>
        <v>1</v>
      </c>
    </row>
    <row r="562" spans="1:36" s="52" customFormat="1" hidden="1" x14ac:dyDescent="0.2">
      <c r="A562" s="16" t="str">
        <f t="shared" ref="A562:A563" si="214">IF(B561=B562,"y"," ")</f>
        <v xml:space="preserve"> </v>
      </c>
      <c r="B562" s="16" t="s">
        <v>2205</v>
      </c>
      <c r="C562" s="15"/>
      <c r="D562" s="29" t="s">
        <v>217</v>
      </c>
      <c r="E562" s="29" t="s">
        <v>188</v>
      </c>
      <c r="F562" s="82">
        <f t="shared" si="196"/>
        <v>734</v>
      </c>
      <c r="G562" s="82" t="str">
        <f>IF(Table1[[#This Row],[F open]]=""," ",RANK(AD562,$AD$5:$AD$1454,1))</f>
        <v xml:space="preserve"> </v>
      </c>
      <c r="H562" s="82" t="str">
        <f>IF(Table1[[#This Row],[F Vet]]=""," ",RANK(AE562,$AE$5:$AE$1454,1))</f>
        <v xml:space="preserve"> </v>
      </c>
      <c r="I562" s="82" t="str">
        <f>IF(Table1[[#This Row],[F SuperVet]]=""," ",RANK(AF562,$AF$5:$AF$1454,1))</f>
        <v xml:space="preserve"> </v>
      </c>
      <c r="J562" s="82">
        <f>IF(Table1[[#This Row],[M Open]]=""," ",RANK(AG562,$AG$5:$AG$1454,1))</f>
        <v>394</v>
      </c>
      <c r="K562" s="82" t="str">
        <f>IF(Table1[[#This Row],[M Vet]]=""," ",RANK(AH562,$AH$5:$AH$1454,1))</f>
        <v xml:space="preserve"> </v>
      </c>
      <c r="L562" s="82" t="str">
        <f>IF(Table1[[#This Row],[M SuperVet]]=""," ",RANK(AI562,$AI$5:$AI$1454,1))</f>
        <v xml:space="preserve"> </v>
      </c>
      <c r="M562" s="74">
        <v>404</v>
      </c>
      <c r="N562" s="74">
        <v>176</v>
      </c>
      <c r="O562" s="74">
        <v>47</v>
      </c>
      <c r="P562" s="74">
        <v>128</v>
      </c>
      <c r="Q562" s="17">
        <v>515</v>
      </c>
      <c r="R562" s="17">
        <v>139</v>
      </c>
      <c r="S562" s="17">
        <v>104</v>
      </c>
      <c r="T562" s="17">
        <v>91</v>
      </c>
      <c r="U562" s="55">
        <f>+Table1[[#This Row],[Thames Turbo Sprint Triathlon]]/$M$3</f>
        <v>1</v>
      </c>
      <c r="V562" s="55">
        <f t="shared" si="197"/>
        <v>1</v>
      </c>
      <c r="W562" s="55">
        <f t="shared" si="198"/>
        <v>1</v>
      </c>
      <c r="X562" s="55">
        <f t="shared" si="199"/>
        <v>1</v>
      </c>
      <c r="Y562" s="55">
        <f t="shared" si="200"/>
        <v>1</v>
      </c>
      <c r="Z562" s="55">
        <f>+Table1[[#This Row],[Hillingdon Sprint Triathlon]]/$R$3</f>
        <v>1</v>
      </c>
      <c r="AA562" s="55">
        <f>+Table1[[#This Row],[London Fields]]/$S$3</f>
        <v>1</v>
      </c>
      <c r="AB562" s="55">
        <f>+Table1[[#This Row],[Jekyll &amp; Hyde Park Duathlon]]/$T$3</f>
        <v>0.50837988826815639</v>
      </c>
      <c r="AC562" s="65">
        <f t="shared" si="201"/>
        <v>3.5083798882681565</v>
      </c>
      <c r="AD562" s="55"/>
      <c r="AE562" s="55"/>
      <c r="AF562" s="55"/>
      <c r="AG562" s="55">
        <f t="shared" ref="AG562:AG563" si="215">+AC562</f>
        <v>3.5083798882681565</v>
      </c>
      <c r="AH562" s="55"/>
      <c r="AI562" s="55"/>
      <c r="AJ562" s="73">
        <f>COUNT(Table1[[#This Row],[F open]:[M SuperVet]])</f>
        <v>1</v>
      </c>
    </row>
    <row r="563" spans="1:36" s="52" customFormat="1" hidden="1" x14ac:dyDescent="0.2">
      <c r="A563" s="16" t="str">
        <f t="shared" si="214"/>
        <v xml:space="preserve"> </v>
      </c>
      <c r="B563" s="16" t="s">
        <v>1409</v>
      </c>
      <c r="C563" s="15"/>
      <c r="D563" s="29" t="s">
        <v>217</v>
      </c>
      <c r="E563" s="29" t="s">
        <v>188</v>
      </c>
      <c r="F563" s="82">
        <f t="shared" si="196"/>
        <v>687</v>
      </c>
      <c r="G563" s="82" t="str">
        <f>IF(Table1[[#This Row],[F open]]=""," ",RANK(AD563,$AD$5:$AD$1454,1))</f>
        <v xml:space="preserve"> </v>
      </c>
      <c r="H563" s="82" t="str">
        <f>IF(Table1[[#This Row],[F Vet]]=""," ",RANK(AE563,$AE$5:$AE$1454,1))</f>
        <v xml:space="preserve"> </v>
      </c>
      <c r="I563" s="82" t="str">
        <f>IF(Table1[[#This Row],[F SuperVet]]=""," ",RANK(AF563,$AF$5:$AF$1454,1))</f>
        <v xml:space="preserve"> </v>
      </c>
      <c r="J563" s="82">
        <f>IF(Table1[[#This Row],[M Open]]=""," ",RANK(AG563,$AG$5:$AG$1454,1))</f>
        <v>369</v>
      </c>
      <c r="K563" s="82" t="str">
        <f>IF(Table1[[#This Row],[M Vet]]=""," ",RANK(AH563,$AH$5:$AH$1454,1))</f>
        <v xml:space="preserve"> </v>
      </c>
      <c r="L563" s="82" t="str">
        <f>IF(Table1[[#This Row],[M SuperVet]]=""," ",RANK(AI563,$AI$5:$AI$1454,1))</f>
        <v xml:space="preserve"> </v>
      </c>
      <c r="M563" s="74">
        <v>404</v>
      </c>
      <c r="N563" s="74">
        <v>84</v>
      </c>
      <c r="O563" s="74">
        <v>47</v>
      </c>
      <c r="P563" s="74">
        <v>128</v>
      </c>
      <c r="Q563" s="17">
        <v>515</v>
      </c>
      <c r="R563" s="17">
        <v>139</v>
      </c>
      <c r="S563" s="17">
        <v>104</v>
      </c>
      <c r="T563" s="17">
        <v>179</v>
      </c>
      <c r="U563" s="55">
        <f>+Table1[[#This Row],[Thames Turbo Sprint Triathlon]]/$M$3</f>
        <v>1</v>
      </c>
      <c r="V563" s="55">
        <f t="shared" si="197"/>
        <v>0.47727272727272729</v>
      </c>
      <c r="W563" s="55">
        <f t="shared" si="198"/>
        <v>1</v>
      </c>
      <c r="X563" s="55">
        <f t="shared" si="199"/>
        <v>1</v>
      </c>
      <c r="Y563" s="55">
        <f t="shared" si="200"/>
        <v>1</v>
      </c>
      <c r="Z563" s="55">
        <f>+Table1[[#This Row],[Hillingdon Sprint Triathlon]]/$R$3</f>
        <v>1</v>
      </c>
      <c r="AA563" s="55">
        <f>+Table1[[#This Row],[London Fields]]/$S$3</f>
        <v>1</v>
      </c>
      <c r="AB563" s="55">
        <f>+Table1[[#This Row],[Jekyll &amp; Hyde Park Duathlon]]/$T$3</f>
        <v>1</v>
      </c>
      <c r="AC563" s="65">
        <f t="shared" si="201"/>
        <v>3.4772727272727275</v>
      </c>
      <c r="AD563" s="55"/>
      <c r="AE563" s="55"/>
      <c r="AF563" s="55"/>
      <c r="AG563" s="55">
        <f t="shared" si="215"/>
        <v>3.4772727272727275</v>
      </c>
      <c r="AH563" s="55"/>
      <c r="AI563" s="55"/>
      <c r="AJ563" s="73">
        <f>COUNT(Table1[[#This Row],[F open]:[M SuperVet]])</f>
        <v>1</v>
      </c>
    </row>
    <row r="564" spans="1:36" s="52" customFormat="1" hidden="1" x14ac:dyDescent="0.2">
      <c r="A564" s="16" t="str">
        <f t="shared" ref="A564:A595" si="216">IF(B563=B564,"y"," ")</f>
        <v xml:space="preserve"> </v>
      </c>
      <c r="B564" s="16" t="s">
        <v>410</v>
      </c>
      <c r="C564" s="15"/>
      <c r="D564" s="29" t="s">
        <v>397</v>
      </c>
      <c r="E564" s="29" t="s">
        <v>188</v>
      </c>
      <c r="F564" s="82">
        <f t="shared" si="196"/>
        <v>426</v>
      </c>
      <c r="G564" s="82" t="str">
        <f>IF(Table1[[#This Row],[F open]]=""," ",RANK(AD564,$AD$5:$AD$1454,1))</f>
        <v xml:space="preserve"> </v>
      </c>
      <c r="H564" s="82" t="str">
        <f>IF(Table1[[#This Row],[F Vet]]=""," ",RANK(AE564,$AE$5:$AE$1454,1))</f>
        <v xml:space="preserve"> </v>
      </c>
      <c r="I564" s="82" t="str">
        <f>IF(Table1[[#This Row],[F SuperVet]]=""," ",RANK(AF564,$AF$5:$AF$1454,1))</f>
        <v xml:space="preserve"> </v>
      </c>
      <c r="J564" s="82" t="str">
        <f>IF(Table1[[#This Row],[M Open]]=""," ",RANK(AG564,$AG$5:$AG$1454,1))</f>
        <v xml:space="preserve"> </v>
      </c>
      <c r="K564" s="82">
        <f>IF(Table1[[#This Row],[M Vet]]=""," ",RANK(AH564,$AH$5:$AH$1454,1))</f>
        <v>99</v>
      </c>
      <c r="L564" s="82" t="str">
        <f>IF(Table1[[#This Row],[M SuperVet]]=""," ",RANK(AI564,$AI$5:$AI$1454,1))</f>
        <v xml:space="preserve"> </v>
      </c>
      <c r="M564" s="74">
        <v>109</v>
      </c>
      <c r="N564" s="74">
        <v>176</v>
      </c>
      <c r="O564" s="74">
        <v>47</v>
      </c>
      <c r="P564" s="74">
        <v>128</v>
      </c>
      <c r="Q564" s="17">
        <v>515</v>
      </c>
      <c r="R564" s="17">
        <v>139</v>
      </c>
      <c r="S564" s="17">
        <v>104</v>
      </c>
      <c r="T564" s="17">
        <v>179</v>
      </c>
      <c r="U564" s="55">
        <f>+Table1[[#This Row],[Thames Turbo Sprint Triathlon]]/$M$3</f>
        <v>0.26980198019801982</v>
      </c>
      <c r="V564" s="55">
        <f t="shared" si="197"/>
        <v>1</v>
      </c>
      <c r="W564" s="55">
        <f t="shared" si="198"/>
        <v>1</v>
      </c>
      <c r="X564" s="55">
        <f t="shared" si="199"/>
        <v>1</v>
      </c>
      <c r="Y564" s="55">
        <f t="shared" si="200"/>
        <v>1</v>
      </c>
      <c r="Z564" s="55">
        <f>+Table1[[#This Row],[Hillingdon Sprint Triathlon]]/$R$3</f>
        <v>1</v>
      </c>
      <c r="AA564" s="55">
        <f>+Table1[[#This Row],[London Fields]]/$S$3</f>
        <v>1</v>
      </c>
      <c r="AB564" s="55">
        <f>+Table1[[#This Row],[Jekyll &amp; Hyde Park Duathlon]]/$T$3</f>
        <v>1</v>
      </c>
      <c r="AC564" s="65">
        <f t="shared" si="201"/>
        <v>3.2698019801980198</v>
      </c>
      <c r="AD564" s="55"/>
      <c r="AE564" s="55"/>
      <c r="AF564" s="55"/>
      <c r="AG564" s="55"/>
      <c r="AH564" s="55">
        <f>+AC564</f>
        <v>3.2698019801980198</v>
      </c>
      <c r="AI564" s="55"/>
      <c r="AJ564" s="73">
        <f>COUNT(Table1[[#This Row],[F open]:[M SuperVet]])</f>
        <v>1</v>
      </c>
    </row>
    <row r="565" spans="1:36" s="52" customFormat="1" hidden="1" x14ac:dyDescent="0.2">
      <c r="A565" s="16" t="str">
        <f t="shared" si="216"/>
        <v xml:space="preserve"> </v>
      </c>
      <c r="B565" s="16" t="s">
        <v>2177</v>
      </c>
      <c r="C565" s="15"/>
      <c r="D565" s="29" t="s">
        <v>217</v>
      </c>
      <c r="E565" s="29" t="s">
        <v>188</v>
      </c>
      <c r="F565" s="82">
        <f t="shared" si="196"/>
        <v>402</v>
      </c>
      <c r="G565" s="82" t="str">
        <f>IF(Table1[[#This Row],[F open]]=""," ",RANK(AD565,$AD$5:$AD$1454,1))</f>
        <v xml:space="preserve"> </v>
      </c>
      <c r="H565" s="82" t="str">
        <f>IF(Table1[[#This Row],[F Vet]]=""," ",RANK(AE565,$AE$5:$AE$1454,1))</f>
        <v xml:space="preserve"> </v>
      </c>
      <c r="I565" s="82" t="str">
        <f>IF(Table1[[#This Row],[F SuperVet]]=""," ",RANK(AF565,$AF$5:$AF$1454,1))</f>
        <v xml:space="preserve"> </v>
      </c>
      <c r="J565" s="82">
        <f>IF(Table1[[#This Row],[M Open]]=""," ",RANK(AG565,$AG$5:$AG$1454,1))</f>
        <v>235</v>
      </c>
      <c r="K565" s="82" t="str">
        <f>IF(Table1[[#This Row],[M Vet]]=""," ",RANK(AH565,$AH$5:$AH$1454,1))</f>
        <v xml:space="preserve"> </v>
      </c>
      <c r="L565" s="82" t="str">
        <f>IF(Table1[[#This Row],[M SuperVet]]=""," ",RANK(AI565,$AI$5:$AI$1454,1))</f>
        <v xml:space="preserve"> </v>
      </c>
      <c r="M565" s="74">
        <v>404</v>
      </c>
      <c r="N565" s="74">
        <v>176</v>
      </c>
      <c r="O565" s="74">
        <v>47</v>
      </c>
      <c r="P565" s="74">
        <v>128</v>
      </c>
      <c r="Q565" s="17">
        <v>515</v>
      </c>
      <c r="R565" s="17">
        <v>139</v>
      </c>
      <c r="S565" s="17">
        <v>104</v>
      </c>
      <c r="T565" s="17">
        <v>45</v>
      </c>
      <c r="U565" s="55">
        <f>+Table1[[#This Row],[Thames Turbo Sprint Triathlon]]/$M$3</f>
        <v>1</v>
      </c>
      <c r="V565" s="55">
        <f t="shared" si="197"/>
        <v>1</v>
      </c>
      <c r="W565" s="55">
        <f t="shared" si="198"/>
        <v>1</v>
      </c>
      <c r="X565" s="55">
        <f t="shared" si="199"/>
        <v>1</v>
      </c>
      <c r="Y565" s="55">
        <f t="shared" si="200"/>
        <v>1</v>
      </c>
      <c r="Z565" s="55">
        <f>+Table1[[#This Row],[Hillingdon Sprint Triathlon]]/$R$3</f>
        <v>1</v>
      </c>
      <c r="AA565" s="55">
        <f>+Table1[[#This Row],[London Fields]]/$S$3</f>
        <v>1</v>
      </c>
      <c r="AB565" s="55">
        <f>+Table1[[#This Row],[Jekyll &amp; Hyde Park Duathlon]]/$T$3</f>
        <v>0.25139664804469275</v>
      </c>
      <c r="AC565" s="65">
        <f t="shared" si="201"/>
        <v>3.2513966480446927</v>
      </c>
      <c r="AD565" s="55"/>
      <c r="AE565" s="55"/>
      <c r="AF565" s="55"/>
      <c r="AG565" s="55">
        <f t="shared" ref="AG565:AG574" si="217">+AC565</f>
        <v>3.2513966480446927</v>
      </c>
      <c r="AH565" s="55"/>
      <c r="AI565" s="55"/>
      <c r="AJ565" s="73">
        <f>COUNT(Table1[[#This Row],[F open]:[M SuperVet]])</f>
        <v>1</v>
      </c>
    </row>
    <row r="566" spans="1:36" s="52" customFormat="1" hidden="1" x14ac:dyDescent="0.2">
      <c r="A566" s="16" t="str">
        <f t="shared" si="216"/>
        <v xml:space="preserve"> </v>
      </c>
      <c r="B566" s="16" t="s">
        <v>1590</v>
      </c>
      <c r="C566" s="15" t="s">
        <v>151</v>
      </c>
      <c r="D566" s="29" t="s">
        <v>217</v>
      </c>
      <c r="E566" s="29" t="s">
        <v>1530</v>
      </c>
      <c r="F566" s="82">
        <f t="shared" si="196"/>
        <v>710</v>
      </c>
      <c r="G566" s="82" t="str">
        <f>IF(Table1[[#This Row],[F open]]=""," ",RANK(AD566,$AD$5:$AD$1454,1))</f>
        <v xml:space="preserve"> </v>
      </c>
      <c r="H566" s="82" t="str">
        <f>IF(Table1[[#This Row],[F Vet]]=""," ",RANK(AE566,$AE$5:$AE$1454,1))</f>
        <v xml:space="preserve"> </v>
      </c>
      <c r="I566" s="82" t="str">
        <f>IF(Table1[[#This Row],[F SuperVet]]=""," ",RANK(AF566,$AF$5:$AF$1454,1))</f>
        <v xml:space="preserve"> </v>
      </c>
      <c r="J566" s="82">
        <f>IF(Table1[[#This Row],[M Open]]=""," ",RANK(AG566,$AG$5:$AG$1454,1))</f>
        <v>384</v>
      </c>
      <c r="K566" s="82" t="str">
        <f>IF(Table1[[#This Row],[M Vet]]=""," ",RANK(AH566,$AH$5:$AH$1454,1))</f>
        <v xml:space="preserve"> </v>
      </c>
      <c r="L566" s="82" t="str">
        <f>IF(Table1[[#This Row],[M SuperVet]]=""," ",RANK(AI566,$AI$5:$AI$1454,1))</f>
        <v xml:space="preserve"> </v>
      </c>
      <c r="M566" s="74">
        <v>404</v>
      </c>
      <c r="N566" s="74">
        <v>176</v>
      </c>
      <c r="O566" s="74">
        <v>47</v>
      </c>
      <c r="P566" s="74">
        <v>106</v>
      </c>
      <c r="Q566" s="17">
        <v>342</v>
      </c>
      <c r="R566" s="17">
        <v>139</v>
      </c>
      <c r="S566" s="17">
        <v>104</v>
      </c>
      <c r="T566" s="17">
        <v>179</v>
      </c>
      <c r="U566" s="55">
        <f>+Table1[[#This Row],[Thames Turbo Sprint Triathlon]]/$M$3</f>
        <v>1</v>
      </c>
      <c r="V566" s="55">
        <f t="shared" si="197"/>
        <v>1</v>
      </c>
      <c r="W566" s="55">
        <f t="shared" si="198"/>
        <v>1</v>
      </c>
      <c r="X566" s="55">
        <f t="shared" si="199"/>
        <v>0.828125</v>
      </c>
      <c r="Y566" s="55">
        <f t="shared" si="200"/>
        <v>0.66407766990291262</v>
      </c>
      <c r="Z566" s="55">
        <f>+Table1[[#This Row],[Hillingdon Sprint Triathlon]]/$R$3</f>
        <v>1</v>
      </c>
      <c r="AA566" s="55">
        <f>+Table1[[#This Row],[London Fields]]/$S$3</f>
        <v>1</v>
      </c>
      <c r="AB566" s="55">
        <f>+Table1[[#This Row],[Jekyll &amp; Hyde Park Duathlon]]/$T$3</f>
        <v>1</v>
      </c>
      <c r="AC566" s="65">
        <f t="shared" si="201"/>
        <v>3.4922026699029125</v>
      </c>
      <c r="AD566" s="55"/>
      <c r="AE566" s="55"/>
      <c r="AF566" s="55"/>
      <c r="AG566" s="55">
        <f t="shared" si="217"/>
        <v>3.4922026699029125</v>
      </c>
      <c r="AH566" s="55"/>
      <c r="AI566" s="55"/>
      <c r="AJ566" s="73">
        <f>COUNT(Table1[[#This Row],[F open]:[M SuperVet]])</f>
        <v>1</v>
      </c>
    </row>
    <row r="567" spans="1:36" s="52" customFormat="1" hidden="1" x14ac:dyDescent="0.2">
      <c r="A567" s="16" t="str">
        <f t="shared" si="216"/>
        <v xml:space="preserve"> </v>
      </c>
      <c r="B567" s="16" t="s">
        <v>824</v>
      </c>
      <c r="C567" s="15"/>
      <c r="D567" s="29" t="s">
        <v>217</v>
      </c>
      <c r="E567" s="29" t="s">
        <v>188</v>
      </c>
      <c r="F567" s="82">
        <f t="shared" si="196"/>
        <v>509</v>
      </c>
      <c r="G567" s="82" t="str">
        <f>IF(Table1[[#This Row],[F open]]=""," ",RANK(AD567,$AD$5:$AD$1454,1))</f>
        <v xml:space="preserve"> </v>
      </c>
      <c r="H567" s="82" t="str">
        <f>IF(Table1[[#This Row],[F Vet]]=""," ",RANK(AE567,$AE$5:$AE$1454,1))</f>
        <v xml:space="preserve"> </v>
      </c>
      <c r="I567" s="82" t="str">
        <f>IF(Table1[[#This Row],[F SuperVet]]=""," ",RANK(AF567,$AF$5:$AF$1454,1))</f>
        <v xml:space="preserve"> </v>
      </c>
      <c r="J567" s="82">
        <f>IF(Table1[[#This Row],[M Open]]=""," ",RANK(AG567,$AG$5:$AG$1454,1))</f>
        <v>287</v>
      </c>
      <c r="K567" s="82" t="str">
        <f>IF(Table1[[#This Row],[M Vet]]=""," ",RANK(AH567,$AH$5:$AH$1454,1))</f>
        <v xml:space="preserve"> </v>
      </c>
      <c r="L567" s="82" t="str">
        <f>IF(Table1[[#This Row],[M SuperVet]]=""," ",RANK(AI567,$AI$5:$AI$1454,1))</f>
        <v xml:space="preserve"> </v>
      </c>
      <c r="M567" s="74">
        <v>135</v>
      </c>
      <c r="N567" s="74">
        <v>176</v>
      </c>
      <c r="O567" s="74">
        <v>47</v>
      </c>
      <c r="P567" s="74">
        <v>128</v>
      </c>
      <c r="Q567" s="17">
        <v>515</v>
      </c>
      <c r="R567" s="17">
        <v>139</v>
      </c>
      <c r="S567" s="17">
        <v>104</v>
      </c>
      <c r="T567" s="17">
        <v>179</v>
      </c>
      <c r="U567" s="55">
        <f>+Table1[[#This Row],[Thames Turbo Sprint Triathlon]]/$M$3</f>
        <v>0.33415841584158418</v>
      </c>
      <c r="V567" s="55">
        <f t="shared" si="197"/>
        <v>1</v>
      </c>
      <c r="W567" s="55">
        <f t="shared" si="198"/>
        <v>1</v>
      </c>
      <c r="X567" s="55">
        <f t="shared" si="199"/>
        <v>1</v>
      </c>
      <c r="Y567" s="55">
        <f t="shared" si="200"/>
        <v>1</v>
      </c>
      <c r="Z567" s="55">
        <f>+Table1[[#This Row],[Hillingdon Sprint Triathlon]]/$R$3</f>
        <v>1</v>
      </c>
      <c r="AA567" s="55">
        <f>+Table1[[#This Row],[London Fields]]/$S$3</f>
        <v>1</v>
      </c>
      <c r="AB567" s="55">
        <f>+Table1[[#This Row],[Jekyll &amp; Hyde Park Duathlon]]/$T$3</f>
        <v>1</v>
      </c>
      <c r="AC567" s="65">
        <f t="shared" si="201"/>
        <v>3.3341584158415842</v>
      </c>
      <c r="AD567" s="55"/>
      <c r="AE567" s="55"/>
      <c r="AF567" s="55"/>
      <c r="AG567" s="55">
        <f t="shared" si="217"/>
        <v>3.3341584158415842</v>
      </c>
      <c r="AH567" s="55"/>
      <c r="AI567" s="55"/>
      <c r="AJ567" s="73">
        <f>COUNT(Table1[[#This Row],[F open]:[M SuperVet]])</f>
        <v>1</v>
      </c>
    </row>
    <row r="568" spans="1:36" s="52" customFormat="1" hidden="1" x14ac:dyDescent="0.2">
      <c r="A568" s="16" t="str">
        <f t="shared" si="216"/>
        <v xml:space="preserve"> </v>
      </c>
      <c r="B568" s="16" t="s">
        <v>1524</v>
      </c>
      <c r="C568" s="15"/>
      <c r="D568" s="29" t="s">
        <v>217</v>
      </c>
      <c r="E568" s="29" t="s">
        <v>188</v>
      </c>
      <c r="F568" s="82">
        <f t="shared" si="196"/>
        <v>1324</v>
      </c>
      <c r="G568" s="82" t="str">
        <f>IF(Table1[[#This Row],[F open]]=""," ",RANK(AD568,$AD$5:$AD$1454,1))</f>
        <v xml:space="preserve"> </v>
      </c>
      <c r="H568" s="82" t="str">
        <f>IF(Table1[[#This Row],[F Vet]]=""," ",RANK(AE568,$AE$5:$AE$1454,1))</f>
        <v xml:space="preserve"> </v>
      </c>
      <c r="I568" s="82" t="str">
        <f>IF(Table1[[#This Row],[F SuperVet]]=""," ",RANK(AF568,$AF$5:$AF$1454,1))</f>
        <v xml:space="preserve"> </v>
      </c>
      <c r="J568" s="82">
        <f>IF(Table1[[#This Row],[M Open]]=""," ",RANK(AG568,$AG$5:$AG$1454,1))</f>
        <v>574</v>
      </c>
      <c r="K568" s="82" t="str">
        <f>IF(Table1[[#This Row],[M Vet]]=""," ",RANK(AH568,$AH$5:$AH$1454,1))</f>
        <v xml:space="preserve"> </v>
      </c>
      <c r="L568" s="82" t="str">
        <f>IF(Table1[[#This Row],[M SuperVet]]=""," ",RANK(AI568,$AI$5:$AI$1454,1))</f>
        <v xml:space="preserve"> </v>
      </c>
      <c r="M568" s="74">
        <v>404</v>
      </c>
      <c r="N568" s="74">
        <v>176</v>
      </c>
      <c r="O568" s="74">
        <v>43</v>
      </c>
      <c r="P568" s="74">
        <v>128</v>
      </c>
      <c r="Q568" s="17">
        <v>515</v>
      </c>
      <c r="R568" s="17">
        <v>139</v>
      </c>
      <c r="S568" s="17">
        <v>104</v>
      </c>
      <c r="T568" s="17">
        <v>179</v>
      </c>
      <c r="U568" s="55">
        <f>+Table1[[#This Row],[Thames Turbo Sprint Triathlon]]/$M$3</f>
        <v>1</v>
      </c>
      <c r="V568" s="55">
        <f t="shared" si="197"/>
        <v>1</v>
      </c>
      <c r="W568" s="55">
        <f t="shared" si="198"/>
        <v>0.91489361702127658</v>
      </c>
      <c r="X568" s="55">
        <f t="shared" si="199"/>
        <v>1</v>
      </c>
      <c r="Y568" s="55">
        <f t="shared" si="200"/>
        <v>1</v>
      </c>
      <c r="Z568" s="55">
        <f>+Table1[[#This Row],[Hillingdon Sprint Triathlon]]/$R$3</f>
        <v>1</v>
      </c>
      <c r="AA568" s="55">
        <f>+Table1[[#This Row],[London Fields]]/$S$3</f>
        <v>1</v>
      </c>
      <c r="AB568" s="55">
        <f>+Table1[[#This Row],[Jekyll &amp; Hyde Park Duathlon]]/$T$3</f>
        <v>1</v>
      </c>
      <c r="AC568" s="65">
        <f t="shared" si="201"/>
        <v>3.9148936170212765</v>
      </c>
      <c r="AD568" s="55"/>
      <c r="AE568" s="55"/>
      <c r="AF568" s="55"/>
      <c r="AG568" s="55">
        <f t="shared" si="217"/>
        <v>3.9148936170212765</v>
      </c>
      <c r="AH568" s="55"/>
      <c r="AI568" s="55"/>
      <c r="AJ568" s="73">
        <f>COUNT(Table1[[#This Row],[F open]:[M SuperVet]])</f>
        <v>1</v>
      </c>
    </row>
    <row r="569" spans="1:36" s="52" customFormat="1" hidden="1" x14ac:dyDescent="0.2">
      <c r="A569" s="16" t="str">
        <f t="shared" si="216"/>
        <v xml:space="preserve"> </v>
      </c>
      <c r="B569" s="16" t="s">
        <v>1660</v>
      </c>
      <c r="C569" s="15"/>
      <c r="D569" s="29" t="s">
        <v>217</v>
      </c>
      <c r="E569" s="29" t="s">
        <v>188</v>
      </c>
      <c r="F569" s="82">
        <f t="shared" si="196"/>
        <v>296</v>
      </c>
      <c r="G569" s="82" t="str">
        <f>IF(Table1[[#This Row],[F open]]=""," ",RANK(AD569,$AD$5:$AD$1454,1))</f>
        <v xml:space="preserve"> </v>
      </c>
      <c r="H569" s="82" t="str">
        <f>IF(Table1[[#This Row],[F Vet]]=""," ",RANK(AE569,$AE$5:$AE$1454,1))</f>
        <v xml:space="preserve"> </v>
      </c>
      <c r="I569" s="82" t="str">
        <f>IF(Table1[[#This Row],[F SuperVet]]=""," ",RANK(AF569,$AF$5:$AF$1454,1))</f>
        <v xml:space="preserve"> </v>
      </c>
      <c r="J569" s="82">
        <f>IF(Table1[[#This Row],[M Open]]=""," ",RANK(AG569,$AG$5:$AG$1454,1))</f>
        <v>175</v>
      </c>
      <c r="K569" s="82" t="str">
        <f>IF(Table1[[#This Row],[M Vet]]=""," ",RANK(AH569,$AH$5:$AH$1454,1))</f>
        <v xml:space="preserve"> </v>
      </c>
      <c r="L569" s="82" t="str">
        <f>IF(Table1[[#This Row],[M SuperVet]]=""," ",RANK(AI569,$AI$5:$AI$1454,1))</f>
        <v xml:space="preserve"> </v>
      </c>
      <c r="M569" s="74">
        <v>404</v>
      </c>
      <c r="N569" s="74">
        <v>176</v>
      </c>
      <c r="O569" s="74">
        <v>47</v>
      </c>
      <c r="P569" s="74">
        <v>128</v>
      </c>
      <c r="Q569" s="17">
        <v>86</v>
      </c>
      <c r="R569" s="17">
        <v>139</v>
      </c>
      <c r="S569" s="17">
        <v>104</v>
      </c>
      <c r="T569" s="17">
        <v>179</v>
      </c>
      <c r="U569" s="55">
        <f>+Table1[[#This Row],[Thames Turbo Sprint Triathlon]]/$M$3</f>
        <v>1</v>
      </c>
      <c r="V569" s="55">
        <f t="shared" si="197"/>
        <v>1</v>
      </c>
      <c r="W569" s="55">
        <f t="shared" si="198"/>
        <v>1</v>
      </c>
      <c r="X569" s="55">
        <f t="shared" si="199"/>
        <v>1</v>
      </c>
      <c r="Y569" s="55">
        <f t="shared" si="200"/>
        <v>0.16699029126213591</v>
      </c>
      <c r="Z569" s="55">
        <f>+Table1[[#This Row],[Hillingdon Sprint Triathlon]]/$R$3</f>
        <v>1</v>
      </c>
      <c r="AA569" s="55">
        <f>+Table1[[#This Row],[London Fields]]/$S$3</f>
        <v>1</v>
      </c>
      <c r="AB569" s="55">
        <f>+Table1[[#This Row],[Jekyll &amp; Hyde Park Duathlon]]/$T$3</f>
        <v>1</v>
      </c>
      <c r="AC569" s="65">
        <f t="shared" si="201"/>
        <v>3.1669902912621359</v>
      </c>
      <c r="AD569" s="55"/>
      <c r="AE569" s="55"/>
      <c r="AF569" s="55"/>
      <c r="AG569" s="55">
        <f t="shared" si="217"/>
        <v>3.1669902912621359</v>
      </c>
      <c r="AH569" s="55"/>
      <c r="AI569" s="55"/>
      <c r="AJ569" s="73">
        <f>COUNT(Table1[[#This Row],[F open]:[M SuperVet]])</f>
        <v>1</v>
      </c>
    </row>
    <row r="570" spans="1:36" s="52" customFormat="1" hidden="1" x14ac:dyDescent="0.2">
      <c r="A570" s="16" t="str">
        <f t="shared" si="216"/>
        <v xml:space="preserve"> </v>
      </c>
      <c r="B570" s="16" t="s">
        <v>943</v>
      </c>
      <c r="C570" s="15"/>
      <c r="D570" s="29" t="s">
        <v>217</v>
      </c>
      <c r="E570" s="29" t="s">
        <v>188</v>
      </c>
      <c r="F570" s="82">
        <f t="shared" si="196"/>
        <v>1011</v>
      </c>
      <c r="G570" s="82" t="str">
        <f>IF(Table1[[#This Row],[F open]]=""," ",RANK(AD570,$AD$5:$AD$1454,1))</f>
        <v xml:space="preserve"> </v>
      </c>
      <c r="H570" s="82" t="str">
        <f>IF(Table1[[#This Row],[F Vet]]=""," ",RANK(AE570,$AE$5:$AE$1454,1))</f>
        <v xml:space="preserve"> </v>
      </c>
      <c r="I570" s="82" t="str">
        <f>IF(Table1[[#This Row],[F SuperVet]]=""," ",RANK(AF570,$AF$5:$AF$1454,1))</f>
        <v xml:space="preserve"> </v>
      </c>
      <c r="J570" s="82">
        <f>IF(Table1[[#This Row],[M Open]]=""," ",RANK(AG570,$AG$5:$AG$1454,1))</f>
        <v>493</v>
      </c>
      <c r="K570" s="82" t="str">
        <f>IF(Table1[[#This Row],[M Vet]]=""," ",RANK(AH570,$AH$5:$AH$1454,1))</f>
        <v xml:space="preserve"> </v>
      </c>
      <c r="L570" s="82" t="str">
        <f>IF(Table1[[#This Row],[M SuperVet]]=""," ",RANK(AI570,$AI$5:$AI$1454,1))</f>
        <v xml:space="preserve"> </v>
      </c>
      <c r="M570" s="74">
        <v>287</v>
      </c>
      <c r="N570" s="74">
        <v>176</v>
      </c>
      <c r="O570" s="74">
        <v>47</v>
      </c>
      <c r="P570" s="74">
        <v>128</v>
      </c>
      <c r="Q570" s="17">
        <v>515</v>
      </c>
      <c r="R570" s="17">
        <v>139</v>
      </c>
      <c r="S570" s="17">
        <v>104</v>
      </c>
      <c r="T570" s="17">
        <v>179</v>
      </c>
      <c r="U570" s="55">
        <f>+Table1[[#This Row],[Thames Turbo Sprint Triathlon]]/$M$3</f>
        <v>0.71039603960396036</v>
      </c>
      <c r="V570" s="55">
        <f t="shared" si="197"/>
        <v>1</v>
      </c>
      <c r="W570" s="55">
        <f t="shared" si="198"/>
        <v>1</v>
      </c>
      <c r="X570" s="55">
        <f t="shared" si="199"/>
        <v>1</v>
      </c>
      <c r="Y570" s="55">
        <f t="shared" si="200"/>
        <v>1</v>
      </c>
      <c r="Z570" s="55">
        <f>+Table1[[#This Row],[Hillingdon Sprint Triathlon]]/$R$3</f>
        <v>1</v>
      </c>
      <c r="AA570" s="55">
        <f>+Table1[[#This Row],[London Fields]]/$S$3</f>
        <v>1</v>
      </c>
      <c r="AB570" s="55">
        <f>+Table1[[#This Row],[Jekyll &amp; Hyde Park Duathlon]]/$T$3</f>
        <v>1</v>
      </c>
      <c r="AC570" s="65">
        <f t="shared" si="201"/>
        <v>3.7103960396039604</v>
      </c>
      <c r="AD570" s="55"/>
      <c r="AE570" s="55"/>
      <c r="AF570" s="55"/>
      <c r="AG570" s="55">
        <f t="shared" si="217"/>
        <v>3.7103960396039604</v>
      </c>
      <c r="AH570" s="55"/>
      <c r="AI570" s="55"/>
      <c r="AJ570" s="73">
        <f>COUNT(Table1[[#This Row],[F open]:[M SuperVet]])</f>
        <v>1</v>
      </c>
    </row>
    <row r="571" spans="1:36" s="52" customFormat="1" hidden="1" x14ac:dyDescent="0.2">
      <c r="A571" s="16" t="str">
        <f t="shared" si="216"/>
        <v xml:space="preserve"> </v>
      </c>
      <c r="B571" s="16" t="s">
        <v>723</v>
      </c>
      <c r="C571" s="15" t="s">
        <v>725</v>
      </c>
      <c r="D571" s="29" t="s">
        <v>217</v>
      </c>
      <c r="E571" s="29" t="s">
        <v>188</v>
      </c>
      <c r="F571" s="82">
        <f t="shared" si="196"/>
        <v>120</v>
      </c>
      <c r="G571" s="82" t="str">
        <f>IF(Table1[[#This Row],[F open]]=""," ",RANK(AD571,$AD$5:$AD$1454,1))</f>
        <v xml:space="preserve"> </v>
      </c>
      <c r="H571" s="82" t="str">
        <f>IF(Table1[[#This Row],[F Vet]]=""," ",RANK(AE571,$AE$5:$AE$1454,1))</f>
        <v xml:space="preserve"> </v>
      </c>
      <c r="I571" s="82" t="str">
        <f>IF(Table1[[#This Row],[F SuperVet]]=""," ",RANK(AF571,$AF$5:$AF$1454,1))</f>
        <v xml:space="preserve"> </v>
      </c>
      <c r="J571" s="82">
        <f>IF(Table1[[#This Row],[M Open]]=""," ",RANK(AG571,$AG$5:$AG$1454,1))</f>
        <v>60</v>
      </c>
      <c r="K571" s="82" t="str">
        <f>IF(Table1[[#This Row],[M Vet]]=""," ",RANK(AH571,$AH$5:$AH$1454,1))</f>
        <v xml:space="preserve"> </v>
      </c>
      <c r="L571" s="82" t="str">
        <f>IF(Table1[[#This Row],[M SuperVet]]=""," ",RANK(AI571,$AI$5:$AI$1454,1))</f>
        <v xml:space="preserve"> </v>
      </c>
      <c r="M571" s="74">
        <v>2</v>
      </c>
      <c r="N571" s="74">
        <v>176</v>
      </c>
      <c r="O571" s="74">
        <v>47</v>
      </c>
      <c r="P571" s="74">
        <v>128</v>
      </c>
      <c r="Q571" s="17">
        <v>515</v>
      </c>
      <c r="R571" s="17">
        <v>139</v>
      </c>
      <c r="S571" s="17">
        <v>104</v>
      </c>
      <c r="T571" s="17">
        <v>179</v>
      </c>
      <c r="U571" s="55">
        <f>+Table1[[#This Row],[Thames Turbo Sprint Triathlon]]/$M$3</f>
        <v>4.9504950495049506E-3</v>
      </c>
      <c r="V571" s="55">
        <f t="shared" si="197"/>
        <v>1</v>
      </c>
      <c r="W571" s="55">
        <f t="shared" si="198"/>
        <v>1</v>
      </c>
      <c r="X571" s="55">
        <f t="shared" si="199"/>
        <v>1</v>
      </c>
      <c r="Y571" s="55">
        <f t="shared" si="200"/>
        <v>1</v>
      </c>
      <c r="Z571" s="55">
        <f>+Table1[[#This Row],[Hillingdon Sprint Triathlon]]/$R$3</f>
        <v>1</v>
      </c>
      <c r="AA571" s="55">
        <f>+Table1[[#This Row],[London Fields]]/$S$3</f>
        <v>1</v>
      </c>
      <c r="AB571" s="55">
        <f>+Table1[[#This Row],[Jekyll &amp; Hyde Park Duathlon]]/$T$3</f>
        <v>1</v>
      </c>
      <c r="AC571" s="65">
        <f t="shared" si="201"/>
        <v>3.004950495049505</v>
      </c>
      <c r="AD571" s="55"/>
      <c r="AE571" s="55"/>
      <c r="AF571" s="55"/>
      <c r="AG571" s="55">
        <f t="shared" si="217"/>
        <v>3.004950495049505</v>
      </c>
      <c r="AH571" s="55"/>
      <c r="AI571" s="55"/>
      <c r="AJ571" s="73">
        <f>COUNT(Table1[[#This Row],[F open]:[M SuperVet]])</f>
        <v>1</v>
      </c>
    </row>
    <row r="572" spans="1:36" s="52" customFormat="1" hidden="1" x14ac:dyDescent="0.2">
      <c r="A572" s="16" t="str">
        <f t="shared" si="216"/>
        <v xml:space="preserve"> </v>
      </c>
      <c r="B572" s="16" t="s">
        <v>1553</v>
      </c>
      <c r="C572" s="15" t="s">
        <v>132</v>
      </c>
      <c r="D572" s="29" t="s">
        <v>217</v>
      </c>
      <c r="E572" s="29" t="s">
        <v>1530</v>
      </c>
      <c r="F572" s="82">
        <f t="shared" si="196"/>
        <v>109</v>
      </c>
      <c r="G572" s="82" t="str">
        <f>IF(Table1[[#This Row],[F open]]=""," ",RANK(AD572,$AD$5:$AD$1454,1))</f>
        <v xml:space="preserve"> </v>
      </c>
      <c r="H572" s="82" t="str">
        <f>IF(Table1[[#This Row],[F Vet]]=""," ",RANK(AE572,$AE$5:$AE$1454,1))</f>
        <v xml:space="preserve"> </v>
      </c>
      <c r="I572" s="82" t="str">
        <f>IF(Table1[[#This Row],[F SuperVet]]=""," ",RANK(AF572,$AF$5:$AF$1454,1))</f>
        <v xml:space="preserve"> </v>
      </c>
      <c r="J572" s="82">
        <f>IF(Table1[[#This Row],[M Open]]=""," ",RANK(AG572,$AG$5:$AG$1454,1))</f>
        <v>56</v>
      </c>
      <c r="K572" s="82" t="str">
        <f>IF(Table1[[#This Row],[M Vet]]=""," ",RANK(AH572,$AH$5:$AH$1454,1))</f>
        <v xml:space="preserve"> </v>
      </c>
      <c r="L572" s="82" t="str">
        <f>IF(Table1[[#This Row],[M SuperVet]]=""," ",RANK(AI572,$AI$5:$AI$1454,1))</f>
        <v xml:space="preserve"> </v>
      </c>
      <c r="M572" s="74">
        <v>404</v>
      </c>
      <c r="N572" s="74">
        <v>176</v>
      </c>
      <c r="O572" s="74">
        <v>47</v>
      </c>
      <c r="P572" s="74">
        <v>55</v>
      </c>
      <c r="Q572" s="17">
        <v>515</v>
      </c>
      <c r="R572" s="17">
        <v>64</v>
      </c>
      <c r="S572" s="17">
        <v>104</v>
      </c>
      <c r="T572" s="17">
        <v>179</v>
      </c>
      <c r="U572" s="55">
        <f>+Table1[[#This Row],[Thames Turbo Sprint Triathlon]]/$M$3</f>
        <v>1</v>
      </c>
      <c r="V572" s="55">
        <f t="shared" si="197"/>
        <v>1</v>
      </c>
      <c r="W572" s="55">
        <f t="shared" si="198"/>
        <v>1</v>
      </c>
      <c r="X572" s="55">
        <f t="shared" si="199"/>
        <v>0.4296875</v>
      </c>
      <c r="Y572" s="55">
        <f t="shared" si="200"/>
        <v>1</v>
      </c>
      <c r="Z572" s="55">
        <f>+Table1[[#This Row],[Hillingdon Sprint Triathlon]]/$R$3</f>
        <v>0.46043165467625902</v>
      </c>
      <c r="AA572" s="55">
        <f>+Table1[[#This Row],[London Fields]]/$S$3</f>
        <v>1</v>
      </c>
      <c r="AB572" s="55">
        <f>+Table1[[#This Row],[Jekyll &amp; Hyde Park Duathlon]]/$T$3</f>
        <v>1</v>
      </c>
      <c r="AC572" s="65">
        <f t="shared" si="201"/>
        <v>2.8901191546762588</v>
      </c>
      <c r="AD572" s="55"/>
      <c r="AE572" s="55"/>
      <c r="AF572" s="55"/>
      <c r="AG572" s="55">
        <f t="shared" si="217"/>
        <v>2.8901191546762588</v>
      </c>
      <c r="AH572" s="55"/>
      <c r="AI572" s="55"/>
      <c r="AJ572" s="73">
        <f>COUNT(Table1[[#This Row],[F open]:[M SuperVet]])</f>
        <v>1</v>
      </c>
    </row>
    <row r="573" spans="1:36" s="52" customFormat="1" hidden="1" x14ac:dyDescent="0.2">
      <c r="A573" s="16" t="str">
        <f t="shared" si="216"/>
        <v xml:space="preserve"> </v>
      </c>
      <c r="B573" s="16" t="s">
        <v>772</v>
      </c>
      <c r="C573" s="15"/>
      <c r="D573" s="29" t="s">
        <v>217</v>
      </c>
      <c r="E573" s="29" t="s">
        <v>188</v>
      </c>
      <c r="F573" s="82">
        <f t="shared" si="196"/>
        <v>274</v>
      </c>
      <c r="G573" s="82" t="str">
        <f>IF(Table1[[#This Row],[F open]]=""," ",RANK(AD573,$AD$5:$AD$1454,1))</f>
        <v xml:space="preserve"> </v>
      </c>
      <c r="H573" s="82" t="str">
        <f>IF(Table1[[#This Row],[F Vet]]=""," ",RANK(AE573,$AE$5:$AE$1454,1))</f>
        <v xml:space="preserve"> </v>
      </c>
      <c r="I573" s="82" t="str">
        <f>IF(Table1[[#This Row],[F SuperVet]]=""," ",RANK(AF573,$AF$5:$AF$1454,1))</f>
        <v xml:space="preserve"> </v>
      </c>
      <c r="J573" s="82">
        <f>IF(Table1[[#This Row],[M Open]]=""," ",RANK(AG573,$AG$5:$AG$1454,1))</f>
        <v>165</v>
      </c>
      <c r="K573" s="82" t="str">
        <f>IF(Table1[[#This Row],[M Vet]]=""," ",RANK(AH573,$AH$5:$AH$1454,1))</f>
        <v xml:space="preserve"> </v>
      </c>
      <c r="L573" s="82" t="str">
        <f>IF(Table1[[#This Row],[M SuperVet]]=""," ",RANK(AI573,$AI$5:$AI$1454,1))</f>
        <v xml:space="preserve"> </v>
      </c>
      <c r="M573" s="74">
        <v>61</v>
      </c>
      <c r="N573" s="74">
        <v>176</v>
      </c>
      <c r="O573" s="74">
        <v>47</v>
      </c>
      <c r="P573" s="74">
        <v>128</v>
      </c>
      <c r="Q573" s="17">
        <v>515</v>
      </c>
      <c r="R573" s="17">
        <v>139</v>
      </c>
      <c r="S573" s="17">
        <v>104</v>
      </c>
      <c r="T573" s="17">
        <v>179</v>
      </c>
      <c r="U573" s="55">
        <f>+Table1[[#This Row],[Thames Turbo Sprint Triathlon]]/$M$3</f>
        <v>0.15099009900990099</v>
      </c>
      <c r="V573" s="55">
        <f t="shared" si="197"/>
        <v>1</v>
      </c>
      <c r="W573" s="55">
        <f t="shared" si="198"/>
        <v>1</v>
      </c>
      <c r="X573" s="55">
        <f t="shared" si="199"/>
        <v>1</v>
      </c>
      <c r="Y573" s="55">
        <f t="shared" si="200"/>
        <v>1</v>
      </c>
      <c r="Z573" s="55">
        <f>+Table1[[#This Row],[Hillingdon Sprint Triathlon]]/$R$3</f>
        <v>1</v>
      </c>
      <c r="AA573" s="55">
        <f>+Table1[[#This Row],[London Fields]]/$S$3</f>
        <v>1</v>
      </c>
      <c r="AB573" s="55">
        <f>+Table1[[#This Row],[Jekyll &amp; Hyde Park Duathlon]]/$T$3</f>
        <v>1</v>
      </c>
      <c r="AC573" s="65">
        <f t="shared" si="201"/>
        <v>3.1509900990099009</v>
      </c>
      <c r="AD573" s="55"/>
      <c r="AE573" s="55"/>
      <c r="AF573" s="55"/>
      <c r="AG573" s="55">
        <f t="shared" si="217"/>
        <v>3.1509900990099009</v>
      </c>
      <c r="AH573" s="55"/>
      <c r="AI573" s="55"/>
      <c r="AJ573" s="73">
        <f>COUNT(Table1[[#This Row],[F open]:[M SuperVet]])</f>
        <v>1</v>
      </c>
    </row>
    <row r="574" spans="1:36" s="52" customFormat="1" hidden="1" x14ac:dyDescent="0.2">
      <c r="A574" s="16" t="str">
        <f t="shared" si="216"/>
        <v xml:space="preserve"> </v>
      </c>
      <c r="B574" s="16" t="s">
        <v>2004</v>
      </c>
      <c r="C574" s="15" t="s">
        <v>53</v>
      </c>
      <c r="D574" s="29" t="s">
        <v>217</v>
      </c>
      <c r="E574" s="29" t="s">
        <v>1530</v>
      </c>
      <c r="F574" s="82">
        <f t="shared" si="196"/>
        <v>523</v>
      </c>
      <c r="G574" s="82" t="str">
        <f>IF(Table1[[#This Row],[F open]]=""," ",RANK(AD574,$AD$5:$AD$1454,1))</f>
        <v xml:space="preserve"> </v>
      </c>
      <c r="H574" s="82" t="str">
        <f>IF(Table1[[#This Row],[F Vet]]=""," ",RANK(AE574,$AE$5:$AE$1454,1))</f>
        <v xml:space="preserve"> </v>
      </c>
      <c r="I574" s="82" t="str">
        <f>IF(Table1[[#This Row],[F SuperVet]]=""," ",RANK(AF574,$AF$5:$AF$1454,1))</f>
        <v xml:space="preserve"> </v>
      </c>
      <c r="J574" s="82">
        <f>IF(Table1[[#This Row],[M Open]]=""," ",RANK(AG574,$AG$5:$AG$1454,1))</f>
        <v>294</v>
      </c>
      <c r="K574" s="82" t="str">
        <f>IF(Table1[[#This Row],[M Vet]]=""," ",RANK(AH574,$AH$5:$AH$1454,1))</f>
        <v xml:space="preserve"> </v>
      </c>
      <c r="L574" s="82" t="str">
        <f>IF(Table1[[#This Row],[M SuperVet]]=""," ",RANK(AI574,$AI$5:$AI$1454,1))</f>
        <v xml:space="preserve"> </v>
      </c>
      <c r="M574" s="74">
        <v>404</v>
      </c>
      <c r="N574" s="74">
        <v>176</v>
      </c>
      <c r="O574" s="74">
        <v>47</v>
      </c>
      <c r="P574" s="74">
        <v>128</v>
      </c>
      <c r="Q574" s="17">
        <v>515</v>
      </c>
      <c r="R574" s="17">
        <v>48</v>
      </c>
      <c r="S574" s="17">
        <v>104</v>
      </c>
      <c r="T574" s="17">
        <v>179</v>
      </c>
      <c r="U574" s="55">
        <f>+Table1[[#This Row],[Thames Turbo Sprint Triathlon]]/$M$3</f>
        <v>1</v>
      </c>
      <c r="V574" s="55">
        <f t="shared" si="197"/>
        <v>1</v>
      </c>
      <c r="W574" s="55">
        <f t="shared" si="198"/>
        <v>1</v>
      </c>
      <c r="X574" s="55">
        <f t="shared" si="199"/>
        <v>1</v>
      </c>
      <c r="Y574" s="55">
        <f t="shared" si="200"/>
        <v>1</v>
      </c>
      <c r="Z574" s="55">
        <f>+Table1[[#This Row],[Hillingdon Sprint Triathlon]]/$R$3</f>
        <v>0.34532374100719426</v>
      </c>
      <c r="AA574" s="55">
        <f>+Table1[[#This Row],[London Fields]]/$S$3</f>
        <v>1</v>
      </c>
      <c r="AB574" s="55">
        <f>+Table1[[#This Row],[Jekyll &amp; Hyde Park Duathlon]]/$T$3</f>
        <v>1</v>
      </c>
      <c r="AC574" s="65">
        <f t="shared" si="201"/>
        <v>3.3453237410071943</v>
      </c>
      <c r="AD574" s="55"/>
      <c r="AE574" s="55"/>
      <c r="AF574" s="55"/>
      <c r="AG574" s="55">
        <f t="shared" si="217"/>
        <v>3.3453237410071943</v>
      </c>
      <c r="AH574" s="55"/>
      <c r="AI574" s="55"/>
      <c r="AJ574" s="73">
        <f>COUNT(Table1[[#This Row],[F open]:[M SuperVet]])</f>
        <v>1</v>
      </c>
    </row>
    <row r="575" spans="1:36" s="52" customFormat="1" x14ac:dyDescent="0.2">
      <c r="A575" s="16" t="str">
        <f t="shared" si="216"/>
        <v xml:space="preserve"> </v>
      </c>
      <c r="B575" s="16" t="s">
        <v>1928</v>
      </c>
      <c r="C575" s="15"/>
      <c r="D575" s="29" t="s">
        <v>1059</v>
      </c>
      <c r="E575" s="29" t="s">
        <v>194</v>
      </c>
      <c r="F575" s="82">
        <f t="shared" si="196"/>
        <v>1258</v>
      </c>
      <c r="G575" s="82" t="str">
        <f>IF(Table1[[#This Row],[F open]]=""," ",RANK(AD575,$AD$5:$AD$1454,1))</f>
        <v xml:space="preserve"> </v>
      </c>
      <c r="H575" s="82" t="str">
        <f>IF(Table1[[#This Row],[F Vet]]=""," ",RANK(AE575,$AE$5:$AE$1454,1))</f>
        <v xml:space="preserve"> </v>
      </c>
      <c r="I575" s="82">
        <f>IF(Table1[[#This Row],[F SuperVet]]=""," ",RANK(AF575,$AF$5:$AF$1454,1))</f>
        <v>18</v>
      </c>
      <c r="J575" s="82" t="str">
        <f>IF(Table1[[#This Row],[M Open]]=""," ",RANK(AG575,$AG$5:$AG$1454,1))</f>
        <v xml:space="preserve"> </v>
      </c>
      <c r="K575" s="82" t="str">
        <f>IF(Table1[[#This Row],[M Vet]]=""," ",RANK(AH575,$AH$5:$AH$1454,1))</f>
        <v xml:space="preserve"> </v>
      </c>
      <c r="L575" s="82" t="str">
        <f>IF(Table1[[#This Row],[M SuperVet]]=""," ",RANK(AI575,$AI$5:$AI$1454,1))</f>
        <v xml:space="preserve"> </v>
      </c>
      <c r="M575" s="74">
        <v>404</v>
      </c>
      <c r="N575" s="74">
        <v>176</v>
      </c>
      <c r="O575" s="74">
        <v>47</v>
      </c>
      <c r="P575" s="74">
        <v>128</v>
      </c>
      <c r="Q575" s="17">
        <v>451</v>
      </c>
      <c r="R575" s="17">
        <v>139</v>
      </c>
      <c r="S575" s="17">
        <v>104</v>
      </c>
      <c r="T575" s="17">
        <v>179</v>
      </c>
      <c r="U575" s="55">
        <f>+Table1[[#This Row],[Thames Turbo Sprint Triathlon]]/$M$3</f>
        <v>1</v>
      </c>
      <c r="V575" s="55">
        <f t="shared" si="197"/>
        <v>1</v>
      </c>
      <c r="W575" s="55">
        <f t="shared" si="198"/>
        <v>1</v>
      </c>
      <c r="X575" s="55">
        <f t="shared" si="199"/>
        <v>1</v>
      </c>
      <c r="Y575" s="55">
        <f t="shared" si="200"/>
        <v>0.87572815533980586</v>
      </c>
      <c r="Z575" s="55">
        <f>+Table1[[#This Row],[Hillingdon Sprint Triathlon]]/$R$3</f>
        <v>1</v>
      </c>
      <c r="AA575" s="55">
        <f>+Table1[[#This Row],[London Fields]]/$S$3</f>
        <v>1</v>
      </c>
      <c r="AB575" s="55">
        <f>+Table1[[#This Row],[Jekyll &amp; Hyde Park Duathlon]]/$T$3</f>
        <v>1</v>
      </c>
      <c r="AC575" s="65">
        <f t="shared" si="201"/>
        <v>3.875728155339806</v>
      </c>
      <c r="AD575" s="55"/>
      <c r="AE575" s="55"/>
      <c r="AF575" s="55">
        <f>+AC575</f>
        <v>3.875728155339806</v>
      </c>
      <c r="AG575" s="55"/>
      <c r="AH575" s="55"/>
      <c r="AI575" s="55"/>
      <c r="AJ575" s="73">
        <f>COUNT(Table1[[#This Row],[F open]:[M SuperVet]])</f>
        <v>1</v>
      </c>
    </row>
    <row r="576" spans="1:36" s="52" customFormat="1" x14ac:dyDescent="0.2">
      <c r="A576" s="16" t="str">
        <f t="shared" si="216"/>
        <v xml:space="preserve"> </v>
      </c>
      <c r="B576" s="16" t="s">
        <v>1481</v>
      </c>
      <c r="C576" s="15" t="s">
        <v>192</v>
      </c>
      <c r="D576" s="29" t="s">
        <v>217</v>
      </c>
      <c r="E576" s="29" t="s">
        <v>194</v>
      </c>
      <c r="F576" s="82">
        <f t="shared" si="196"/>
        <v>1346</v>
      </c>
      <c r="G576" s="82">
        <f>IF(Table1[[#This Row],[F open]]=""," ",RANK(AD576,$AD$5:$AD$1454,1))</f>
        <v>269</v>
      </c>
      <c r="H576" s="82" t="str">
        <f>IF(Table1[[#This Row],[F Vet]]=""," ",RANK(AE576,$AE$5:$AE$1454,1))</f>
        <v xml:space="preserve"> </v>
      </c>
      <c r="I576" s="82" t="str">
        <f>IF(Table1[[#This Row],[F SuperVet]]=""," ",RANK(AF576,$AF$5:$AF$1454,1))</f>
        <v xml:space="preserve"> </v>
      </c>
      <c r="J576" s="82" t="str">
        <f>IF(Table1[[#This Row],[M Open]]=""," ",RANK(AG576,$AG$5:$AG$1454,1))</f>
        <v xml:space="preserve"> </v>
      </c>
      <c r="K576" s="82" t="str">
        <f>IF(Table1[[#This Row],[M Vet]]=""," ",RANK(AH576,$AH$5:$AH$1454,1))</f>
        <v xml:space="preserve"> </v>
      </c>
      <c r="L576" s="82" t="str">
        <f>IF(Table1[[#This Row],[M SuperVet]]=""," ",RANK(AI576,$AI$5:$AI$1454,1))</f>
        <v xml:space="preserve"> </v>
      </c>
      <c r="M576" s="74">
        <v>404</v>
      </c>
      <c r="N576" s="74">
        <v>164</v>
      </c>
      <c r="O576" s="74">
        <v>47</v>
      </c>
      <c r="P576" s="74">
        <v>128</v>
      </c>
      <c r="Q576" s="17">
        <v>515</v>
      </c>
      <c r="R576" s="17">
        <v>139</v>
      </c>
      <c r="S576" s="17">
        <v>104</v>
      </c>
      <c r="T576" s="17">
        <v>179</v>
      </c>
      <c r="U576" s="55">
        <f>+Table1[[#This Row],[Thames Turbo Sprint Triathlon]]/$M$3</f>
        <v>1</v>
      </c>
      <c r="V576" s="55">
        <f t="shared" si="197"/>
        <v>0.93181818181818177</v>
      </c>
      <c r="W576" s="55">
        <f t="shared" si="198"/>
        <v>1</v>
      </c>
      <c r="X576" s="55">
        <f t="shared" si="199"/>
        <v>1</v>
      </c>
      <c r="Y576" s="55">
        <f t="shared" si="200"/>
        <v>1</v>
      </c>
      <c r="Z576" s="55">
        <f>+Table1[[#This Row],[Hillingdon Sprint Triathlon]]/$R$3</f>
        <v>1</v>
      </c>
      <c r="AA576" s="55">
        <f>+Table1[[#This Row],[London Fields]]/$S$3</f>
        <v>1</v>
      </c>
      <c r="AB576" s="55">
        <f>+Table1[[#This Row],[Jekyll &amp; Hyde Park Duathlon]]/$T$3</f>
        <v>1</v>
      </c>
      <c r="AC576" s="65">
        <f t="shared" si="201"/>
        <v>3.9318181818181817</v>
      </c>
      <c r="AD576" s="55">
        <f t="shared" ref="AD576:AD577" si="218">+AC576</f>
        <v>3.9318181818181817</v>
      </c>
      <c r="AE576" s="55"/>
      <c r="AF576" s="55"/>
      <c r="AG576" s="55"/>
      <c r="AH576" s="55"/>
      <c r="AI576" s="55"/>
      <c r="AJ576" s="73">
        <f>COUNT(Table1[[#This Row],[F open]:[M SuperVet]])</f>
        <v>1</v>
      </c>
    </row>
    <row r="577" spans="1:36" s="52" customFormat="1" x14ac:dyDescent="0.2">
      <c r="A577" s="16" t="str">
        <f t="shared" si="216"/>
        <v xml:space="preserve"> </v>
      </c>
      <c r="B577" s="16" t="s">
        <v>1820</v>
      </c>
      <c r="C577" s="15"/>
      <c r="D577" s="29" t="s">
        <v>217</v>
      </c>
      <c r="E577" s="29" t="s">
        <v>194</v>
      </c>
      <c r="F577" s="82">
        <f t="shared" si="196"/>
        <v>858</v>
      </c>
      <c r="G577" s="82">
        <f>IF(Table1[[#This Row],[F open]]=""," ",RANK(AD577,$AD$5:$AD$1454,1))</f>
        <v>121</v>
      </c>
      <c r="H577" s="82" t="str">
        <f>IF(Table1[[#This Row],[F Vet]]=""," ",RANK(AE577,$AE$5:$AE$1454,1))</f>
        <v xml:space="preserve"> </v>
      </c>
      <c r="I577" s="82" t="str">
        <f>IF(Table1[[#This Row],[F SuperVet]]=""," ",RANK(AF577,$AF$5:$AF$1454,1))</f>
        <v xml:space="preserve"> </v>
      </c>
      <c r="J577" s="82" t="str">
        <f>IF(Table1[[#This Row],[M Open]]=""," ",RANK(AG577,$AG$5:$AG$1454,1))</f>
        <v xml:space="preserve"> </v>
      </c>
      <c r="K577" s="82" t="str">
        <f>IF(Table1[[#This Row],[M Vet]]=""," ",RANK(AH577,$AH$5:$AH$1454,1))</f>
        <v xml:space="preserve"> </v>
      </c>
      <c r="L577" s="82" t="str">
        <f>IF(Table1[[#This Row],[M SuperVet]]=""," ",RANK(AI577,$AI$5:$AI$1454,1))</f>
        <v xml:space="preserve"> </v>
      </c>
      <c r="M577" s="74">
        <v>404</v>
      </c>
      <c r="N577" s="74">
        <v>176</v>
      </c>
      <c r="O577" s="74">
        <v>47</v>
      </c>
      <c r="P577" s="74">
        <v>128</v>
      </c>
      <c r="Q577" s="17">
        <v>311</v>
      </c>
      <c r="R577" s="17">
        <v>139</v>
      </c>
      <c r="S577" s="17">
        <v>104</v>
      </c>
      <c r="T577" s="17">
        <v>179</v>
      </c>
      <c r="U577" s="55">
        <f>+Table1[[#This Row],[Thames Turbo Sprint Triathlon]]/$M$3</f>
        <v>1</v>
      </c>
      <c r="V577" s="55">
        <f t="shared" si="197"/>
        <v>1</v>
      </c>
      <c r="W577" s="55">
        <f t="shared" si="198"/>
        <v>1</v>
      </c>
      <c r="X577" s="55">
        <f t="shared" si="199"/>
        <v>1</v>
      </c>
      <c r="Y577" s="55">
        <f t="shared" si="200"/>
        <v>0.60388349514563111</v>
      </c>
      <c r="Z577" s="55">
        <f>+Table1[[#This Row],[Hillingdon Sprint Triathlon]]/$R$3</f>
        <v>1</v>
      </c>
      <c r="AA577" s="55">
        <f>+Table1[[#This Row],[London Fields]]/$S$3</f>
        <v>1</v>
      </c>
      <c r="AB577" s="55">
        <f>+Table1[[#This Row],[Jekyll &amp; Hyde Park Duathlon]]/$T$3</f>
        <v>1</v>
      </c>
      <c r="AC577" s="65">
        <f t="shared" si="201"/>
        <v>3.6038834951456309</v>
      </c>
      <c r="AD577" s="55">
        <f t="shared" si="218"/>
        <v>3.6038834951456309</v>
      </c>
      <c r="AE577" s="55"/>
      <c r="AF577" s="55"/>
      <c r="AG577" s="55"/>
      <c r="AH577" s="55"/>
      <c r="AI577" s="55"/>
      <c r="AJ577" s="73">
        <f>COUNT(Table1[[#This Row],[F open]:[M SuperVet]])</f>
        <v>1</v>
      </c>
    </row>
    <row r="578" spans="1:36" s="52" customFormat="1" x14ac:dyDescent="0.2">
      <c r="A578" s="16" t="str">
        <f t="shared" si="216"/>
        <v xml:space="preserve"> </v>
      </c>
      <c r="B578" s="16" t="s">
        <v>2143</v>
      </c>
      <c r="C578" s="15"/>
      <c r="D578" s="29" t="s">
        <v>397</v>
      </c>
      <c r="E578" s="29" t="s">
        <v>194</v>
      </c>
      <c r="F578" s="82">
        <f t="shared" si="196"/>
        <v>1362</v>
      </c>
      <c r="G578" s="82" t="str">
        <f>IF(Table1[[#This Row],[F open]]=""," ",RANK(AD578,$AD$5:$AD$1454,1))</f>
        <v xml:space="preserve"> </v>
      </c>
      <c r="H578" s="82">
        <f>IF(Table1[[#This Row],[F Vet]]=""," ",RANK(AE578,$AE$5:$AE$1454,1))</f>
        <v>82</v>
      </c>
      <c r="I578" s="82" t="str">
        <f>IF(Table1[[#This Row],[F SuperVet]]=""," ",RANK(AF578,$AF$5:$AF$1454,1))</f>
        <v xml:space="preserve"> </v>
      </c>
      <c r="J578" s="82" t="str">
        <f>IF(Table1[[#This Row],[M Open]]=""," ",RANK(AG578,$AG$5:$AG$1454,1))</f>
        <v xml:space="preserve"> </v>
      </c>
      <c r="K578" s="82" t="str">
        <f>IF(Table1[[#This Row],[M Vet]]=""," ",RANK(AH578,$AH$5:$AH$1454,1))</f>
        <v xml:space="preserve"> </v>
      </c>
      <c r="L578" s="82" t="str">
        <f>IF(Table1[[#This Row],[M SuperVet]]=""," ",RANK(AI578,$AI$5:$AI$1454,1))</f>
        <v xml:space="preserve"> </v>
      </c>
      <c r="M578" s="74">
        <v>404</v>
      </c>
      <c r="N578" s="74">
        <v>176</v>
      </c>
      <c r="O578" s="74">
        <v>47</v>
      </c>
      <c r="P578" s="74">
        <v>128</v>
      </c>
      <c r="Q578" s="17">
        <v>515</v>
      </c>
      <c r="R578" s="17">
        <v>139</v>
      </c>
      <c r="S578" s="17">
        <v>98</v>
      </c>
      <c r="T578" s="17">
        <v>179</v>
      </c>
      <c r="U578" s="55">
        <f>+Table1[[#This Row],[Thames Turbo Sprint Triathlon]]/$M$3</f>
        <v>1</v>
      </c>
      <c r="V578" s="55">
        <f t="shared" si="197"/>
        <v>1</v>
      </c>
      <c r="W578" s="55">
        <f t="shared" si="198"/>
        <v>1</v>
      </c>
      <c r="X578" s="55">
        <f t="shared" si="199"/>
        <v>1</v>
      </c>
      <c r="Y578" s="55">
        <f t="shared" si="200"/>
        <v>1</v>
      </c>
      <c r="Z578" s="55">
        <f>+Table1[[#This Row],[Hillingdon Sprint Triathlon]]/$R$3</f>
        <v>1</v>
      </c>
      <c r="AA578" s="55">
        <f>+Table1[[#This Row],[London Fields]]/$S$3</f>
        <v>0.94230769230769229</v>
      </c>
      <c r="AB578" s="55">
        <f>+Table1[[#This Row],[Jekyll &amp; Hyde Park Duathlon]]/$T$3</f>
        <v>1</v>
      </c>
      <c r="AC578" s="65">
        <f t="shared" si="201"/>
        <v>3.9423076923076925</v>
      </c>
      <c r="AD578" s="55"/>
      <c r="AE578" s="55">
        <f>+AC578</f>
        <v>3.9423076923076925</v>
      </c>
      <c r="AF578" s="55"/>
      <c r="AG578" s="55"/>
      <c r="AH578" s="55"/>
      <c r="AI578" s="55"/>
      <c r="AJ578" s="73">
        <f>COUNT(Table1[[#This Row],[F open]:[M SuperVet]])</f>
        <v>1</v>
      </c>
    </row>
    <row r="579" spans="1:36" s="52" customFormat="1" x14ac:dyDescent="0.2">
      <c r="A579" s="16" t="str">
        <f t="shared" si="216"/>
        <v xml:space="preserve"> </v>
      </c>
      <c r="B579" s="16" t="s">
        <v>1406</v>
      </c>
      <c r="C579" s="15" t="s">
        <v>192</v>
      </c>
      <c r="D579" s="29" t="s">
        <v>217</v>
      </c>
      <c r="E579" s="29" t="s">
        <v>194</v>
      </c>
      <c r="F579" s="82">
        <f t="shared" si="196"/>
        <v>118</v>
      </c>
      <c r="G579" s="82">
        <f>IF(Table1[[#This Row],[F open]]=""," ",RANK(AD579,$AD$5:$AD$1454,1))</f>
        <v>14</v>
      </c>
      <c r="H579" s="82" t="str">
        <f>IF(Table1[[#This Row],[F Vet]]=""," ",RANK(AE579,$AE$5:$AE$1454,1))</f>
        <v xml:space="preserve"> </v>
      </c>
      <c r="I579" s="82" t="str">
        <f>IF(Table1[[#This Row],[F SuperVet]]=""," ",RANK(AF579,$AF$5:$AF$1454,1))</f>
        <v xml:space="preserve"> </v>
      </c>
      <c r="J579" s="82" t="str">
        <f>IF(Table1[[#This Row],[M Open]]=""," ",RANK(AG579,$AG$5:$AG$1454,1))</f>
        <v xml:space="preserve"> </v>
      </c>
      <c r="K579" s="82" t="str">
        <f>IF(Table1[[#This Row],[M Vet]]=""," ",RANK(AH579,$AH$5:$AH$1454,1))</f>
        <v xml:space="preserve"> </v>
      </c>
      <c r="L579" s="82" t="str">
        <f>IF(Table1[[#This Row],[M SuperVet]]=""," ",RANK(AI579,$AI$5:$AI$1454,1))</f>
        <v xml:space="preserve"> </v>
      </c>
      <c r="M579" s="74">
        <v>404</v>
      </c>
      <c r="N579" s="74">
        <v>79</v>
      </c>
      <c r="O579" s="74">
        <v>47</v>
      </c>
      <c r="P579" s="74">
        <v>128</v>
      </c>
      <c r="Q579" s="17">
        <v>515</v>
      </c>
      <c r="R579" s="17">
        <v>76</v>
      </c>
      <c r="S579" s="17">
        <v>104</v>
      </c>
      <c r="T579" s="17">
        <v>179</v>
      </c>
      <c r="U579" s="55">
        <f>+Table1[[#This Row],[Thames Turbo Sprint Triathlon]]/$M$3</f>
        <v>1</v>
      </c>
      <c r="V579" s="55">
        <f t="shared" si="197"/>
        <v>0.44886363636363635</v>
      </c>
      <c r="W579" s="55">
        <f t="shared" si="198"/>
        <v>1</v>
      </c>
      <c r="X579" s="55">
        <f t="shared" si="199"/>
        <v>1</v>
      </c>
      <c r="Y579" s="55">
        <f t="shared" si="200"/>
        <v>1</v>
      </c>
      <c r="Z579" s="55">
        <f>+Table1[[#This Row],[Hillingdon Sprint Triathlon]]/$R$3</f>
        <v>0.5467625899280576</v>
      </c>
      <c r="AA579" s="55">
        <f>+Table1[[#This Row],[London Fields]]/$S$3</f>
        <v>1</v>
      </c>
      <c r="AB579" s="55">
        <f>+Table1[[#This Row],[Jekyll &amp; Hyde Park Duathlon]]/$T$3</f>
        <v>1</v>
      </c>
      <c r="AC579" s="65">
        <f t="shared" si="201"/>
        <v>2.9956262262916939</v>
      </c>
      <c r="AD579" s="55">
        <f>+AC579</f>
        <v>2.9956262262916939</v>
      </c>
      <c r="AE579" s="55"/>
      <c r="AF579" s="55"/>
      <c r="AG579" s="55"/>
      <c r="AH579" s="55"/>
      <c r="AI579" s="55"/>
      <c r="AJ579" s="73">
        <f>COUNT(Table1[[#This Row],[F open]:[M SuperVet]])</f>
        <v>1</v>
      </c>
    </row>
    <row r="580" spans="1:36" s="52" customFormat="1" hidden="1" x14ac:dyDescent="0.2">
      <c r="A580" s="16" t="str">
        <f t="shared" si="216"/>
        <v xml:space="preserve"> </v>
      </c>
      <c r="B580" s="16" t="s">
        <v>1720</v>
      </c>
      <c r="C580" s="15"/>
      <c r="D580" s="29" t="s">
        <v>217</v>
      </c>
      <c r="E580" s="29" t="s">
        <v>188</v>
      </c>
      <c r="F580" s="82">
        <f t="shared" si="196"/>
        <v>499</v>
      </c>
      <c r="G580" s="82" t="str">
        <f>IF(Table1[[#This Row],[F open]]=""," ",RANK(AD580,$AD$5:$AD$1454,1))</f>
        <v xml:space="preserve"> </v>
      </c>
      <c r="H580" s="82" t="str">
        <f>IF(Table1[[#This Row],[F Vet]]=""," ",RANK(AE580,$AE$5:$AE$1454,1))</f>
        <v xml:space="preserve"> </v>
      </c>
      <c r="I580" s="82" t="str">
        <f>IF(Table1[[#This Row],[F SuperVet]]=""," ",RANK(AF580,$AF$5:$AF$1454,1))</f>
        <v xml:space="preserve"> </v>
      </c>
      <c r="J580" s="82">
        <f>IF(Table1[[#This Row],[M Open]]=""," ",RANK(AG580,$AG$5:$AG$1454,1))</f>
        <v>284</v>
      </c>
      <c r="K580" s="82" t="str">
        <f>IF(Table1[[#This Row],[M Vet]]=""," ",RANK(AH580,$AH$5:$AH$1454,1))</f>
        <v xml:space="preserve"> </v>
      </c>
      <c r="L580" s="82" t="str">
        <f>IF(Table1[[#This Row],[M SuperVet]]=""," ",RANK(AI580,$AI$5:$AI$1454,1))</f>
        <v xml:space="preserve"> </v>
      </c>
      <c r="M580" s="74">
        <v>404</v>
      </c>
      <c r="N580" s="74">
        <v>176</v>
      </c>
      <c r="O580" s="74">
        <v>47</v>
      </c>
      <c r="P580" s="74">
        <v>128</v>
      </c>
      <c r="Q580" s="17">
        <v>168</v>
      </c>
      <c r="R580" s="17">
        <v>139</v>
      </c>
      <c r="S580" s="17">
        <v>104</v>
      </c>
      <c r="T580" s="17">
        <v>179</v>
      </c>
      <c r="U580" s="55">
        <f>+Table1[[#This Row],[Thames Turbo Sprint Triathlon]]/$M$3</f>
        <v>1</v>
      </c>
      <c r="V580" s="55">
        <f t="shared" si="197"/>
        <v>1</v>
      </c>
      <c r="W580" s="55">
        <f t="shared" si="198"/>
        <v>1</v>
      </c>
      <c r="X580" s="55">
        <f t="shared" si="199"/>
        <v>1</v>
      </c>
      <c r="Y580" s="55">
        <f t="shared" si="200"/>
        <v>0.32621359223300972</v>
      </c>
      <c r="Z580" s="55">
        <f>+Table1[[#This Row],[Hillingdon Sprint Triathlon]]/$R$3</f>
        <v>1</v>
      </c>
      <c r="AA580" s="55">
        <f>+Table1[[#This Row],[London Fields]]/$S$3</f>
        <v>1</v>
      </c>
      <c r="AB580" s="55">
        <f>+Table1[[#This Row],[Jekyll &amp; Hyde Park Duathlon]]/$T$3</f>
        <v>1</v>
      </c>
      <c r="AC580" s="65">
        <f t="shared" si="201"/>
        <v>3.3262135922330098</v>
      </c>
      <c r="AD580" s="55"/>
      <c r="AE580" s="55"/>
      <c r="AF580" s="55"/>
      <c r="AG580" s="55">
        <f>+AC580</f>
        <v>3.3262135922330098</v>
      </c>
      <c r="AH580" s="55"/>
      <c r="AI580" s="55"/>
      <c r="AJ580" s="73">
        <f>COUNT(Table1[[#This Row],[F open]:[M SuperVet]])</f>
        <v>1</v>
      </c>
    </row>
    <row r="581" spans="1:36" s="52" customFormat="1" x14ac:dyDescent="0.2">
      <c r="A581" s="16" t="str">
        <f t="shared" si="216"/>
        <v xml:space="preserve"> </v>
      </c>
      <c r="B581" s="16" t="s">
        <v>2134</v>
      </c>
      <c r="C581" s="15"/>
      <c r="D581" s="29" t="s">
        <v>217</v>
      </c>
      <c r="E581" s="29" t="s">
        <v>194</v>
      </c>
      <c r="F581" s="82">
        <f t="shared" ref="F581:F644" si="219">+RANK(AC581,$AC$5:$AC$1454,1)</f>
        <v>1209</v>
      </c>
      <c r="G581" s="82">
        <f>IF(Table1[[#This Row],[F open]]=""," ",RANK(AD581,$AD$5:$AD$1454,1))</f>
        <v>217</v>
      </c>
      <c r="H581" s="82" t="str">
        <f>IF(Table1[[#This Row],[F Vet]]=""," ",RANK(AE581,$AE$5:$AE$1454,1))</f>
        <v xml:space="preserve"> </v>
      </c>
      <c r="I581" s="82" t="str">
        <f>IF(Table1[[#This Row],[F SuperVet]]=""," ",RANK(AF581,$AF$5:$AF$1454,1))</f>
        <v xml:space="preserve"> </v>
      </c>
      <c r="J581" s="82" t="str">
        <f>IF(Table1[[#This Row],[M Open]]=""," ",RANK(AG581,$AG$5:$AG$1454,1))</f>
        <v xml:space="preserve"> </v>
      </c>
      <c r="K581" s="82" t="str">
        <f>IF(Table1[[#This Row],[M Vet]]=""," ",RANK(AH581,$AH$5:$AH$1454,1))</f>
        <v xml:space="preserve"> </v>
      </c>
      <c r="L581" s="82" t="str">
        <f>IF(Table1[[#This Row],[M SuperVet]]=""," ",RANK(AI581,$AI$5:$AI$1454,1))</f>
        <v xml:space="preserve"> </v>
      </c>
      <c r="M581" s="74">
        <v>404</v>
      </c>
      <c r="N581" s="74">
        <v>176</v>
      </c>
      <c r="O581" s="74">
        <v>47</v>
      </c>
      <c r="P581" s="74">
        <v>128</v>
      </c>
      <c r="Q581" s="17">
        <v>515</v>
      </c>
      <c r="R581" s="17">
        <v>139</v>
      </c>
      <c r="S581" s="17">
        <v>88</v>
      </c>
      <c r="T581" s="17">
        <v>179</v>
      </c>
      <c r="U581" s="55">
        <f>+Table1[[#This Row],[Thames Turbo Sprint Triathlon]]/$M$3</f>
        <v>1</v>
      </c>
      <c r="V581" s="55">
        <f t="shared" ref="V581:V644" si="220">+N581/$N$3</f>
        <v>1</v>
      </c>
      <c r="W581" s="55">
        <f t="shared" ref="W581:W644" si="221">+O581/$O$3</f>
        <v>1</v>
      </c>
      <c r="X581" s="55">
        <f t="shared" ref="X581:X644" si="222">+P581/$P$3</f>
        <v>1</v>
      </c>
      <c r="Y581" s="55">
        <f t="shared" ref="Y581:Y644" si="223">+Q581/$Q$3</f>
        <v>1</v>
      </c>
      <c r="Z581" s="55">
        <f>+Table1[[#This Row],[Hillingdon Sprint Triathlon]]/$R$3</f>
        <v>1</v>
      </c>
      <c r="AA581" s="55">
        <f>+Table1[[#This Row],[London Fields]]/$S$3</f>
        <v>0.84615384615384615</v>
      </c>
      <c r="AB581" s="55">
        <f>+Table1[[#This Row],[Jekyll &amp; Hyde Park Duathlon]]/$T$3</f>
        <v>1</v>
      </c>
      <c r="AC581" s="65">
        <f t="shared" ref="AC581:AC644" si="224">SMALL(U581:AB581,1)+SMALL(U581:AB581,2)+SMALL(U581:AB581,3)+SMALL(U581:AB581,4)</f>
        <v>3.8461538461538463</v>
      </c>
      <c r="AD581" s="55">
        <f>+AC581</f>
        <v>3.8461538461538463</v>
      </c>
      <c r="AE581" s="55"/>
      <c r="AF581" s="55"/>
      <c r="AG581" s="55"/>
      <c r="AH581" s="55"/>
      <c r="AI581" s="55"/>
      <c r="AJ581" s="73">
        <f>COUNT(Table1[[#This Row],[F open]:[M SuperVet]])</f>
        <v>1</v>
      </c>
    </row>
    <row r="582" spans="1:36" s="52" customFormat="1" hidden="1" x14ac:dyDescent="0.2">
      <c r="A582" s="16" t="str">
        <f t="shared" si="216"/>
        <v xml:space="preserve"> </v>
      </c>
      <c r="B582" s="16" t="s">
        <v>696</v>
      </c>
      <c r="C582" s="15"/>
      <c r="D582" s="29" t="s">
        <v>217</v>
      </c>
      <c r="E582" s="29" t="s">
        <v>188</v>
      </c>
      <c r="F582" s="82">
        <f t="shared" si="219"/>
        <v>407</v>
      </c>
      <c r="G582" s="82" t="str">
        <f>IF(Table1[[#This Row],[F open]]=""," ",RANK(AD582,$AD$5:$AD$1454,1))</f>
        <v xml:space="preserve"> </v>
      </c>
      <c r="H582" s="82" t="str">
        <f>IF(Table1[[#This Row],[F Vet]]=""," ",RANK(AE582,$AE$5:$AE$1454,1))</f>
        <v xml:space="preserve"> </v>
      </c>
      <c r="I582" s="82" t="str">
        <f>IF(Table1[[#This Row],[F SuperVet]]=""," ",RANK(AF582,$AF$5:$AF$1454,1))</f>
        <v xml:space="preserve"> </v>
      </c>
      <c r="J582" s="82">
        <f>IF(Table1[[#This Row],[M Open]]=""," ",RANK(AG582,$AG$5:$AG$1454,1))</f>
        <v>238</v>
      </c>
      <c r="K582" s="82" t="str">
        <f>IF(Table1[[#This Row],[M Vet]]=""," ",RANK(AH582,$AH$5:$AH$1454,1))</f>
        <v xml:space="preserve"> </v>
      </c>
      <c r="L582" s="82" t="str">
        <f>IF(Table1[[#This Row],[M SuperVet]]=""," ",RANK(AI582,$AI$5:$AI$1454,1))</f>
        <v xml:space="preserve"> </v>
      </c>
      <c r="M582" s="74">
        <v>404</v>
      </c>
      <c r="N582" s="74">
        <v>45</v>
      </c>
      <c r="O582" s="74">
        <v>47</v>
      </c>
      <c r="P582" s="74">
        <v>128</v>
      </c>
      <c r="Q582" s="17">
        <v>515</v>
      </c>
      <c r="R582" s="17">
        <v>139</v>
      </c>
      <c r="S582" s="17">
        <v>104</v>
      </c>
      <c r="T582" s="17">
        <v>179</v>
      </c>
      <c r="U582" s="55">
        <f>+Table1[[#This Row],[Thames Turbo Sprint Triathlon]]/$M$3</f>
        <v>1</v>
      </c>
      <c r="V582" s="55">
        <f t="shared" si="220"/>
        <v>0.25568181818181818</v>
      </c>
      <c r="W582" s="55">
        <f t="shared" si="221"/>
        <v>1</v>
      </c>
      <c r="X582" s="55">
        <f t="shared" si="222"/>
        <v>1</v>
      </c>
      <c r="Y582" s="55">
        <f t="shared" si="223"/>
        <v>1</v>
      </c>
      <c r="Z582" s="55">
        <f>+Table1[[#This Row],[Hillingdon Sprint Triathlon]]/$R$3</f>
        <v>1</v>
      </c>
      <c r="AA582" s="55">
        <f>+Table1[[#This Row],[London Fields]]/$S$3</f>
        <v>1</v>
      </c>
      <c r="AB582" s="55">
        <f>+Table1[[#This Row],[Jekyll &amp; Hyde Park Duathlon]]/$T$3</f>
        <v>1</v>
      </c>
      <c r="AC582" s="65">
        <f t="shared" si="224"/>
        <v>3.2556818181818183</v>
      </c>
      <c r="AD582" s="55"/>
      <c r="AE582" s="55"/>
      <c r="AF582" s="55"/>
      <c r="AG582" s="55">
        <f t="shared" ref="AG582:AG583" si="225">+AC582</f>
        <v>3.2556818181818183</v>
      </c>
      <c r="AH582" s="55"/>
      <c r="AI582" s="55"/>
      <c r="AJ582" s="73">
        <f>COUNT(Table1[[#This Row],[F open]:[M SuperVet]])</f>
        <v>1</v>
      </c>
    </row>
    <row r="583" spans="1:36" s="52" customFormat="1" hidden="1" x14ac:dyDescent="0.2">
      <c r="A583" s="16" t="str">
        <f t="shared" si="216"/>
        <v xml:space="preserve"> </v>
      </c>
      <c r="B583" s="16" t="s">
        <v>1507</v>
      </c>
      <c r="C583" s="15" t="s">
        <v>219</v>
      </c>
      <c r="D583" s="29" t="s">
        <v>217</v>
      </c>
      <c r="E583" s="29" t="s">
        <v>188</v>
      </c>
      <c r="F583" s="82">
        <f t="shared" si="219"/>
        <v>761</v>
      </c>
      <c r="G583" s="82" t="str">
        <f>IF(Table1[[#This Row],[F open]]=""," ",RANK(AD583,$AD$5:$AD$1454,1))</f>
        <v xml:space="preserve"> </v>
      </c>
      <c r="H583" s="82" t="str">
        <f>IF(Table1[[#This Row],[F Vet]]=""," ",RANK(AE583,$AE$5:$AE$1454,1))</f>
        <v xml:space="preserve"> </v>
      </c>
      <c r="I583" s="82" t="str">
        <f>IF(Table1[[#This Row],[F SuperVet]]=""," ",RANK(AF583,$AF$5:$AF$1454,1))</f>
        <v xml:space="preserve"> </v>
      </c>
      <c r="J583" s="82">
        <f>IF(Table1[[#This Row],[M Open]]=""," ",RANK(AG583,$AG$5:$AG$1454,1))</f>
        <v>408</v>
      </c>
      <c r="K583" s="82" t="str">
        <f>IF(Table1[[#This Row],[M Vet]]=""," ",RANK(AH583,$AH$5:$AH$1454,1))</f>
        <v xml:space="preserve"> </v>
      </c>
      <c r="L583" s="82" t="str">
        <f>IF(Table1[[#This Row],[M SuperVet]]=""," ",RANK(AI583,$AI$5:$AI$1454,1))</f>
        <v xml:space="preserve"> </v>
      </c>
      <c r="M583" s="74">
        <v>404</v>
      </c>
      <c r="N583" s="74">
        <v>176</v>
      </c>
      <c r="O583" s="74">
        <v>25</v>
      </c>
      <c r="P583" s="74">
        <v>128</v>
      </c>
      <c r="Q583" s="17">
        <v>515</v>
      </c>
      <c r="R583" s="17">
        <v>139</v>
      </c>
      <c r="S583" s="17">
        <v>104</v>
      </c>
      <c r="T583" s="17">
        <v>179</v>
      </c>
      <c r="U583" s="55">
        <f>+Table1[[#This Row],[Thames Turbo Sprint Triathlon]]/$M$3</f>
        <v>1</v>
      </c>
      <c r="V583" s="55">
        <f t="shared" si="220"/>
        <v>1</v>
      </c>
      <c r="W583" s="55">
        <f t="shared" si="221"/>
        <v>0.53191489361702127</v>
      </c>
      <c r="X583" s="55">
        <f t="shared" si="222"/>
        <v>1</v>
      </c>
      <c r="Y583" s="55">
        <f t="shared" si="223"/>
        <v>1</v>
      </c>
      <c r="Z583" s="55">
        <f>+Table1[[#This Row],[Hillingdon Sprint Triathlon]]/$R$3</f>
        <v>1</v>
      </c>
      <c r="AA583" s="55">
        <f>+Table1[[#This Row],[London Fields]]/$S$3</f>
        <v>1</v>
      </c>
      <c r="AB583" s="55">
        <f>+Table1[[#This Row],[Jekyll &amp; Hyde Park Duathlon]]/$T$3</f>
        <v>1</v>
      </c>
      <c r="AC583" s="65">
        <f t="shared" si="224"/>
        <v>3.5319148936170213</v>
      </c>
      <c r="AD583" s="55"/>
      <c r="AE583" s="55"/>
      <c r="AF583" s="55"/>
      <c r="AG583" s="55">
        <f t="shared" si="225"/>
        <v>3.5319148936170213</v>
      </c>
      <c r="AH583" s="55"/>
      <c r="AI583" s="55"/>
      <c r="AJ583" s="73">
        <f>COUNT(Table1[[#This Row],[F open]:[M SuperVet]])</f>
        <v>1</v>
      </c>
    </row>
    <row r="584" spans="1:36" s="52" customFormat="1" hidden="1" x14ac:dyDescent="0.2">
      <c r="A584" s="16" t="str">
        <f t="shared" si="216"/>
        <v xml:space="preserve"> </v>
      </c>
      <c r="B584" s="16" t="s">
        <v>1396</v>
      </c>
      <c r="C584" s="15" t="s">
        <v>192</v>
      </c>
      <c r="D584" s="29" t="s">
        <v>397</v>
      </c>
      <c r="E584" s="29" t="s">
        <v>188</v>
      </c>
      <c r="F584" s="82">
        <f t="shared" si="219"/>
        <v>79</v>
      </c>
      <c r="G584" s="82" t="str">
        <f>IF(Table1[[#This Row],[F open]]=""," ",RANK(AD584,$AD$5:$AD$1454,1))</f>
        <v xml:space="preserve"> </v>
      </c>
      <c r="H584" s="82" t="str">
        <f>IF(Table1[[#This Row],[F Vet]]=""," ",RANK(AE584,$AE$5:$AE$1454,1))</f>
        <v xml:space="preserve"> </v>
      </c>
      <c r="I584" s="82" t="str">
        <f>IF(Table1[[#This Row],[F SuperVet]]=""," ",RANK(AF584,$AF$5:$AF$1454,1))</f>
        <v xml:space="preserve"> </v>
      </c>
      <c r="J584" s="82" t="str">
        <f>IF(Table1[[#This Row],[M Open]]=""," ",RANK(AG584,$AG$5:$AG$1454,1))</f>
        <v xml:space="preserve"> </v>
      </c>
      <c r="K584" s="82">
        <f>IF(Table1[[#This Row],[M Vet]]=""," ",RANK(AH584,$AH$5:$AH$1454,1))</f>
        <v>23</v>
      </c>
      <c r="L584" s="82" t="str">
        <f>IF(Table1[[#This Row],[M SuperVet]]=""," ",RANK(AI584,$AI$5:$AI$1454,1))</f>
        <v xml:space="preserve"> </v>
      </c>
      <c r="M584" s="74">
        <v>404</v>
      </c>
      <c r="N584" s="74">
        <v>67</v>
      </c>
      <c r="O584" s="74">
        <v>47</v>
      </c>
      <c r="P584" s="74">
        <v>128</v>
      </c>
      <c r="Q584" s="17">
        <v>515</v>
      </c>
      <c r="R584" s="17">
        <v>16</v>
      </c>
      <c r="S584" s="17">
        <v>104</v>
      </c>
      <c r="T584" s="17">
        <v>179</v>
      </c>
      <c r="U584" s="55">
        <f>+Table1[[#This Row],[Thames Turbo Sprint Triathlon]]/$M$3</f>
        <v>1</v>
      </c>
      <c r="V584" s="55">
        <f t="shared" si="220"/>
        <v>0.38068181818181818</v>
      </c>
      <c r="W584" s="55">
        <f t="shared" si="221"/>
        <v>1</v>
      </c>
      <c r="X584" s="55">
        <f t="shared" si="222"/>
        <v>1</v>
      </c>
      <c r="Y584" s="55">
        <f t="shared" si="223"/>
        <v>1</v>
      </c>
      <c r="Z584" s="55">
        <f>+Table1[[#This Row],[Hillingdon Sprint Triathlon]]/$R$3</f>
        <v>0.11510791366906475</v>
      </c>
      <c r="AA584" s="55">
        <f>+Table1[[#This Row],[London Fields]]/$S$3</f>
        <v>1</v>
      </c>
      <c r="AB584" s="55">
        <f>+Table1[[#This Row],[Jekyll &amp; Hyde Park Duathlon]]/$T$3</f>
        <v>1</v>
      </c>
      <c r="AC584" s="65">
        <f t="shared" si="224"/>
        <v>2.4957897318508828</v>
      </c>
      <c r="AD584" s="55"/>
      <c r="AE584" s="55"/>
      <c r="AF584" s="55"/>
      <c r="AG584" s="55"/>
      <c r="AH584" s="55">
        <f>+AC584</f>
        <v>2.4957897318508828</v>
      </c>
      <c r="AI584" s="55"/>
      <c r="AJ584" s="73">
        <f>COUNT(Table1[[#This Row],[F open]:[M SuperVet]])</f>
        <v>1</v>
      </c>
    </row>
    <row r="585" spans="1:36" s="52" customFormat="1" hidden="1" x14ac:dyDescent="0.2">
      <c r="A585" s="16" t="str">
        <f t="shared" si="216"/>
        <v xml:space="preserve"> </v>
      </c>
      <c r="B585" s="16" t="s">
        <v>841</v>
      </c>
      <c r="C585" s="15" t="s">
        <v>66</v>
      </c>
      <c r="D585" s="29" t="s">
        <v>217</v>
      </c>
      <c r="E585" s="29" t="s">
        <v>188</v>
      </c>
      <c r="F585" s="82">
        <f t="shared" si="219"/>
        <v>583</v>
      </c>
      <c r="G585" s="82" t="str">
        <f>IF(Table1[[#This Row],[F open]]=""," ",RANK(AD585,$AD$5:$AD$1454,1))</f>
        <v xml:space="preserve"> </v>
      </c>
      <c r="H585" s="82" t="str">
        <f>IF(Table1[[#This Row],[F Vet]]=""," ",RANK(AE585,$AE$5:$AE$1454,1))</f>
        <v xml:space="preserve"> </v>
      </c>
      <c r="I585" s="82" t="str">
        <f>IF(Table1[[#This Row],[F SuperVet]]=""," ",RANK(AF585,$AF$5:$AF$1454,1))</f>
        <v xml:space="preserve"> </v>
      </c>
      <c r="J585" s="82">
        <f>IF(Table1[[#This Row],[M Open]]=""," ",RANK(AG585,$AG$5:$AG$1454,1))</f>
        <v>320</v>
      </c>
      <c r="K585" s="82" t="str">
        <f>IF(Table1[[#This Row],[M Vet]]=""," ",RANK(AH585,$AH$5:$AH$1454,1))</f>
        <v xml:space="preserve"> </v>
      </c>
      <c r="L585" s="82" t="str">
        <f>IF(Table1[[#This Row],[M SuperVet]]=""," ",RANK(AI585,$AI$5:$AI$1454,1))</f>
        <v xml:space="preserve"> </v>
      </c>
      <c r="M585" s="74">
        <v>159</v>
      </c>
      <c r="N585" s="74">
        <v>176</v>
      </c>
      <c r="O585" s="74">
        <v>47</v>
      </c>
      <c r="P585" s="74">
        <v>128</v>
      </c>
      <c r="Q585" s="17">
        <v>515</v>
      </c>
      <c r="R585" s="17">
        <v>139</v>
      </c>
      <c r="S585" s="17">
        <v>104</v>
      </c>
      <c r="T585" s="17">
        <v>179</v>
      </c>
      <c r="U585" s="55">
        <f>+Table1[[#This Row],[Thames Turbo Sprint Triathlon]]/$M$3</f>
        <v>0.39356435643564358</v>
      </c>
      <c r="V585" s="55">
        <f t="shared" si="220"/>
        <v>1</v>
      </c>
      <c r="W585" s="55">
        <f t="shared" si="221"/>
        <v>1</v>
      </c>
      <c r="X585" s="55">
        <f t="shared" si="222"/>
        <v>1</v>
      </c>
      <c r="Y585" s="55">
        <f t="shared" si="223"/>
        <v>1</v>
      </c>
      <c r="Z585" s="55">
        <f>+Table1[[#This Row],[Hillingdon Sprint Triathlon]]/$R$3</f>
        <v>1</v>
      </c>
      <c r="AA585" s="55">
        <f>+Table1[[#This Row],[London Fields]]/$S$3</f>
        <v>1</v>
      </c>
      <c r="AB585" s="55">
        <f>+Table1[[#This Row],[Jekyll &amp; Hyde Park Duathlon]]/$T$3</f>
        <v>1</v>
      </c>
      <c r="AC585" s="65">
        <f t="shared" si="224"/>
        <v>3.3935643564356437</v>
      </c>
      <c r="AD585" s="55"/>
      <c r="AE585" s="55"/>
      <c r="AF585" s="55"/>
      <c r="AG585" s="55">
        <f>+AC585</f>
        <v>3.3935643564356437</v>
      </c>
      <c r="AH585" s="55"/>
      <c r="AI585" s="55"/>
      <c r="AJ585" s="73">
        <f>COUNT(Table1[[#This Row],[F open]:[M SuperVet]])</f>
        <v>1</v>
      </c>
    </row>
    <row r="586" spans="1:36" s="52" customFormat="1" x14ac:dyDescent="0.2">
      <c r="A586" s="16" t="str">
        <f t="shared" si="216"/>
        <v xml:space="preserve"> </v>
      </c>
      <c r="B586" s="16" t="s">
        <v>1955</v>
      </c>
      <c r="C586" s="15"/>
      <c r="D586" s="29" t="s">
        <v>397</v>
      </c>
      <c r="E586" s="29" t="s">
        <v>194</v>
      </c>
      <c r="F586" s="82">
        <f t="shared" si="219"/>
        <v>1359</v>
      </c>
      <c r="G586" s="82" t="str">
        <f>IF(Table1[[#This Row],[F open]]=""," ",RANK(AD586,$AD$5:$AD$1454,1))</f>
        <v xml:space="preserve"> </v>
      </c>
      <c r="H586" s="82">
        <f>IF(Table1[[#This Row],[F Vet]]=""," ",RANK(AE586,$AE$5:$AE$1454,1))</f>
        <v>80</v>
      </c>
      <c r="I586" s="82" t="str">
        <f>IF(Table1[[#This Row],[F SuperVet]]=""," ",RANK(AF586,$AF$5:$AF$1454,1))</f>
        <v xml:space="preserve"> </v>
      </c>
      <c r="J586" s="82" t="str">
        <f>IF(Table1[[#This Row],[M Open]]=""," ",RANK(AG586,$AG$5:$AG$1454,1))</f>
        <v xml:space="preserve"> </v>
      </c>
      <c r="K586" s="82" t="str">
        <f>IF(Table1[[#This Row],[M Vet]]=""," ",RANK(AH586,$AH$5:$AH$1454,1))</f>
        <v xml:space="preserve"> </v>
      </c>
      <c r="L586" s="82" t="str">
        <f>IF(Table1[[#This Row],[M SuperVet]]=""," ",RANK(AI586,$AI$5:$AI$1454,1))</f>
        <v xml:space="preserve"> </v>
      </c>
      <c r="M586" s="74">
        <v>404</v>
      </c>
      <c r="N586" s="74">
        <v>176</v>
      </c>
      <c r="O586" s="74">
        <v>47</v>
      </c>
      <c r="P586" s="74">
        <v>128</v>
      </c>
      <c r="Q586" s="17">
        <v>484</v>
      </c>
      <c r="R586" s="17">
        <v>139</v>
      </c>
      <c r="S586" s="17">
        <v>104</v>
      </c>
      <c r="T586" s="17">
        <v>179</v>
      </c>
      <c r="U586" s="55">
        <f>+Table1[[#This Row],[Thames Turbo Sprint Triathlon]]/$M$3</f>
        <v>1</v>
      </c>
      <c r="V586" s="55">
        <f t="shared" si="220"/>
        <v>1</v>
      </c>
      <c r="W586" s="55">
        <f t="shared" si="221"/>
        <v>1</v>
      </c>
      <c r="X586" s="55">
        <f t="shared" si="222"/>
        <v>1</v>
      </c>
      <c r="Y586" s="55">
        <f t="shared" si="223"/>
        <v>0.9398058252427185</v>
      </c>
      <c r="Z586" s="55">
        <f>+Table1[[#This Row],[Hillingdon Sprint Triathlon]]/$R$3</f>
        <v>1</v>
      </c>
      <c r="AA586" s="55">
        <f>+Table1[[#This Row],[London Fields]]/$S$3</f>
        <v>1</v>
      </c>
      <c r="AB586" s="55">
        <f>+Table1[[#This Row],[Jekyll &amp; Hyde Park Duathlon]]/$T$3</f>
        <v>1</v>
      </c>
      <c r="AC586" s="65">
        <f t="shared" si="224"/>
        <v>3.9398058252427184</v>
      </c>
      <c r="AD586" s="55"/>
      <c r="AE586" s="55">
        <f>+AC586</f>
        <v>3.9398058252427184</v>
      </c>
      <c r="AF586" s="55"/>
      <c r="AG586" s="55"/>
      <c r="AH586" s="55"/>
      <c r="AI586" s="55"/>
      <c r="AJ586" s="73">
        <f>COUNT(Table1[[#This Row],[F open]:[M SuperVet]])</f>
        <v>1</v>
      </c>
    </row>
    <row r="587" spans="1:36" s="52" customFormat="1" hidden="1" x14ac:dyDescent="0.2">
      <c r="A587" s="16" t="str">
        <f t="shared" si="216"/>
        <v xml:space="preserve"> </v>
      </c>
      <c r="B587" s="16" t="s">
        <v>835</v>
      </c>
      <c r="C587" s="15"/>
      <c r="D587" s="29" t="s">
        <v>217</v>
      </c>
      <c r="E587" s="29" t="s">
        <v>188</v>
      </c>
      <c r="F587" s="82">
        <f t="shared" si="219"/>
        <v>555</v>
      </c>
      <c r="G587" s="82" t="str">
        <f>IF(Table1[[#This Row],[F open]]=""," ",RANK(AD587,$AD$5:$AD$1454,1))</f>
        <v xml:space="preserve"> </v>
      </c>
      <c r="H587" s="82" t="str">
        <f>IF(Table1[[#This Row],[F Vet]]=""," ",RANK(AE587,$AE$5:$AE$1454,1))</f>
        <v xml:space="preserve"> </v>
      </c>
      <c r="I587" s="82" t="str">
        <f>IF(Table1[[#This Row],[F SuperVet]]=""," ",RANK(AF587,$AF$5:$AF$1454,1))</f>
        <v xml:space="preserve"> </v>
      </c>
      <c r="J587" s="82">
        <f>IF(Table1[[#This Row],[M Open]]=""," ",RANK(AG587,$AG$5:$AG$1454,1))</f>
        <v>306</v>
      </c>
      <c r="K587" s="82" t="str">
        <f>IF(Table1[[#This Row],[M Vet]]=""," ",RANK(AH587,$AH$5:$AH$1454,1))</f>
        <v xml:space="preserve"> </v>
      </c>
      <c r="L587" s="82" t="str">
        <f>IF(Table1[[#This Row],[M SuperVet]]=""," ",RANK(AI587,$AI$5:$AI$1454,1))</f>
        <v xml:space="preserve"> </v>
      </c>
      <c r="M587" s="74">
        <v>150</v>
      </c>
      <c r="N587" s="74">
        <v>176</v>
      </c>
      <c r="O587" s="74">
        <v>47</v>
      </c>
      <c r="P587" s="74">
        <v>128</v>
      </c>
      <c r="Q587" s="17">
        <v>515</v>
      </c>
      <c r="R587" s="17">
        <v>139</v>
      </c>
      <c r="S587" s="17">
        <v>104</v>
      </c>
      <c r="T587" s="17">
        <v>179</v>
      </c>
      <c r="U587" s="55">
        <f>+Table1[[#This Row],[Thames Turbo Sprint Triathlon]]/$M$3</f>
        <v>0.37128712871287128</v>
      </c>
      <c r="V587" s="55">
        <f t="shared" si="220"/>
        <v>1</v>
      </c>
      <c r="W587" s="55">
        <f t="shared" si="221"/>
        <v>1</v>
      </c>
      <c r="X587" s="55">
        <f t="shared" si="222"/>
        <v>1</v>
      </c>
      <c r="Y587" s="55">
        <f t="shared" si="223"/>
        <v>1</v>
      </c>
      <c r="Z587" s="55">
        <f>+Table1[[#This Row],[Hillingdon Sprint Triathlon]]/$R$3</f>
        <v>1</v>
      </c>
      <c r="AA587" s="55">
        <f>+Table1[[#This Row],[London Fields]]/$S$3</f>
        <v>1</v>
      </c>
      <c r="AB587" s="55">
        <f>+Table1[[#This Row],[Jekyll &amp; Hyde Park Duathlon]]/$T$3</f>
        <v>1</v>
      </c>
      <c r="AC587" s="65">
        <f t="shared" si="224"/>
        <v>3.3712871287128712</v>
      </c>
      <c r="AD587" s="55"/>
      <c r="AE587" s="55"/>
      <c r="AF587" s="55"/>
      <c r="AG587" s="55">
        <f>+AC587</f>
        <v>3.3712871287128712</v>
      </c>
      <c r="AH587" s="55"/>
      <c r="AI587" s="55"/>
      <c r="AJ587" s="73">
        <f>COUNT(Table1[[#This Row],[F open]:[M SuperVet]])</f>
        <v>1</v>
      </c>
    </row>
    <row r="588" spans="1:36" s="52" customFormat="1" hidden="1" x14ac:dyDescent="0.2">
      <c r="A588" s="16" t="str">
        <f t="shared" si="216"/>
        <v xml:space="preserve"> </v>
      </c>
      <c r="B588" s="16" t="s">
        <v>1568</v>
      </c>
      <c r="C588" s="15" t="s">
        <v>25</v>
      </c>
      <c r="D588" s="29" t="s">
        <v>1059</v>
      </c>
      <c r="E588" s="29" t="s">
        <v>1530</v>
      </c>
      <c r="F588" s="82">
        <f t="shared" si="219"/>
        <v>878</v>
      </c>
      <c r="G588" s="82" t="str">
        <f>IF(Table1[[#This Row],[F open]]=""," ",RANK(AD588,$AD$5:$AD$1454,1))</f>
        <v xml:space="preserve"> </v>
      </c>
      <c r="H588" s="82" t="str">
        <f>IF(Table1[[#This Row],[F Vet]]=""," ",RANK(AE588,$AE$5:$AE$1454,1))</f>
        <v xml:space="preserve"> </v>
      </c>
      <c r="I588" s="82" t="str">
        <f>IF(Table1[[#This Row],[F SuperVet]]=""," ",RANK(AF588,$AF$5:$AF$1454,1))</f>
        <v xml:space="preserve"> </v>
      </c>
      <c r="J588" s="82" t="str">
        <f>IF(Table1[[#This Row],[M Open]]=""," ",RANK(AG588,$AG$5:$AG$1454,1))</f>
        <v xml:space="preserve"> </v>
      </c>
      <c r="K588" s="82" t="str">
        <f>IF(Table1[[#This Row],[M Vet]]=""," ",RANK(AH588,$AH$5:$AH$1454,1))</f>
        <v xml:space="preserve"> </v>
      </c>
      <c r="L588" s="82">
        <f>IF(Table1[[#This Row],[M SuperVet]]=""," ",RANK(AI588,$AI$5:$AI$1454,1))</f>
        <v>48</v>
      </c>
      <c r="M588" s="74">
        <v>404</v>
      </c>
      <c r="N588" s="74">
        <v>176</v>
      </c>
      <c r="O588" s="74">
        <v>47</v>
      </c>
      <c r="P588" s="74">
        <v>79</v>
      </c>
      <c r="Q588" s="17">
        <v>515</v>
      </c>
      <c r="R588" s="17">
        <v>139</v>
      </c>
      <c r="S588" s="17">
        <v>104</v>
      </c>
      <c r="T588" s="17">
        <v>179</v>
      </c>
      <c r="U588" s="55">
        <f>+Table1[[#This Row],[Thames Turbo Sprint Triathlon]]/$M$3</f>
        <v>1</v>
      </c>
      <c r="V588" s="55">
        <f t="shared" si="220"/>
        <v>1</v>
      </c>
      <c r="W588" s="55">
        <f t="shared" si="221"/>
        <v>1</v>
      </c>
      <c r="X588" s="55">
        <f t="shared" si="222"/>
        <v>0.6171875</v>
      </c>
      <c r="Y588" s="55">
        <f t="shared" si="223"/>
        <v>1</v>
      </c>
      <c r="Z588" s="55">
        <f>+Table1[[#This Row],[Hillingdon Sprint Triathlon]]/$R$3</f>
        <v>1</v>
      </c>
      <c r="AA588" s="55">
        <f>+Table1[[#This Row],[London Fields]]/$S$3</f>
        <v>1</v>
      </c>
      <c r="AB588" s="55">
        <f>+Table1[[#This Row],[Jekyll &amp; Hyde Park Duathlon]]/$T$3</f>
        <v>1</v>
      </c>
      <c r="AC588" s="65">
        <f t="shared" si="224"/>
        <v>3.6171875</v>
      </c>
      <c r="AD588" s="55"/>
      <c r="AE588" s="55"/>
      <c r="AF588" s="55"/>
      <c r="AG588" s="55"/>
      <c r="AH588" s="55"/>
      <c r="AI588" s="55">
        <f>+AC588</f>
        <v>3.6171875</v>
      </c>
      <c r="AJ588" s="73">
        <f>COUNT(Table1[[#This Row],[F open]:[M SuperVet]])</f>
        <v>1</v>
      </c>
    </row>
    <row r="589" spans="1:36" s="52" customFormat="1" hidden="1" x14ac:dyDescent="0.2">
      <c r="A589" s="16" t="str">
        <f t="shared" si="216"/>
        <v xml:space="preserve"> </v>
      </c>
      <c r="B589" s="16" t="s">
        <v>1005</v>
      </c>
      <c r="C589" s="15" t="s">
        <v>135</v>
      </c>
      <c r="D589" s="29" t="s">
        <v>397</v>
      </c>
      <c r="E589" s="29" t="s">
        <v>188</v>
      </c>
      <c r="F589" s="82">
        <f t="shared" si="219"/>
        <v>1263</v>
      </c>
      <c r="G589" s="82" t="str">
        <f>IF(Table1[[#This Row],[F open]]=""," ",RANK(AD589,$AD$5:$AD$1454,1))</f>
        <v xml:space="preserve"> </v>
      </c>
      <c r="H589" s="82" t="str">
        <f>IF(Table1[[#This Row],[F Vet]]=""," ",RANK(AE589,$AE$5:$AE$1454,1))</f>
        <v xml:space="preserve"> </v>
      </c>
      <c r="I589" s="82" t="str">
        <f>IF(Table1[[#This Row],[F SuperVet]]=""," ",RANK(AF589,$AF$5:$AF$1454,1))</f>
        <v xml:space="preserve"> </v>
      </c>
      <c r="J589" s="82" t="str">
        <f>IF(Table1[[#This Row],[M Open]]=""," ",RANK(AG589,$AG$5:$AG$1454,1))</f>
        <v xml:space="preserve"> </v>
      </c>
      <c r="K589" s="82">
        <f>IF(Table1[[#This Row],[M Vet]]=""," ",RANK(AH589,$AH$5:$AH$1454,1))</f>
        <v>301</v>
      </c>
      <c r="L589" s="82" t="str">
        <f>IF(Table1[[#This Row],[M SuperVet]]=""," ",RANK(AI589,$AI$5:$AI$1454,1))</f>
        <v xml:space="preserve"> </v>
      </c>
      <c r="M589" s="74">
        <v>355</v>
      </c>
      <c r="N589" s="74">
        <v>176</v>
      </c>
      <c r="O589" s="74">
        <v>47</v>
      </c>
      <c r="P589" s="74">
        <v>128</v>
      </c>
      <c r="Q589" s="17">
        <v>515</v>
      </c>
      <c r="R589" s="17">
        <v>139</v>
      </c>
      <c r="S589" s="17">
        <v>104</v>
      </c>
      <c r="T589" s="17">
        <v>179</v>
      </c>
      <c r="U589" s="55">
        <f>+Table1[[#This Row],[Thames Turbo Sprint Triathlon]]/$M$3</f>
        <v>0.87871287128712872</v>
      </c>
      <c r="V589" s="55">
        <f t="shared" si="220"/>
        <v>1</v>
      </c>
      <c r="W589" s="55">
        <f t="shared" si="221"/>
        <v>1</v>
      </c>
      <c r="X589" s="55">
        <f t="shared" si="222"/>
        <v>1</v>
      </c>
      <c r="Y589" s="55">
        <f t="shared" si="223"/>
        <v>1</v>
      </c>
      <c r="Z589" s="55">
        <f>+Table1[[#This Row],[Hillingdon Sprint Triathlon]]/$R$3</f>
        <v>1</v>
      </c>
      <c r="AA589" s="55">
        <f>+Table1[[#This Row],[London Fields]]/$S$3</f>
        <v>1</v>
      </c>
      <c r="AB589" s="55">
        <f>+Table1[[#This Row],[Jekyll &amp; Hyde Park Duathlon]]/$T$3</f>
        <v>1</v>
      </c>
      <c r="AC589" s="65">
        <f t="shared" si="224"/>
        <v>3.8787128712871288</v>
      </c>
      <c r="AD589" s="55"/>
      <c r="AE589" s="55"/>
      <c r="AF589" s="55"/>
      <c r="AG589" s="55"/>
      <c r="AH589" s="55">
        <f>+AC589</f>
        <v>3.8787128712871288</v>
      </c>
      <c r="AI589" s="55"/>
      <c r="AJ589" s="73">
        <f>COUNT(Table1[[#This Row],[F open]:[M SuperVet]])</f>
        <v>1</v>
      </c>
    </row>
    <row r="590" spans="1:36" s="52" customFormat="1" x14ac:dyDescent="0.2">
      <c r="A590" s="16" t="str">
        <f t="shared" si="216"/>
        <v xml:space="preserve"> </v>
      </c>
      <c r="B590" s="16" t="s">
        <v>1470</v>
      </c>
      <c r="C590" s="15"/>
      <c r="D590" s="29" t="s">
        <v>217</v>
      </c>
      <c r="E590" s="29" t="s">
        <v>194</v>
      </c>
      <c r="F590" s="82">
        <f t="shared" si="219"/>
        <v>1238</v>
      </c>
      <c r="G590" s="82">
        <f>IF(Table1[[#This Row],[F open]]=""," ",RANK(AD590,$AD$5:$AD$1454,1))</f>
        <v>229</v>
      </c>
      <c r="H590" s="82" t="str">
        <f>IF(Table1[[#This Row],[F Vet]]=""," ",RANK(AE590,$AE$5:$AE$1454,1))</f>
        <v xml:space="preserve"> </v>
      </c>
      <c r="I590" s="82" t="str">
        <f>IF(Table1[[#This Row],[F SuperVet]]=""," ",RANK(AF590,$AF$5:$AF$1454,1))</f>
        <v xml:space="preserve"> </v>
      </c>
      <c r="J590" s="82" t="str">
        <f>IF(Table1[[#This Row],[M Open]]=""," ",RANK(AG590,$AG$5:$AG$1454,1))</f>
        <v xml:space="preserve"> </v>
      </c>
      <c r="K590" s="82" t="str">
        <f>IF(Table1[[#This Row],[M Vet]]=""," ",RANK(AH590,$AH$5:$AH$1454,1))</f>
        <v xml:space="preserve"> </v>
      </c>
      <c r="L590" s="82" t="str">
        <f>IF(Table1[[#This Row],[M SuperVet]]=""," ",RANK(AI590,$AI$5:$AI$1454,1))</f>
        <v xml:space="preserve"> </v>
      </c>
      <c r="M590" s="74">
        <v>404</v>
      </c>
      <c r="N590" s="74">
        <v>152</v>
      </c>
      <c r="O590" s="74">
        <v>47</v>
      </c>
      <c r="P590" s="74">
        <v>128</v>
      </c>
      <c r="Q590" s="17">
        <v>515</v>
      </c>
      <c r="R590" s="17">
        <v>139</v>
      </c>
      <c r="S590" s="17">
        <v>104</v>
      </c>
      <c r="T590" s="17">
        <v>179</v>
      </c>
      <c r="U590" s="55">
        <f>+Table1[[#This Row],[Thames Turbo Sprint Triathlon]]/$M$3</f>
        <v>1</v>
      </c>
      <c r="V590" s="55">
        <f t="shared" si="220"/>
        <v>0.86363636363636365</v>
      </c>
      <c r="W590" s="55">
        <f t="shared" si="221"/>
        <v>1</v>
      </c>
      <c r="X590" s="55">
        <f t="shared" si="222"/>
        <v>1</v>
      </c>
      <c r="Y590" s="55">
        <f t="shared" si="223"/>
        <v>1</v>
      </c>
      <c r="Z590" s="55">
        <f>+Table1[[#This Row],[Hillingdon Sprint Triathlon]]/$R$3</f>
        <v>1</v>
      </c>
      <c r="AA590" s="55">
        <f>+Table1[[#This Row],[London Fields]]/$S$3</f>
        <v>1</v>
      </c>
      <c r="AB590" s="55">
        <f>+Table1[[#This Row],[Jekyll &amp; Hyde Park Duathlon]]/$T$3</f>
        <v>1</v>
      </c>
      <c r="AC590" s="65">
        <f t="shared" si="224"/>
        <v>3.8636363636363638</v>
      </c>
      <c r="AD590" s="55">
        <f t="shared" ref="AD590:AD595" si="226">+AC590</f>
        <v>3.8636363636363638</v>
      </c>
      <c r="AE590" s="55"/>
      <c r="AF590" s="55"/>
      <c r="AG590" s="55"/>
      <c r="AH590" s="55"/>
      <c r="AI590" s="55"/>
      <c r="AJ590" s="73">
        <f>COUNT(Table1[[#This Row],[F open]:[M SuperVet]])</f>
        <v>1</v>
      </c>
    </row>
    <row r="591" spans="1:36" s="52" customFormat="1" x14ac:dyDescent="0.2">
      <c r="A591" s="16" t="str">
        <f t="shared" si="216"/>
        <v xml:space="preserve"> </v>
      </c>
      <c r="B591" s="16" t="s">
        <v>1976</v>
      </c>
      <c r="C591" s="15"/>
      <c r="D591" s="29" t="s">
        <v>217</v>
      </c>
      <c r="E591" s="29" t="s">
        <v>194</v>
      </c>
      <c r="F591" s="82">
        <f t="shared" si="219"/>
        <v>1431</v>
      </c>
      <c r="G591" s="82">
        <f>IF(Table1[[#This Row],[F open]]=""," ",RANK(AD591,$AD$5:$AD$1454,1))</f>
        <v>306</v>
      </c>
      <c r="H591" s="82" t="str">
        <f>IF(Table1[[#This Row],[F Vet]]=""," ",RANK(AE591,$AE$5:$AE$1454,1))</f>
        <v xml:space="preserve"> </v>
      </c>
      <c r="I591" s="82" t="str">
        <f>IF(Table1[[#This Row],[F SuperVet]]=""," ",RANK(AF591,$AF$5:$AF$1454,1))</f>
        <v xml:space="preserve"> </v>
      </c>
      <c r="J591" s="82" t="str">
        <f>IF(Table1[[#This Row],[M Open]]=""," ",RANK(AG591,$AG$5:$AG$1454,1))</f>
        <v xml:space="preserve"> </v>
      </c>
      <c r="K591" s="82" t="str">
        <f>IF(Table1[[#This Row],[M Vet]]=""," ",RANK(AH591,$AH$5:$AH$1454,1))</f>
        <v xml:space="preserve"> </v>
      </c>
      <c r="L591" s="82" t="str">
        <f>IF(Table1[[#This Row],[M SuperVet]]=""," ",RANK(AI591,$AI$5:$AI$1454,1))</f>
        <v xml:space="preserve"> </v>
      </c>
      <c r="M591" s="74">
        <v>404</v>
      </c>
      <c r="N591" s="74">
        <v>176</v>
      </c>
      <c r="O591" s="74">
        <v>47</v>
      </c>
      <c r="P591" s="74">
        <v>128</v>
      </c>
      <c r="Q591" s="17">
        <v>507</v>
      </c>
      <c r="R591" s="17">
        <v>139</v>
      </c>
      <c r="S591" s="17">
        <v>104</v>
      </c>
      <c r="T591" s="17">
        <v>179</v>
      </c>
      <c r="U591" s="55">
        <f>+Table1[[#This Row],[Thames Turbo Sprint Triathlon]]/$M$3</f>
        <v>1</v>
      </c>
      <c r="V591" s="55">
        <f t="shared" si="220"/>
        <v>1</v>
      </c>
      <c r="W591" s="55">
        <f t="shared" si="221"/>
        <v>1</v>
      </c>
      <c r="X591" s="55">
        <f t="shared" si="222"/>
        <v>1</v>
      </c>
      <c r="Y591" s="55">
        <f t="shared" si="223"/>
        <v>0.98446601941747569</v>
      </c>
      <c r="Z591" s="55">
        <f>+Table1[[#This Row],[Hillingdon Sprint Triathlon]]/$R$3</f>
        <v>1</v>
      </c>
      <c r="AA591" s="55">
        <f>+Table1[[#This Row],[London Fields]]/$S$3</f>
        <v>1</v>
      </c>
      <c r="AB591" s="55">
        <f>+Table1[[#This Row],[Jekyll &amp; Hyde Park Duathlon]]/$T$3</f>
        <v>1</v>
      </c>
      <c r="AC591" s="65">
        <f t="shared" si="224"/>
        <v>3.9844660194174759</v>
      </c>
      <c r="AD591" s="55">
        <f t="shared" si="226"/>
        <v>3.9844660194174759</v>
      </c>
      <c r="AE591" s="55"/>
      <c r="AF591" s="55"/>
      <c r="AG591" s="55"/>
      <c r="AH591" s="55"/>
      <c r="AI591" s="55"/>
      <c r="AJ591" s="73">
        <f>COUNT(Table1[[#This Row],[F open]:[M SuperVet]])</f>
        <v>1</v>
      </c>
    </row>
    <row r="592" spans="1:36" s="52" customFormat="1" x14ac:dyDescent="0.2">
      <c r="A592" s="16" t="str">
        <f t="shared" si="216"/>
        <v xml:space="preserve"> </v>
      </c>
      <c r="B592" s="16" t="s">
        <v>1786</v>
      </c>
      <c r="C592" s="15"/>
      <c r="D592" s="29" t="s">
        <v>217</v>
      </c>
      <c r="E592" s="29" t="s">
        <v>194</v>
      </c>
      <c r="F592" s="82">
        <f t="shared" si="219"/>
        <v>750</v>
      </c>
      <c r="G592" s="82">
        <f>IF(Table1[[#This Row],[F open]]=""," ",RANK(AD592,$AD$5:$AD$1454,1))</f>
        <v>101</v>
      </c>
      <c r="H592" s="82" t="str">
        <f>IF(Table1[[#This Row],[F Vet]]=""," ",RANK(AE592,$AE$5:$AE$1454,1))</f>
        <v xml:space="preserve"> </v>
      </c>
      <c r="I592" s="82" t="str">
        <f>IF(Table1[[#This Row],[F SuperVet]]=""," ",RANK(AF592,$AF$5:$AF$1454,1))</f>
        <v xml:space="preserve"> </v>
      </c>
      <c r="J592" s="82" t="str">
        <f>IF(Table1[[#This Row],[M Open]]=""," ",RANK(AG592,$AG$5:$AG$1454,1))</f>
        <v xml:space="preserve"> </v>
      </c>
      <c r="K592" s="82" t="str">
        <f>IF(Table1[[#This Row],[M Vet]]=""," ",RANK(AH592,$AH$5:$AH$1454,1))</f>
        <v xml:space="preserve"> </v>
      </c>
      <c r="L592" s="82" t="str">
        <f>IF(Table1[[#This Row],[M SuperVet]]=""," ",RANK(AI592,$AI$5:$AI$1454,1))</f>
        <v xml:space="preserve"> </v>
      </c>
      <c r="M592" s="74">
        <v>404</v>
      </c>
      <c r="N592" s="74">
        <v>176</v>
      </c>
      <c r="O592" s="74">
        <v>47</v>
      </c>
      <c r="P592" s="74">
        <v>128</v>
      </c>
      <c r="Q592" s="17">
        <v>268</v>
      </c>
      <c r="R592" s="17">
        <v>139</v>
      </c>
      <c r="S592" s="17">
        <v>104</v>
      </c>
      <c r="T592" s="17">
        <v>179</v>
      </c>
      <c r="U592" s="55">
        <f>+Table1[[#This Row],[Thames Turbo Sprint Triathlon]]/$M$3</f>
        <v>1</v>
      </c>
      <c r="V592" s="55">
        <f t="shared" si="220"/>
        <v>1</v>
      </c>
      <c r="W592" s="55">
        <f t="shared" si="221"/>
        <v>1</v>
      </c>
      <c r="X592" s="55">
        <f t="shared" si="222"/>
        <v>1</v>
      </c>
      <c r="Y592" s="55">
        <f t="shared" si="223"/>
        <v>0.52038834951456314</v>
      </c>
      <c r="Z592" s="55">
        <f>+Table1[[#This Row],[Hillingdon Sprint Triathlon]]/$R$3</f>
        <v>1</v>
      </c>
      <c r="AA592" s="55">
        <f>+Table1[[#This Row],[London Fields]]/$S$3</f>
        <v>1</v>
      </c>
      <c r="AB592" s="55">
        <f>+Table1[[#This Row],[Jekyll &amp; Hyde Park Duathlon]]/$T$3</f>
        <v>1</v>
      </c>
      <c r="AC592" s="65">
        <f t="shared" si="224"/>
        <v>3.5203883495145631</v>
      </c>
      <c r="AD592" s="55">
        <f t="shared" si="226"/>
        <v>3.5203883495145631</v>
      </c>
      <c r="AE592" s="55"/>
      <c r="AF592" s="55"/>
      <c r="AG592" s="55"/>
      <c r="AH592" s="55"/>
      <c r="AI592" s="55"/>
      <c r="AJ592" s="73">
        <f>COUNT(Table1[[#This Row],[F open]:[M SuperVet]])</f>
        <v>1</v>
      </c>
    </row>
    <row r="593" spans="1:36" s="52" customFormat="1" x14ac:dyDescent="0.2">
      <c r="A593" s="16" t="str">
        <f t="shared" si="216"/>
        <v xml:space="preserve"> </v>
      </c>
      <c r="B593" s="16" t="s">
        <v>1444</v>
      </c>
      <c r="C593" s="15" t="s">
        <v>138</v>
      </c>
      <c r="D593" s="29" t="s">
        <v>217</v>
      </c>
      <c r="E593" s="29" t="s">
        <v>194</v>
      </c>
      <c r="F593" s="82">
        <f t="shared" si="219"/>
        <v>115</v>
      </c>
      <c r="G593" s="82">
        <f>IF(Table1[[#This Row],[F open]]=""," ",RANK(AD593,$AD$5:$AD$1454,1))</f>
        <v>13</v>
      </c>
      <c r="H593" s="82" t="str">
        <f>IF(Table1[[#This Row],[F Vet]]=""," ",RANK(AE593,$AE$5:$AE$1454,1))</f>
        <v xml:space="preserve"> </v>
      </c>
      <c r="I593" s="82" t="str">
        <f>IF(Table1[[#This Row],[F SuperVet]]=""," ",RANK(AF593,$AF$5:$AF$1454,1))</f>
        <v xml:space="preserve"> </v>
      </c>
      <c r="J593" s="82" t="str">
        <f>IF(Table1[[#This Row],[M Open]]=""," ",RANK(AG593,$AG$5:$AG$1454,1))</f>
        <v xml:space="preserve"> </v>
      </c>
      <c r="K593" s="82" t="str">
        <f>IF(Table1[[#This Row],[M Vet]]=""," ",RANK(AH593,$AH$5:$AH$1454,1))</f>
        <v xml:space="preserve"> </v>
      </c>
      <c r="L593" s="82" t="str">
        <f>IF(Table1[[#This Row],[M SuperVet]]=""," ",RANK(AI593,$AI$5:$AI$1454,1))</f>
        <v xml:space="preserve"> </v>
      </c>
      <c r="M593" s="74">
        <v>404</v>
      </c>
      <c r="N593" s="74">
        <v>122</v>
      </c>
      <c r="O593" s="74">
        <v>47</v>
      </c>
      <c r="P593" s="74">
        <v>128</v>
      </c>
      <c r="Q593" s="17">
        <v>139</v>
      </c>
      <c r="R593" s="17">
        <v>139</v>
      </c>
      <c r="S593" s="17">
        <v>104</v>
      </c>
      <c r="T593" s="17">
        <v>179</v>
      </c>
      <c r="U593" s="55">
        <f>+Table1[[#This Row],[Thames Turbo Sprint Triathlon]]/$M$3</f>
        <v>1</v>
      </c>
      <c r="V593" s="55">
        <f t="shared" si="220"/>
        <v>0.69318181818181823</v>
      </c>
      <c r="W593" s="55">
        <f t="shared" si="221"/>
        <v>1</v>
      </c>
      <c r="X593" s="55">
        <f t="shared" si="222"/>
        <v>1</v>
      </c>
      <c r="Y593" s="55">
        <f t="shared" si="223"/>
        <v>0.26990291262135924</v>
      </c>
      <c r="Z593" s="55">
        <f>+Table1[[#This Row],[Hillingdon Sprint Triathlon]]/$R$3</f>
        <v>1</v>
      </c>
      <c r="AA593" s="55">
        <f>+Table1[[#This Row],[London Fields]]/$S$3</f>
        <v>1</v>
      </c>
      <c r="AB593" s="55">
        <f>+Table1[[#This Row],[Jekyll &amp; Hyde Park Duathlon]]/$T$3</f>
        <v>1</v>
      </c>
      <c r="AC593" s="65">
        <f t="shared" si="224"/>
        <v>2.9630847308031774</v>
      </c>
      <c r="AD593" s="55">
        <f t="shared" si="226"/>
        <v>2.9630847308031774</v>
      </c>
      <c r="AE593" s="55"/>
      <c r="AF593" s="55"/>
      <c r="AG593" s="55"/>
      <c r="AH593" s="55"/>
      <c r="AI593" s="55"/>
      <c r="AJ593" s="73">
        <f>COUNT(Table1[[#This Row],[F open]:[M SuperVet]])</f>
        <v>1</v>
      </c>
    </row>
    <row r="594" spans="1:36" s="52" customFormat="1" x14ac:dyDescent="0.2">
      <c r="A594" s="16" t="str">
        <f t="shared" si="216"/>
        <v xml:space="preserve"> </v>
      </c>
      <c r="B594" s="16" t="s">
        <v>1484</v>
      </c>
      <c r="C594" s="15" t="s">
        <v>138</v>
      </c>
      <c r="D594" s="29" t="s">
        <v>217</v>
      </c>
      <c r="E594" s="29" t="s">
        <v>194</v>
      </c>
      <c r="F594" s="82">
        <f t="shared" si="219"/>
        <v>1062</v>
      </c>
      <c r="G594" s="82">
        <f>IF(Table1[[#This Row],[F open]]=""," ",RANK(AD594,$AD$5:$AD$1454,1))</f>
        <v>172</v>
      </c>
      <c r="H594" s="82" t="str">
        <f>IF(Table1[[#This Row],[F Vet]]=""," ",RANK(AE594,$AE$5:$AE$1454,1))</f>
        <v xml:space="preserve"> </v>
      </c>
      <c r="I594" s="82" t="str">
        <f>IF(Table1[[#This Row],[F SuperVet]]=""," ",RANK(AF594,$AF$5:$AF$1454,1))</f>
        <v xml:space="preserve"> </v>
      </c>
      <c r="J594" s="82" t="str">
        <f>IF(Table1[[#This Row],[M Open]]=""," ",RANK(AG594,$AG$5:$AG$1454,1))</f>
        <v xml:space="preserve"> </v>
      </c>
      <c r="K594" s="82" t="str">
        <f>IF(Table1[[#This Row],[M Vet]]=""," ",RANK(AH594,$AH$5:$AH$1454,1))</f>
        <v xml:space="preserve"> </v>
      </c>
      <c r="L594" s="82" t="str">
        <f>IF(Table1[[#This Row],[M SuperVet]]=""," ",RANK(AI594,$AI$5:$AI$1454,1))</f>
        <v xml:space="preserve"> </v>
      </c>
      <c r="M594" s="74">
        <v>404</v>
      </c>
      <c r="N594" s="74">
        <v>168</v>
      </c>
      <c r="O594" s="74">
        <v>47</v>
      </c>
      <c r="P594" s="74">
        <v>128</v>
      </c>
      <c r="Q594" s="17">
        <v>407</v>
      </c>
      <c r="R594" s="17">
        <v>139</v>
      </c>
      <c r="S594" s="17">
        <v>104</v>
      </c>
      <c r="T594" s="17">
        <v>179</v>
      </c>
      <c r="U594" s="55">
        <f>+Table1[[#This Row],[Thames Turbo Sprint Triathlon]]/$M$3</f>
        <v>1</v>
      </c>
      <c r="V594" s="55">
        <f t="shared" si="220"/>
        <v>0.95454545454545459</v>
      </c>
      <c r="W594" s="55">
        <f t="shared" si="221"/>
        <v>1</v>
      </c>
      <c r="X594" s="55">
        <f t="shared" si="222"/>
        <v>1</v>
      </c>
      <c r="Y594" s="55">
        <f t="shared" si="223"/>
        <v>0.79029126213592238</v>
      </c>
      <c r="Z594" s="55">
        <f>+Table1[[#This Row],[Hillingdon Sprint Triathlon]]/$R$3</f>
        <v>1</v>
      </c>
      <c r="AA594" s="55">
        <f>+Table1[[#This Row],[London Fields]]/$S$3</f>
        <v>1</v>
      </c>
      <c r="AB594" s="55">
        <f>+Table1[[#This Row],[Jekyll &amp; Hyde Park Duathlon]]/$T$3</f>
        <v>1</v>
      </c>
      <c r="AC594" s="65">
        <f t="shared" si="224"/>
        <v>3.7448367166813767</v>
      </c>
      <c r="AD594" s="55">
        <f t="shared" si="226"/>
        <v>3.7448367166813767</v>
      </c>
      <c r="AE594" s="55"/>
      <c r="AF594" s="55"/>
      <c r="AG594" s="55"/>
      <c r="AH594" s="55"/>
      <c r="AI594" s="55"/>
      <c r="AJ594" s="73">
        <f>COUNT(Table1[[#This Row],[F open]:[M SuperVet]])</f>
        <v>1</v>
      </c>
    </row>
    <row r="595" spans="1:36" s="52" customFormat="1" x14ac:dyDescent="0.2">
      <c r="A595" s="16" t="str">
        <f t="shared" si="216"/>
        <v xml:space="preserve"> </v>
      </c>
      <c r="B595" s="16" t="s">
        <v>1567</v>
      </c>
      <c r="C595" s="15" t="s">
        <v>66</v>
      </c>
      <c r="D595" s="29" t="s">
        <v>217</v>
      </c>
      <c r="E595" s="29" t="s">
        <v>1538</v>
      </c>
      <c r="F595" s="82">
        <f t="shared" si="219"/>
        <v>866</v>
      </c>
      <c r="G595" s="82">
        <f>IF(Table1[[#This Row],[F open]]=""," ",RANK(AD595,$AD$5:$AD$1454,1))</f>
        <v>124</v>
      </c>
      <c r="H595" s="82" t="str">
        <f>IF(Table1[[#This Row],[F Vet]]=""," ",RANK(AE595,$AE$5:$AE$1454,1))</f>
        <v xml:space="preserve"> </v>
      </c>
      <c r="I595" s="82" t="str">
        <f>IF(Table1[[#This Row],[F SuperVet]]=""," ",RANK(AF595,$AF$5:$AF$1454,1))</f>
        <v xml:space="preserve"> </v>
      </c>
      <c r="J595" s="82" t="str">
        <f>IF(Table1[[#This Row],[M Open]]=""," ",RANK(AG595,$AG$5:$AG$1454,1))</f>
        <v xml:space="preserve"> </v>
      </c>
      <c r="K595" s="82" t="str">
        <f>IF(Table1[[#This Row],[M Vet]]=""," ",RANK(AH595,$AH$5:$AH$1454,1))</f>
        <v xml:space="preserve"> </v>
      </c>
      <c r="L595" s="82" t="str">
        <f>IF(Table1[[#This Row],[M SuperVet]]=""," ",RANK(AI595,$AI$5:$AI$1454,1))</f>
        <v xml:space="preserve"> </v>
      </c>
      <c r="M595" s="74">
        <v>404</v>
      </c>
      <c r="N595" s="74">
        <v>176</v>
      </c>
      <c r="O595" s="74">
        <v>47</v>
      </c>
      <c r="P595" s="74">
        <v>78</v>
      </c>
      <c r="Q595" s="17">
        <v>515</v>
      </c>
      <c r="R595" s="17">
        <v>139</v>
      </c>
      <c r="S595" s="17">
        <v>104</v>
      </c>
      <c r="T595" s="17">
        <v>179</v>
      </c>
      <c r="U595" s="55">
        <f>+Table1[[#This Row],[Thames Turbo Sprint Triathlon]]/$M$3</f>
        <v>1</v>
      </c>
      <c r="V595" s="55">
        <f t="shared" si="220"/>
        <v>1</v>
      </c>
      <c r="W595" s="55">
        <f t="shared" si="221"/>
        <v>1</v>
      </c>
      <c r="X595" s="55">
        <f t="shared" si="222"/>
        <v>0.609375</v>
      </c>
      <c r="Y595" s="55">
        <f t="shared" si="223"/>
        <v>1</v>
      </c>
      <c r="Z595" s="55">
        <f>+Table1[[#This Row],[Hillingdon Sprint Triathlon]]/$R$3</f>
        <v>1</v>
      </c>
      <c r="AA595" s="55">
        <f>+Table1[[#This Row],[London Fields]]/$S$3</f>
        <v>1</v>
      </c>
      <c r="AB595" s="55">
        <f>+Table1[[#This Row],[Jekyll &amp; Hyde Park Duathlon]]/$T$3</f>
        <v>1</v>
      </c>
      <c r="AC595" s="65">
        <f t="shared" si="224"/>
        <v>3.609375</v>
      </c>
      <c r="AD595" s="55">
        <f t="shared" si="226"/>
        <v>3.609375</v>
      </c>
      <c r="AE595" s="55"/>
      <c r="AF595" s="55"/>
      <c r="AG595" s="55"/>
      <c r="AH595" s="55"/>
      <c r="AI595" s="55"/>
      <c r="AJ595" s="73">
        <f>COUNT(Table1[[#This Row],[F open]:[M SuperVet]])</f>
        <v>1</v>
      </c>
    </row>
    <row r="596" spans="1:36" s="52" customFormat="1" x14ac:dyDescent="0.2">
      <c r="A596" s="16" t="str">
        <f t="shared" ref="A596:A627" si="227">IF(B595=B596,"y"," ")</f>
        <v xml:space="preserve"> </v>
      </c>
      <c r="B596" s="16" t="s">
        <v>1937</v>
      </c>
      <c r="C596" s="15" t="s">
        <v>513</v>
      </c>
      <c r="D596" s="29" t="s">
        <v>1059</v>
      </c>
      <c r="E596" s="29" t="s">
        <v>194</v>
      </c>
      <c r="F596" s="82">
        <f t="shared" si="219"/>
        <v>1292</v>
      </c>
      <c r="G596" s="82" t="str">
        <f>IF(Table1[[#This Row],[F open]]=""," ",RANK(AD596,$AD$5:$AD$1454,1))</f>
        <v xml:space="preserve"> </v>
      </c>
      <c r="H596" s="82" t="str">
        <f>IF(Table1[[#This Row],[F Vet]]=""," ",RANK(AE596,$AE$5:$AE$1454,1))</f>
        <v xml:space="preserve"> </v>
      </c>
      <c r="I596" s="82">
        <f>IF(Table1[[#This Row],[F SuperVet]]=""," ",RANK(AF596,$AF$5:$AF$1454,1))</f>
        <v>22</v>
      </c>
      <c r="J596" s="82" t="str">
        <f>IF(Table1[[#This Row],[M Open]]=""," ",RANK(AG596,$AG$5:$AG$1454,1))</f>
        <v xml:space="preserve"> </v>
      </c>
      <c r="K596" s="82" t="str">
        <f>IF(Table1[[#This Row],[M Vet]]=""," ",RANK(AH596,$AH$5:$AH$1454,1))</f>
        <v xml:space="preserve"> </v>
      </c>
      <c r="L596" s="82" t="str">
        <f>IF(Table1[[#This Row],[M SuperVet]]=""," ",RANK(AI596,$AI$5:$AI$1454,1))</f>
        <v xml:space="preserve"> </v>
      </c>
      <c r="M596" s="74">
        <v>404</v>
      </c>
      <c r="N596" s="74">
        <v>176</v>
      </c>
      <c r="O596" s="74">
        <v>47</v>
      </c>
      <c r="P596" s="74">
        <v>128</v>
      </c>
      <c r="Q596" s="17">
        <v>461</v>
      </c>
      <c r="R596" s="17">
        <v>139</v>
      </c>
      <c r="S596" s="17">
        <v>104</v>
      </c>
      <c r="T596" s="17">
        <v>179</v>
      </c>
      <c r="U596" s="55">
        <f>+Table1[[#This Row],[Thames Turbo Sprint Triathlon]]/$M$3</f>
        <v>1</v>
      </c>
      <c r="V596" s="55">
        <f t="shared" si="220"/>
        <v>1</v>
      </c>
      <c r="W596" s="55">
        <f t="shared" si="221"/>
        <v>1</v>
      </c>
      <c r="X596" s="55">
        <f t="shared" si="222"/>
        <v>1</v>
      </c>
      <c r="Y596" s="55">
        <f t="shared" si="223"/>
        <v>0.89514563106796119</v>
      </c>
      <c r="Z596" s="55">
        <f>+Table1[[#This Row],[Hillingdon Sprint Triathlon]]/$R$3</f>
        <v>1</v>
      </c>
      <c r="AA596" s="55">
        <f>+Table1[[#This Row],[London Fields]]/$S$3</f>
        <v>1</v>
      </c>
      <c r="AB596" s="55">
        <f>+Table1[[#This Row],[Jekyll &amp; Hyde Park Duathlon]]/$T$3</f>
        <v>1</v>
      </c>
      <c r="AC596" s="65">
        <f t="shared" si="224"/>
        <v>3.8951456310679613</v>
      </c>
      <c r="AD596" s="55"/>
      <c r="AE596" s="55"/>
      <c r="AF596" s="55">
        <f>+AC596</f>
        <v>3.8951456310679613</v>
      </c>
      <c r="AG596" s="55"/>
      <c r="AH596" s="55"/>
      <c r="AI596" s="55"/>
      <c r="AJ596" s="73">
        <f>COUNT(Table1[[#This Row],[F open]:[M SuperVet]])</f>
        <v>1</v>
      </c>
    </row>
    <row r="597" spans="1:36" s="52" customFormat="1" x14ac:dyDescent="0.2">
      <c r="A597" s="16" t="str">
        <f t="shared" si="227"/>
        <v xml:space="preserve"> </v>
      </c>
      <c r="B597" s="16" t="s">
        <v>1838</v>
      </c>
      <c r="C597" s="15"/>
      <c r="D597" s="29" t="s">
        <v>397</v>
      </c>
      <c r="E597" s="29" t="s">
        <v>194</v>
      </c>
      <c r="F597" s="82">
        <f t="shared" si="219"/>
        <v>936</v>
      </c>
      <c r="G597" s="82" t="str">
        <f>IF(Table1[[#This Row],[F open]]=""," ",RANK(AD597,$AD$5:$AD$1454,1))</f>
        <v xml:space="preserve"> </v>
      </c>
      <c r="H597" s="82">
        <f>IF(Table1[[#This Row],[F Vet]]=""," ",RANK(AE597,$AE$5:$AE$1454,1))</f>
        <v>30</v>
      </c>
      <c r="I597" s="82" t="str">
        <f>IF(Table1[[#This Row],[F SuperVet]]=""," ",RANK(AF597,$AF$5:$AF$1454,1))</f>
        <v xml:space="preserve"> </v>
      </c>
      <c r="J597" s="82" t="str">
        <f>IF(Table1[[#This Row],[M Open]]=""," ",RANK(AG597,$AG$5:$AG$1454,1))</f>
        <v xml:space="preserve"> </v>
      </c>
      <c r="K597" s="82" t="str">
        <f>IF(Table1[[#This Row],[M Vet]]=""," ",RANK(AH597,$AH$5:$AH$1454,1))</f>
        <v xml:space="preserve"> </v>
      </c>
      <c r="L597" s="82" t="str">
        <f>IF(Table1[[#This Row],[M SuperVet]]=""," ",RANK(AI597,$AI$5:$AI$1454,1))</f>
        <v xml:space="preserve"> </v>
      </c>
      <c r="M597" s="74">
        <v>404</v>
      </c>
      <c r="N597" s="74">
        <v>176</v>
      </c>
      <c r="O597" s="74">
        <v>47</v>
      </c>
      <c r="P597" s="74">
        <v>128</v>
      </c>
      <c r="Q597" s="17">
        <v>339</v>
      </c>
      <c r="R597" s="17">
        <v>139</v>
      </c>
      <c r="S597" s="17">
        <v>104</v>
      </c>
      <c r="T597" s="17">
        <v>179</v>
      </c>
      <c r="U597" s="55">
        <f>+Table1[[#This Row],[Thames Turbo Sprint Triathlon]]/$M$3</f>
        <v>1</v>
      </c>
      <c r="V597" s="55">
        <f t="shared" si="220"/>
        <v>1</v>
      </c>
      <c r="W597" s="55">
        <f t="shared" si="221"/>
        <v>1</v>
      </c>
      <c r="X597" s="55">
        <f t="shared" si="222"/>
        <v>1</v>
      </c>
      <c r="Y597" s="55">
        <f t="shared" si="223"/>
        <v>0.65825242718446597</v>
      </c>
      <c r="Z597" s="55">
        <f>+Table1[[#This Row],[Hillingdon Sprint Triathlon]]/$R$3</f>
        <v>1</v>
      </c>
      <c r="AA597" s="55">
        <f>+Table1[[#This Row],[London Fields]]/$S$3</f>
        <v>1</v>
      </c>
      <c r="AB597" s="55">
        <f>+Table1[[#This Row],[Jekyll &amp; Hyde Park Duathlon]]/$T$3</f>
        <v>1</v>
      </c>
      <c r="AC597" s="65">
        <f t="shared" si="224"/>
        <v>3.6582524271844661</v>
      </c>
      <c r="AD597" s="55"/>
      <c r="AE597" s="55">
        <f>+AC597</f>
        <v>3.6582524271844661</v>
      </c>
      <c r="AF597" s="55"/>
      <c r="AG597" s="55"/>
      <c r="AH597" s="55"/>
      <c r="AI597" s="55"/>
      <c r="AJ597" s="73">
        <f>COUNT(Table1[[#This Row],[F open]:[M SuperVet]])</f>
        <v>1</v>
      </c>
    </row>
    <row r="598" spans="1:36" s="52" customFormat="1" hidden="1" x14ac:dyDescent="0.2">
      <c r="A598" s="16" t="str">
        <f t="shared" si="227"/>
        <v xml:space="preserve"> </v>
      </c>
      <c r="B598" s="16" t="s">
        <v>2115</v>
      </c>
      <c r="C598" s="15" t="s">
        <v>1664</v>
      </c>
      <c r="D598" s="29" t="s">
        <v>217</v>
      </c>
      <c r="E598" s="29" t="s">
        <v>188</v>
      </c>
      <c r="F598" s="82">
        <f t="shared" si="219"/>
        <v>903</v>
      </c>
      <c r="G598" s="82" t="str">
        <f>IF(Table1[[#This Row],[F open]]=""," ",RANK(AD598,$AD$5:$AD$1454,1))</f>
        <v xml:space="preserve"> </v>
      </c>
      <c r="H598" s="82" t="str">
        <f>IF(Table1[[#This Row],[F Vet]]=""," ",RANK(AE598,$AE$5:$AE$1454,1))</f>
        <v xml:space="preserve"> </v>
      </c>
      <c r="I598" s="82" t="str">
        <f>IF(Table1[[#This Row],[F SuperVet]]=""," ",RANK(AF598,$AF$5:$AF$1454,1))</f>
        <v xml:space="preserve"> </v>
      </c>
      <c r="J598" s="82">
        <f>IF(Table1[[#This Row],[M Open]]=""," ",RANK(AG598,$AG$5:$AG$1454,1))</f>
        <v>458</v>
      </c>
      <c r="K598" s="82" t="str">
        <f>IF(Table1[[#This Row],[M Vet]]=""," ",RANK(AH598,$AH$5:$AH$1454,1))</f>
        <v xml:space="preserve"> </v>
      </c>
      <c r="L598" s="82" t="str">
        <f>IF(Table1[[#This Row],[M SuperVet]]=""," ",RANK(AI598,$AI$5:$AI$1454,1))</f>
        <v xml:space="preserve"> </v>
      </c>
      <c r="M598" s="74">
        <v>404</v>
      </c>
      <c r="N598" s="74">
        <v>176</v>
      </c>
      <c r="O598" s="74">
        <v>47</v>
      </c>
      <c r="P598" s="74">
        <v>128</v>
      </c>
      <c r="Q598" s="17">
        <v>515</v>
      </c>
      <c r="R598" s="17">
        <v>139</v>
      </c>
      <c r="S598" s="17">
        <v>66</v>
      </c>
      <c r="T598" s="17">
        <v>179</v>
      </c>
      <c r="U598" s="55">
        <f>+Table1[[#This Row],[Thames Turbo Sprint Triathlon]]/$M$3</f>
        <v>1</v>
      </c>
      <c r="V598" s="55">
        <f t="shared" si="220"/>
        <v>1</v>
      </c>
      <c r="W598" s="55">
        <f t="shared" si="221"/>
        <v>1</v>
      </c>
      <c r="X598" s="55">
        <f t="shared" si="222"/>
        <v>1</v>
      </c>
      <c r="Y598" s="55">
        <f t="shared" si="223"/>
        <v>1</v>
      </c>
      <c r="Z598" s="55">
        <f>+Table1[[#This Row],[Hillingdon Sprint Triathlon]]/$R$3</f>
        <v>1</v>
      </c>
      <c r="AA598" s="55">
        <f>+Table1[[#This Row],[London Fields]]/$S$3</f>
        <v>0.63461538461538458</v>
      </c>
      <c r="AB598" s="55">
        <f>+Table1[[#This Row],[Jekyll &amp; Hyde Park Duathlon]]/$T$3</f>
        <v>1</v>
      </c>
      <c r="AC598" s="65">
        <f t="shared" si="224"/>
        <v>3.6346153846153846</v>
      </c>
      <c r="AD598" s="55"/>
      <c r="AE598" s="55"/>
      <c r="AF598" s="55"/>
      <c r="AG598" s="55">
        <f>+AC598</f>
        <v>3.6346153846153846</v>
      </c>
      <c r="AH598" s="55"/>
      <c r="AI598" s="55"/>
      <c r="AJ598" s="73">
        <f>COUNT(Table1[[#This Row],[F open]:[M SuperVet]])</f>
        <v>1</v>
      </c>
    </row>
    <row r="599" spans="1:36" s="52" customFormat="1" hidden="1" x14ac:dyDescent="0.2">
      <c r="A599" s="16" t="str">
        <f t="shared" si="227"/>
        <v xml:space="preserve"> </v>
      </c>
      <c r="B599" s="16" t="s">
        <v>1849</v>
      </c>
      <c r="C599" s="15" t="s">
        <v>1850</v>
      </c>
      <c r="D599" s="29" t="s">
        <v>1059</v>
      </c>
      <c r="E599" s="29" t="s">
        <v>188</v>
      </c>
      <c r="F599" s="82">
        <f t="shared" si="219"/>
        <v>978</v>
      </c>
      <c r="G599" s="82" t="str">
        <f>IF(Table1[[#This Row],[F open]]=""," ",RANK(AD599,$AD$5:$AD$1454,1))</f>
        <v xml:space="preserve"> </v>
      </c>
      <c r="H599" s="82" t="str">
        <f>IF(Table1[[#This Row],[F Vet]]=""," ",RANK(AE599,$AE$5:$AE$1454,1))</f>
        <v xml:space="preserve"> </v>
      </c>
      <c r="I599" s="82" t="str">
        <f>IF(Table1[[#This Row],[F SuperVet]]=""," ",RANK(AF599,$AF$5:$AF$1454,1))</f>
        <v xml:space="preserve"> </v>
      </c>
      <c r="J599" s="82" t="str">
        <f>IF(Table1[[#This Row],[M Open]]=""," ",RANK(AG599,$AG$5:$AG$1454,1))</f>
        <v xml:space="preserve"> </v>
      </c>
      <c r="K599" s="82" t="str">
        <f>IF(Table1[[#This Row],[M Vet]]=""," ",RANK(AH599,$AH$5:$AH$1454,1))</f>
        <v xml:space="preserve"> </v>
      </c>
      <c r="L599" s="82">
        <f>IF(Table1[[#This Row],[M SuperVet]]=""," ",RANK(AI599,$AI$5:$AI$1454,1))</f>
        <v>57</v>
      </c>
      <c r="M599" s="74">
        <v>404</v>
      </c>
      <c r="N599" s="74">
        <v>176</v>
      </c>
      <c r="O599" s="74">
        <v>47</v>
      </c>
      <c r="P599" s="74">
        <v>128</v>
      </c>
      <c r="Q599" s="17">
        <v>354</v>
      </c>
      <c r="R599" s="17">
        <v>139</v>
      </c>
      <c r="S599" s="17">
        <v>104</v>
      </c>
      <c r="T599" s="17">
        <v>179</v>
      </c>
      <c r="U599" s="55">
        <f>+Table1[[#This Row],[Thames Turbo Sprint Triathlon]]/$M$3</f>
        <v>1</v>
      </c>
      <c r="V599" s="55">
        <f t="shared" si="220"/>
        <v>1</v>
      </c>
      <c r="W599" s="55">
        <f t="shared" si="221"/>
        <v>1</v>
      </c>
      <c r="X599" s="55">
        <f t="shared" si="222"/>
        <v>1</v>
      </c>
      <c r="Y599" s="55">
        <f t="shared" si="223"/>
        <v>0.68737864077669908</v>
      </c>
      <c r="Z599" s="55">
        <f>+Table1[[#This Row],[Hillingdon Sprint Triathlon]]/$R$3</f>
        <v>1</v>
      </c>
      <c r="AA599" s="55">
        <f>+Table1[[#This Row],[London Fields]]/$S$3</f>
        <v>1</v>
      </c>
      <c r="AB599" s="55">
        <f>+Table1[[#This Row],[Jekyll &amp; Hyde Park Duathlon]]/$T$3</f>
        <v>1</v>
      </c>
      <c r="AC599" s="65">
        <f t="shared" si="224"/>
        <v>3.6873786407766991</v>
      </c>
      <c r="AD599" s="55"/>
      <c r="AE599" s="55"/>
      <c r="AF599" s="55"/>
      <c r="AG599" s="55"/>
      <c r="AH599" s="55"/>
      <c r="AI599" s="55">
        <f>+AC599</f>
        <v>3.6873786407766991</v>
      </c>
      <c r="AJ599" s="73">
        <f>COUNT(Table1[[#This Row],[F open]:[M SuperVet]])</f>
        <v>1</v>
      </c>
    </row>
    <row r="600" spans="1:36" s="52" customFormat="1" hidden="1" x14ac:dyDescent="0.2">
      <c r="A600" s="16" t="str">
        <f t="shared" si="227"/>
        <v xml:space="preserve"> </v>
      </c>
      <c r="B600" s="16" t="s">
        <v>552</v>
      </c>
      <c r="C600" s="15"/>
      <c r="D600" s="29" t="s">
        <v>397</v>
      </c>
      <c r="E600" s="29" t="s">
        <v>188</v>
      </c>
      <c r="F600" s="82">
        <f t="shared" si="219"/>
        <v>834</v>
      </c>
      <c r="G600" s="82" t="str">
        <f>IF(Table1[[#This Row],[F open]]=""," ",RANK(AD600,$AD$5:$AD$1454,1))</f>
        <v xml:space="preserve"> </v>
      </c>
      <c r="H600" s="82" t="str">
        <f>IF(Table1[[#This Row],[F Vet]]=""," ",RANK(AE600,$AE$5:$AE$1454,1))</f>
        <v xml:space="preserve"> </v>
      </c>
      <c r="I600" s="82" t="str">
        <f>IF(Table1[[#This Row],[F SuperVet]]=""," ",RANK(AF600,$AF$5:$AF$1454,1))</f>
        <v xml:space="preserve"> </v>
      </c>
      <c r="J600" s="82" t="str">
        <f>IF(Table1[[#This Row],[M Open]]=""," ",RANK(AG600,$AG$5:$AG$1454,1))</f>
        <v xml:space="preserve"> </v>
      </c>
      <c r="K600" s="82">
        <f>IF(Table1[[#This Row],[M Vet]]=""," ",RANK(AH600,$AH$5:$AH$1454,1))</f>
        <v>205</v>
      </c>
      <c r="L600" s="82" t="str">
        <f>IF(Table1[[#This Row],[M SuperVet]]=""," ",RANK(AI600,$AI$5:$AI$1454,1))</f>
        <v xml:space="preserve"> </v>
      </c>
      <c r="M600" s="74">
        <v>404</v>
      </c>
      <c r="N600" s="74">
        <v>176</v>
      </c>
      <c r="O600" s="74">
        <v>47</v>
      </c>
      <c r="P600" s="74">
        <v>128</v>
      </c>
      <c r="Q600" s="17">
        <v>304</v>
      </c>
      <c r="R600" s="17">
        <v>139</v>
      </c>
      <c r="S600" s="17">
        <v>104</v>
      </c>
      <c r="T600" s="17">
        <v>179</v>
      </c>
      <c r="U600" s="55">
        <f>+Table1[[#This Row],[Thames Turbo Sprint Triathlon]]/$M$3</f>
        <v>1</v>
      </c>
      <c r="V600" s="55">
        <f t="shared" si="220"/>
        <v>1</v>
      </c>
      <c r="W600" s="55">
        <f t="shared" si="221"/>
        <v>1</v>
      </c>
      <c r="X600" s="55">
        <f t="shared" si="222"/>
        <v>1</v>
      </c>
      <c r="Y600" s="55">
        <f t="shared" si="223"/>
        <v>0.59029126213592231</v>
      </c>
      <c r="Z600" s="55">
        <f>+Table1[[#This Row],[Hillingdon Sprint Triathlon]]/$R$3</f>
        <v>1</v>
      </c>
      <c r="AA600" s="55">
        <f>+Table1[[#This Row],[London Fields]]/$S$3</f>
        <v>1</v>
      </c>
      <c r="AB600" s="55">
        <f>+Table1[[#This Row],[Jekyll &amp; Hyde Park Duathlon]]/$T$3</f>
        <v>1</v>
      </c>
      <c r="AC600" s="65">
        <f t="shared" si="224"/>
        <v>3.5902912621359224</v>
      </c>
      <c r="AD600" s="55"/>
      <c r="AE600" s="55"/>
      <c r="AF600" s="55"/>
      <c r="AG600" s="55"/>
      <c r="AH600" s="55">
        <f>+AC600</f>
        <v>3.5902912621359224</v>
      </c>
      <c r="AI600" s="55"/>
      <c r="AJ600" s="73">
        <f>COUNT(Table1[[#This Row],[F open]:[M SuperVet]])</f>
        <v>1</v>
      </c>
    </row>
    <row r="601" spans="1:36" s="52" customFormat="1" hidden="1" x14ac:dyDescent="0.2">
      <c r="A601" s="16" t="str">
        <f t="shared" si="227"/>
        <v xml:space="preserve"> </v>
      </c>
      <c r="B601" s="16" t="s">
        <v>1788</v>
      </c>
      <c r="C601" s="15"/>
      <c r="D601" s="29" t="s">
        <v>217</v>
      </c>
      <c r="E601" s="29" t="s">
        <v>188</v>
      </c>
      <c r="F601" s="82">
        <f t="shared" si="219"/>
        <v>756</v>
      </c>
      <c r="G601" s="82" t="str">
        <f>IF(Table1[[#This Row],[F open]]=""," ",RANK(AD601,$AD$5:$AD$1454,1))</f>
        <v xml:space="preserve"> </v>
      </c>
      <c r="H601" s="82" t="str">
        <f>IF(Table1[[#This Row],[F Vet]]=""," ",RANK(AE601,$AE$5:$AE$1454,1))</f>
        <v xml:space="preserve"> </v>
      </c>
      <c r="I601" s="82" t="str">
        <f>IF(Table1[[#This Row],[F SuperVet]]=""," ",RANK(AF601,$AF$5:$AF$1454,1))</f>
        <v xml:space="preserve"> </v>
      </c>
      <c r="J601" s="82">
        <f>IF(Table1[[#This Row],[M Open]]=""," ",RANK(AG601,$AG$5:$AG$1454,1))</f>
        <v>405</v>
      </c>
      <c r="K601" s="82" t="str">
        <f>IF(Table1[[#This Row],[M Vet]]=""," ",RANK(AH601,$AH$5:$AH$1454,1))</f>
        <v xml:space="preserve"> </v>
      </c>
      <c r="L601" s="82" t="str">
        <f>IF(Table1[[#This Row],[M SuperVet]]=""," ",RANK(AI601,$AI$5:$AI$1454,1))</f>
        <v xml:space="preserve"> </v>
      </c>
      <c r="M601" s="74">
        <v>404</v>
      </c>
      <c r="N601" s="74">
        <v>176</v>
      </c>
      <c r="O601" s="74">
        <v>47</v>
      </c>
      <c r="P601" s="74">
        <v>128</v>
      </c>
      <c r="Q601" s="17">
        <v>271</v>
      </c>
      <c r="R601" s="17">
        <v>139</v>
      </c>
      <c r="S601" s="17">
        <v>104</v>
      </c>
      <c r="T601" s="17">
        <v>179</v>
      </c>
      <c r="U601" s="55">
        <f>+Table1[[#This Row],[Thames Turbo Sprint Triathlon]]/$M$3</f>
        <v>1</v>
      </c>
      <c r="V601" s="55">
        <f t="shared" si="220"/>
        <v>1</v>
      </c>
      <c r="W601" s="55">
        <f t="shared" si="221"/>
        <v>1</v>
      </c>
      <c r="X601" s="55">
        <f t="shared" si="222"/>
        <v>1</v>
      </c>
      <c r="Y601" s="55">
        <f t="shared" si="223"/>
        <v>0.52621359223300967</v>
      </c>
      <c r="Z601" s="55">
        <f>+Table1[[#This Row],[Hillingdon Sprint Triathlon]]/$R$3</f>
        <v>1</v>
      </c>
      <c r="AA601" s="55">
        <f>+Table1[[#This Row],[London Fields]]/$S$3</f>
        <v>1</v>
      </c>
      <c r="AB601" s="55">
        <f>+Table1[[#This Row],[Jekyll &amp; Hyde Park Duathlon]]/$T$3</f>
        <v>1</v>
      </c>
      <c r="AC601" s="65">
        <f t="shared" si="224"/>
        <v>3.5262135922330096</v>
      </c>
      <c r="AD601" s="55"/>
      <c r="AE601" s="55"/>
      <c r="AF601" s="55"/>
      <c r="AG601" s="55">
        <f>+AC601</f>
        <v>3.5262135922330096</v>
      </c>
      <c r="AH601" s="55"/>
      <c r="AI601" s="55"/>
      <c r="AJ601" s="73">
        <f>COUNT(Table1[[#This Row],[F open]:[M SuperVet]])</f>
        <v>1</v>
      </c>
    </row>
    <row r="602" spans="1:36" s="52" customFormat="1" x14ac:dyDescent="0.2">
      <c r="A602" s="16" t="str">
        <f t="shared" si="227"/>
        <v xml:space="preserve"> </v>
      </c>
      <c r="B602" s="16" t="s">
        <v>2080</v>
      </c>
      <c r="C602" s="15" t="s">
        <v>483</v>
      </c>
      <c r="D602" s="29" t="s">
        <v>217</v>
      </c>
      <c r="E602" s="29" t="s">
        <v>194</v>
      </c>
      <c r="F602" s="82">
        <f t="shared" si="219"/>
        <v>399</v>
      </c>
      <c r="G602" s="82">
        <f>IF(Table1[[#This Row],[F open]]=""," ",RANK(AD602,$AD$5:$AD$1454,1))</f>
        <v>36</v>
      </c>
      <c r="H602" s="82" t="str">
        <f>IF(Table1[[#This Row],[F Vet]]=""," ",RANK(AE602,$AE$5:$AE$1454,1))</f>
        <v xml:space="preserve"> </v>
      </c>
      <c r="I602" s="82" t="str">
        <f>IF(Table1[[#This Row],[F SuperVet]]=""," ",RANK(AF602,$AF$5:$AF$1454,1))</f>
        <v xml:space="preserve"> </v>
      </c>
      <c r="J602" s="82" t="str">
        <f>IF(Table1[[#This Row],[M Open]]=""," ",RANK(AG602,$AG$5:$AG$1454,1))</f>
        <v xml:space="preserve"> </v>
      </c>
      <c r="K602" s="82" t="str">
        <f>IF(Table1[[#This Row],[M Vet]]=""," ",RANK(AH602,$AH$5:$AH$1454,1))</f>
        <v xml:space="preserve"> </v>
      </c>
      <c r="L602" s="82" t="str">
        <f>IF(Table1[[#This Row],[M SuperVet]]=""," ",RANK(AI602,$AI$5:$AI$1454,1))</f>
        <v xml:space="preserve"> </v>
      </c>
      <c r="M602" s="74">
        <v>404</v>
      </c>
      <c r="N602" s="74">
        <v>176</v>
      </c>
      <c r="O602" s="74">
        <v>47</v>
      </c>
      <c r="P602" s="74">
        <v>128</v>
      </c>
      <c r="Q602" s="17">
        <v>515</v>
      </c>
      <c r="R602" s="17">
        <v>139</v>
      </c>
      <c r="S602" s="17">
        <v>26</v>
      </c>
      <c r="T602" s="17">
        <v>179</v>
      </c>
      <c r="U602" s="55">
        <f>+Table1[[#This Row],[Thames Turbo Sprint Triathlon]]/$M$3</f>
        <v>1</v>
      </c>
      <c r="V602" s="55">
        <f t="shared" si="220"/>
        <v>1</v>
      </c>
      <c r="W602" s="55">
        <f t="shared" si="221"/>
        <v>1</v>
      </c>
      <c r="X602" s="55">
        <f t="shared" si="222"/>
        <v>1</v>
      </c>
      <c r="Y602" s="55">
        <f t="shared" si="223"/>
        <v>1</v>
      </c>
      <c r="Z602" s="55">
        <f>+Table1[[#This Row],[Hillingdon Sprint Triathlon]]/$R$3</f>
        <v>1</v>
      </c>
      <c r="AA602" s="55">
        <f>+Table1[[#This Row],[London Fields]]/$S$3</f>
        <v>0.25</v>
      </c>
      <c r="AB602" s="55">
        <f>+Table1[[#This Row],[Jekyll &amp; Hyde Park Duathlon]]/$T$3</f>
        <v>1</v>
      </c>
      <c r="AC602" s="65">
        <f t="shared" si="224"/>
        <v>3.25</v>
      </c>
      <c r="AD602" s="55">
        <f>+AC602</f>
        <v>3.25</v>
      </c>
      <c r="AE602" s="55"/>
      <c r="AF602" s="55"/>
      <c r="AG602" s="55"/>
      <c r="AH602" s="55"/>
      <c r="AI602" s="55"/>
      <c r="AJ602" s="73">
        <f>COUNT(Table1[[#This Row],[F open]:[M SuperVet]])</f>
        <v>1</v>
      </c>
    </row>
    <row r="603" spans="1:36" s="52" customFormat="1" x14ac:dyDescent="0.2">
      <c r="A603" s="16" t="str">
        <f t="shared" si="227"/>
        <v xml:space="preserve"> </v>
      </c>
      <c r="B603" s="16" t="s">
        <v>446</v>
      </c>
      <c r="C603" s="15"/>
      <c r="D603" s="29" t="s">
        <v>397</v>
      </c>
      <c r="E603" s="29" t="s">
        <v>194</v>
      </c>
      <c r="F603" s="82">
        <f t="shared" si="219"/>
        <v>1106</v>
      </c>
      <c r="G603" s="82" t="str">
        <f>IF(Table1[[#This Row],[F open]]=""," ",RANK(AD603,$AD$5:$AD$1454,1))</f>
        <v xml:space="preserve"> </v>
      </c>
      <c r="H603" s="82">
        <f>IF(Table1[[#This Row],[F Vet]]=""," ",RANK(AE603,$AE$5:$AE$1454,1))</f>
        <v>46</v>
      </c>
      <c r="I603" s="82" t="str">
        <f>IF(Table1[[#This Row],[F SuperVet]]=""," ",RANK(AF603,$AF$5:$AF$1454,1))</f>
        <v xml:space="preserve"> </v>
      </c>
      <c r="J603" s="82" t="str">
        <f>IF(Table1[[#This Row],[M Open]]=""," ",RANK(AG603,$AG$5:$AG$1454,1))</f>
        <v xml:space="preserve"> </v>
      </c>
      <c r="K603" s="82" t="str">
        <f>IF(Table1[[#This Row],[M Vet]]=""," ",RANK(AH603,$AH$5:$AH$1454,1))</f>
        <v xml:space="preserve"> </v>
      </c>
      <c r="L603" s="82" t="str">
        <f>IF(Table1[[#This Row],[M SuperVet]]=""," ",RANK(AI603,$AI$5:$AI$1454,1))</f>
        <v xml:space="preserve"> </v>
      </c>
      <c r="M603" s="74">
        <v>314</v>
      </c>
      <c r="N603" s="74">
        <v>176</v>
      </c>
      <c r="O603" s="74">
        <v>47</v>
      </c>
      <c r="P603" s="74">
        <v>128</v>
      </c>
      <c r="Q603" s="17">
        <v>515</v>
      </c>
      <c r="R603" s="17">
        <v>139</v>
      </c>
      <c r="S603" s="17">
        <v>104</v>
      </c>
      <c r="T603" s="17">
        <v>179</v>
      </c>
      <c r="U603" s="55">
        <f>+Table1[[#This Row],[Thames Turbo Sprint Triathlon]]/$M$3</f>
        <v>0.77722772277227725</v>
      </c>
      <c r="V603" s="55">
        <f t="shared" si="220"/>
        <v>1</v>
      </c>
      <c r="W603" s="55">
        <f t="shared" si="221"/>
        <v>1</v>
      </c>
      <c r="X603" s="55">
        <f t="shared" si="222"/>
        <v>1</v>
      </c>
      <c r="Y603" s="55">
        <f t="shared" si="223"/>
        <v>1</v>
      </c>
      <c r="Z603" s="55">
        <f>+Table1[[#This Row],[Hillingdon Sprint Triathlon]]/$R$3</f>
        <v>1</v>
      </c>
      <c r="AA603" s="55">
        <f>+Table1[[#This Row],[London Fields]]/$S$3</f>
        <v>1</v>
      </c>
      <c r="AB603" s="55">
        <f>+Table1[[#This Row],[Jekyll &amp; Hyde Park Duathlon]]/$T$3</f>
        <v>1</v>
      </c>
      <c r="AC603" s="65">
        <f t="shared" si="224"/>
        <v>3.7772277227722775</v>
      </c>
      <c r="AD603" s="55"/>
      <c r="AE603" s="55">
        <f>+AC603</f>
        <v>3.7772277227722775</v>
      </c>
      <c r="AF603" s="55"/>
      <c r="AG603" s="55"/>
      <c r="AH603" s="55"/>
      <c r="AI603" s="55"/>
      <c r="AJ603" s="73">
        <f>COUNT(Table1[[#This Row],[F open]:[M SuperVet]])</f>
        <v>1</v>
      </c>
    </row>
    <row r="604" spans="1:36" s="52" customFormat="1" x14ac:dyDescent="0.2">
      <c r="A604" s="16" t="str">
        <f t="shared" si="227"/>
        <v xml:space="preserve"> </v>
      </c>
      <c r="B604" s="16" t="s">
        <v>2250</v>
      </c>
      <c r="C604" s="15"/>
      <c r="D604" s="29" t="s">
        <v>217</v>
      </c>
      <c r="E604" s="29" t="s">
        <v>194</v>
      </c>
      <c r="F604" s="82">
        <f t="shared" si="219"/>
        <v>1225</v>
      </c>
      <c r="G604" s="82">
        <f>IF(Table1[[#This Row],[F open]]=""," ",RANK(AD604,$AD$5:$AD$1454,1))</f>
        <v>222</v>
      </c>
      <c r="H604" s="82" t="str">
        <f>IF(Table1[[#This Row],[F Vet]]=""," ",RANK(AE604,$AE$5:$AE$1454,1))</f>
        <v xml:space="preserve"> </v>
      </c>
      <c r="I604" s="82" t="str">
        <f>IF(Table1[[#This Row],[F SuperVet]]=""," ",RANK(AF604,$AF$5:$AF$1454,1))</f>
        <v xml:space="preserve"> </v>
      </c>
      <c r="J604" s="82" t="str">
        <f>IF(Table1[[#This Row],[M Open]]=""," ",RANK(AG604,$AG$5:$AG$1454,1))</f>
        <v xml:space="preserve"> </v>
      </c>
      <c r="K604" s="82" t="str">
        <f>IF(Table1[[#This Row],[M Vet]]=""," ",RANK(AH604,$AH$5:$AH$1454,1))</f>
        <v xml:space="preserve"> </v>
      </c>
      <c r="L604" s="82" t="str">
        <f>IF(Table1[[#This Row],[M SuperVet]]=""," ",RANK(AI604,$AI$5:$AI$1454,1))</f>
        <v xml:space="preserve"> </v>
      </c>
      <c r="M604" s="74">
        <v>404</v>
      </c>
      <c r="N604" s="74">
        <v>176</v>
      </c>
      <c r="O604" s="74">
        <v>47</v>
      </c>
      <c r="P604" s="74">
        <v>128</v>
      </c>
      <c r="Q604" s="17">
        <v>515</v>
      </c>
      <c r="R604" s="17">
        <v>139</v>
      </c>
      <c r="S604" s="17">
        <v>104</v>
      </c>
      <c r="T604" s="17">
        <v>153</v>
      </c>
      <c r="U604" s="55">
        <f>+Table1[[#This Row],[Thames Turbo Sprint Triathlon]]/$M$3</f>
        <v>1</v>
      </c>
      <c r="V604" s="55">
        <f t="shared" si="220"/>
        <v>1</v>
      </c>
      <c r="W604" s="55">
        <f t="shared" si="221"/>
        <v>1</v>
      </c>
      <c r="X604" s="55">
        <f t="shared" si="222"/>
        <v>1</v>
      </c>
      <c r="Y604" s="55">
        <f t="shared" si="223"/>
        <v>1</v>
      </c>
      <c r="Z604" s="55">
        <f>+Table1[[#This Row],[Hillingdon Sprint Triathlon]]/$R$3</f>
        <v>1</v>
      </c>
      <c r="AA604" s="55">
        <f>+Table1[[#This Row],[London Fields]]/$S$3</f>
        <v>1</v>
      </c>
      <c r="AB604" s="55">
        <f>+Table1[[#This Row],[Jekyll &amp; Hyde Park Duathlon]]/$T$3</f>
        <v>0.85474860335195535</v>
      </c>
      <c r="AC604" s="65">
        <f t="shared" si="224"/>
        <v>3.8547486033519553</v>
      </c>
      <c r="AD604" s="55">
        <f>+AC604</f>
        <v>3.8547486033519553</v>
      </c>
      <c r="AE604" s="55"/>
      <c r="AF604" s="55"/>
      <c r="AG604" s="55"/>
      <c r="AH604" s="55"/>
      <c r="AI604" s="55"/>
      <c r="AJ604" s="73">
        <f>COUNT(Table1[[#This Row],[F open]:[M SuperVet]])</f>
        <v>1</v>
      </c>
    </row>
    <row r="605" spans="1:36" s="52" customFormat="1" x14ac:dyDescent="0.2">
      <c r="A605" s="16" t="str">
        <f t="shared" si="227"/>
        <v xml:space="preserve"> </v>
      </c>
      <c r="B605" s="16" t="s">
        <v>2142</v>
      </c>
      <c r="C605" s="15"/>
      <c r="D605" s="29" t="s">
        <v>397</v>
      </c>
      <c r="E605" s="29" t="s">
        <v>194</v>
      </c>
      <c r="F605" s="82">
        <f t="shared" si="219"/>
        <v>1348</v>
      </c>
      <c r="G605" s="82" t="str">
        <f>IF(Table1[[#This Row],[F open]]=""," ",RANK(AD605,$AD$5:$AD$1454,1))</f>
        <v xml:space="preserve"> </v>
      </c>
      <c r="H605" s="82">
        <f>IF(Table1[[#This Row],[F Vet]]=""," ",RANK(AE605,$AE$5:$AE$1454,1))</f>
        <v>78</v>
      </c>
      <c r="I605" s="82" t="str">
        <f>IF(Table1[[#This Row],[F SuperVet]]=""," ",RANK(AF605,$AF$5:$AF$1454,1))</f>
        <v xml:space="preserve"> </v>
      </c>
      <c r="J605" s="82" t="str">
        <f>IF(Table1[[#This Row],[M Open]]=""," ",RANK(AG605,$AG$5:$AG$1454,1))</f>
        <v xml:space="preserve"> </v>
      </c>
      <c r="K605" s="82" t="str">
        <f>IF(Table1[[#This Row],[M Vet]]=""," ",RANK(AH605,$AH$5:$AH$1454,1))</f>
        <v xml:space="preserve"> </v>
      </c>
      <c r="L605" s="82" t="str">
        <f>IF(Table1[[#This Row],[M SuperVet]]=""," ",RANK(AI605,$AI$5:$AI$1454,1))</f>
        <v xml:space="preserve"> </v>
      </c>
      <c r="M605" s="74">
        <v>404</v>
      </c>
      <c r="N605" s="74">
        <v>176</v>
      </c>
      <c r="O605" s="74">
        <v>47</v>
      </c>
      <c r="P605" s="74">
        <v>128</v>
      </c>
      <c r="Q605" s="17">
        <v>515</v>
      </c>
      <c r="R605" s="17">
        <v>139</v>
      </c>
      <c r="S605" s="17">
        <v>97</v>
      </c>
      <c r="T605" s="17">
        <v>179</v>
      </c>
      <c r="U605" s="55">
        <f>+Table1[[#This Row],[Thames Turbo Sprint Triathlon]]/$M$3</f>
        <v>1</v>
      </c>
      <c r="V605" s="55">
        <f t="shared" si="220"/>
        <v>1</v>
      </c>
      <c r="W605" s="55">
        <f t="shared" si="221"/>
        <v>1</v>
      </c>
      <c r="X605" s="55">
        <f t="shared" si="222"/>
        <v>1</v>
      </c>
      <c r="Y605" s="55">
        <f t="shared" si="223"/>
        <v>1</v>
      </c>
      <c r="Z605" s="55">
        <f>+Table1[[#This Row],[Hillingdon Sprint Triathlon]]/$R$3</f>
        <v>1</v>
      </c>
      <c r="AA605" s="55">
        <f>+Table1[[#This Row],[London Fields]]/$S$3</f>
        <v>0.93269230769230771</v>
      </c>
      <c r="AB605" s="55">
        <f>+Table1[[#This Row],[Jekyll &amp; Hyde Park Duathlon]]/$T$3</f>
        <v>1</v>
      </c>
      <c r="AC605" s="65">
        <f t="shared" si="224"/>
        <v>3.9326923076923075</v>
      </c>
      <c r="AD605" s="55"/>
      <c r="AE605" s="55">
        <f>+AC605</f>
        <v>3.9326923076923075</v>
      </c>
      <c r="AF605" s="55"/>
      <c r="AG605" s="55"/>
      <c r="AH605" s="55"/>
      <c r="AI605" s="55"/>
      <c r="AJ605" s="73">
        <f>COUNT(Table1[[#This Row],[F open]:[M SuperVet]])</f>
        <v>1</v>
      </c>
    </row>
    <row r="606" spans="1:36" s="52" customFormat="1" hidden="1" x14ac:dyDescent="0.2">
      <c r="A606" s="16" t="str">
        <f t="shared" si="227"/>
        <v xml:space="preserve"> </v>
      </c>
      <c r="B606" s="16" t="s">
        <v>707</v>
      </c>
      <c r="C606" s="15" t="s">
        <v>94</v>
      </c>
      <c r="D606" s="29" t="s">
        <v>1059</v>
      </c>
      <c r="E606" s="29" t="s">
        <v>188</v>
      </c>
      <c r="F606" s="82">
        <f t="shared" si="219"/>
        <v>784</v>
      </c>
      <c r="G606" s="82" t="str">
        <f>IF(Table1[[#This Row],[F open]]=""," ",RANK(AD606,$AD$5:$AD$1454,1))</f>
        <v xml:space="preserve"> </v>
      </c>
      <c r="H606" s="82" t="str">
        <f>IF(Table1[[#This Row],[F Vet]]=""," ",RANK(AE606,$AE$5:$AE$1454,1))</f>
        <v xml:space="preserve"> </v>
      </c>
      <c r="I606" s="82" t="str">
        <f>IF(Table1[[#This Row],[F SuperVet]]=""," ",RANK(AF606,$AF$5:$AF$1454,1))</f>
        <v xml:space="preserve"> </v>
      </c>
      <c r="J606" s="82" t="str">
        <f>IF(Table1[[#This Row],[M Open]]=""," ",RANK(AG606,$AG$5:$AG$1454,1))</f>
        <v xml:space="preserve"> </v>
      </c>
      <c r="K606" s="82" t="str">
        <f>IF(Table1[[#This Row],[M Vet]]=""," ",RANK(AH606,$AH$5:$AH$1454,1))</f>
        <v xml:space="preserve"> </v>
      </c>
      <c r="L606" s="82">
        <f>IF(Table1[[#This Row],[M SuperVet]]=""," ",RANK(AI606,$AI$5:$AI$1454,1))</f>
        <v>40</v>
      </c>
      <c r="M606" s="74">
        <v>222</v>
      </c>
      <c r="N606" s="74">
        <v>176</v>
      </c>
      <c r="O606" s="74">
        <v>47</v>
      </c>
      <c r="P606" s="74">
        <v>128</v>
      </c>
      <c r="Q606" s="17">
        <v>515</v>
      </c>
      <c r="R606" s="17">
        <v>139</v>
      </c>
      <c r="S606" s="17">
        <v>104</v>
      </c>
      <c r="T606" s="17">
        <v>179</v>
      </c>
      <c r="U606" s="55">
        <f>+Table1[[#This Row],[Thames Turbo Sprint Triathlon]]/$M$3</f>
        <v>0.54950495049504955</v>
      </c>
      <c r="V606" s="55">
        <f t="shared" si="220"/>
        <v>1</v>
      </c>
      <c r="W606" s="55">
        <f t="shared" si="221"/>
        <v>1</v>
      </c>
      <c r="X606" s="55">
        <f t="shared" si="222"/>
        <v>1</v>
      </c>
      <c r="Y606" s="55">
        <f t="shared" si="223"/>
        <v>1</v>
      </c>
      <c r="Z606" s="55">
        <f>+Table1[[#This Row],[Hillingdon Sprint Triathlon]]/$R$3</f>
        <v>1</v>
      </c>
      <c r="AA606" s="55">
        <f>+Table1[[#This Row],[London Fields]]/$S$3</f>
        <v>1</v>
      </c>
      <c r="AB606" s="55">
        <f>+Table1[[#This Row],[Jekyll &amp; Hyde Park Duathlon]]/$T$3</f>
        <v>1</v>
      </c>
      <c r="AC606" s="65">
        <f t="shared" si="224"/>
        <v>3.5495049504950495</v>
      </c>
      <c r="AD606" s="55"/>
      <c r="AE606" s="55"/>
      <c r="AF606" s="55"/>
      <c r="AG606" s="55"/>
      <c r="AH606" s="55"/>
      <c r="AI606" s="55">
        <f t="shared" ref="AI606:AI607" si="228">+AC606</f>
        <v>3.5495049504950495</v>
      </c>
      <c r="AJ606" s="73">
        <f>COUNT(Table1[[#This Row],[F open]:[M SuperVet]])</f>
        <v>1</v>
      </c>
    </row>
    <row r="607" spans="1:36" s="52" customFormat="1" hidden="1" x14ac:dyDescent="0.2">
      <c r="A607" s="16" t="str">
        <f t="shared" si="227"/>
        <v xml:space="preserve"> </v>
      </c>
      <c r="B607" s="16" t="s">
        <v>616</v>
      </c>
      <c r="C607" s="15" t="s">
        <v>53</v>
      </c>
      <c r="D607" s="29" t="s">
        <v>1059</v>
      </c>
      <c r="E607" s="29" t="s">
        <v>1530</v>
      </c>
      <c r="F607" s="82">
        <f t="shared" si="219"/>
        <v>403</v>
      </c>
      <c r="G607" s="82" t="str">
        <f>IF(Table1[[#This Row],[F open]]=""," ",RANK(AD607,$AD$5:$AD$1454,1))</f>
        <v xml:space="preserve"> </v>
      </c>
      <c r="H607" s="82" t="str">
        <f>IF(Table1[[#This Row],[F Vet]]=""," ",RANK(AE607,$AE$5:$AE$1454,1))</f>
        <v xml:space="preserve"> </v>
      </c>
      <c r="I607" s="82" t="str">
        <f>IF(Table1[[#This Row],[F SuperVet]]=""," ",RANK(AF607,$AF$5:$AF$1454,1))</f>
        <v xml:space="preserve"> </v>
      </c>
      <c r="J607" s="82" t="str">
        <f>IF(Table1[[#This Row],[M Open]]=""," ",RANK(AG607,$AG$5:$AG$1454,1))</f>
        <v xml:space="preserve"> </v>
      </c>
      <c r="K607" s="82" t="str">
        <f>IF(Table1[[#This Row],[M Vet]]=""," ",RANK(AH607,$AH$5:$AH$1454,1))</f>
        <v xml:space="preserve"> </v>
      </c>
      <c r="L607" s="82">
        <f>IF(Table1[[#This Row],[M SuperVet]]=""," ",RANK(AI607,$AI$5:$AI$1454,1))</f>
        <v>25</v>
      </c>
      <c r="M607" s="74">
        <v>404</v>
      </c>
      <c r="N607" s="74">
        <v>176</v>
      </c>
      <c r="O607" s="74">
        <v>47</v>
      </c>
      <c r="P607" s="74">
        <v>128</v>
      </c>
      <c r="Q607" s="17">
        <v>515</v>
      </c>
      <c r="R607" s="17">
        <v>35</v>
      </c>
      <c r="S607" s="17">
        <v>104</v>
      </c>
      <c r="T607" s="17">
        <v>179</v>
      </c>
      <c r="U607" s="55">
        <f>+Table1[[#This Row],[Thames Turbo Sprint Triathlon]]/$M$3</f>
        <v>1</v>
      </c>
      <c r="V607" s="55">
        <f t="shared" si="220"/>
        <v>1</v>
      </c>
      <c r="W607" s="55">
        <f t="shared" si="221"/>
        <v>1</v>
      </c>
      <c r="X607" s="55">
        <f t="shared" si="222"/>
        <v>1</v>
      </c>
      <c r="Y607" s="55">
        <f t="shared" si="223"/>
        <v>1</v>
      </c>
      <c r="Z607" s="55">
        <f>+Table1[[#This Row],[Hillingdon Sprint Triathlon]]/$R$3</f>
        <v>0.25179856115107913</v>
      </c>
      <c r="AA607" s="55">
        <f>+Table1[[#This Row],[London Fields]]/$S$3</f>
        <v>1</v>
      </c>
      <c r="AB607" s="55">
        <f>+Table1[[#This Row],[Jekyll &amp; Hyde Park Duathlon]]/$T$3</f>
        <v>1</v>
      </c>
      <c r="AC607" s="65">
        <f t="shared" si="224"/>
        <v>3.2517985611510793</v>
      </c>
      <c r="AD607" s="55"/>
      <c r="AE607" s="55"/>
      <c r="AF607" s="55"/>
      <c r="AG607" s="55"/>
      <c r="AH607" s="55"/>
      <c r="AI607" s="55">
        <f t="shared" si="228"/>
        <v>3.2517985611510793</v>
      </c>
      <c r="AJ607" s="73">
        <f>COUNT(Table1[[#This Row],[F open]:[M SuperVet]])</f>
        <v>1</v>
      </c>
    </row>
    <row r="608" spans="1:36" s="52" customFormat="1" x14ac:dyDescent="0.2">
      <c r="A608" s="16" t="str">
        <f t="shared" si="227"/>
        <v xml:space="preserve"> </v>
      </c>
      <c r="B608" s="16" t="s">
        <v>2032</v>
      </c>
      <c r="C608" s="15" t="s">
        <v>53</v>
      </c>
      <c r="D608" s="29" t="s">
        <v>1059</v>
      </c>
      <c r="E608" s="29" t="s">
        <v>1538</v>
      </c>
      <c r="F608" s="82">
        <f t="shared" si="219"/>
        <v>1105</v>
      </c>
      <c r="G608" s="82" t="str">
        <f>IF(Table1[[#This Row],[F open]]=""," ",RANK(AD608,$AD$5:$AD$1454,1))</f>
        <v xml:space="preserve"> </v>
      </c>
      <c r="H608" s="82" t="str">
        <f>IF(Table1[[#This Row],[F Vet]]=""," ",RANK(AE608,$AE$5:$AE$1454,1))</f>
        <v xml:space="preserve"> </v>
      </c>
      <c r="I608" s="82">
        <f>IF(Table1[[#This Row],[F SuperVet]]=""," ",RANK(AF608,$AF$5:$AF$1454,1))</f>
        <v>15</v>
      </c>
      <c r="J608" s="82" t="str">
        <f>IF(Table1[[#This Row],[M Open]]=""," ",RANK(AG608,$AG$5:$AG$1454,1))</f>
        <v xml:space="preserve"> </v>
      </c>
      <c r="K608" s="82" t="str">
        <f>IF(Table1[[#This Row],[M Vet]]=""," ",RANK(AH608,$AH$5:$AH$1454,1))</f>
        <v xml:space="preserve"> </v>
      </c>
      <c r="L608" s="82" t="str">
        <f>IF(Table1[[#This Row],[M SuperVet]]=""," ",RANK(AI608,$AI$5:$AI$1454,1))</f>
        <v xml:space="preserve"> </v>
      </c>
      <c r="M608" s="74">
        <v>404</v>
      </c>
      <c r="N608" s="74">
        <v>176</v>
      </c>
      <c r="O608" s="74">
        <v>47</v>
      </c>
      <c r="P608" s="74">
        <v>128</v>
      </c>
      <c r="Q608" s="17">
        <v>515</v>
      </c>
      <c r="R608" s="17">
        <v>108</v>
      </c>
      <c r="S608" s="17">
        <v>104</v>
      </c>
      <c r="T608" s="17">
        <v>179</v>
      </c>
      <c r="U608" s="55">
        <f>+Table1[[#This Row],[Thames Turbo Sprint Triathlon]]/$M$3</f>
        <v>1</v>
      </c>
      <c r="V608" s="55">
        <f t="shared" si="220"/>
        <v>1</v>
      </c>
      <c r="W608" s="55">
        <f t="shared" si="221"/>
        <v>1</v>
      </c>
      <c r="X608" s="55">
        <f t="shared" si="222"/>
        <v>1</v>
      </c>
      <c r="Y608" s="55">
        <f t="shared" si="223"/>
        <v>1</v>
      </c>
      <c r="Z608" s="55">
        <f>+Table1[[#This Row],[Hillingdon Sprint Triathlon]]/$R$3</f>
        <v>0.7769784172661871</v>
      </c>
      <c r="AA608" s="55">
        <f>+Table1[[#This Row],[London Fields]]/$S$3</f>
        <v>1</v>
      </c>
      <c r="AB608" s="55">
        <f>+Table1[[#This Row],[Jekyll &amp; Hyde Park Duathlon]]/$T$3</f>
        <v>1</v>
      </c>
      <c r="AC608" s="65">
        <f t="shared" si="224"/>
        <v>3.7769784172661871</v>
      </c>
      <c r="AD608" s="55"/>
      <c r="AE608" s="55"/>
      <c r="AF608" s="55">
        <f>+AC608</f>
        <v>3.7769784172661871</v>
      </c>
      <c r="AG608" s="55"/>
      <c r="AH608" s="55"/>
      <c r="AI608" s="55"/>
      <c r="AJ608" s="73">
        <f>COUNT(Table1[[#This Row],[F open]:[M SuperVet]])</f>
        <v>1</v>
      </c>
    </row>
    <row r="609" spans="1:36" s="52" customFormat="1" x14ac:dyDescent="0.2">
      <c r="A609" s="16" t="str">
        <f t="shared" si="227"/>
        <v xml:space="preserve"> </v>
      </c>
      <c r="B609" s="16" t="s">
        <v>564</v>
      </c>
      <c r="C609" s="15"/>
      <c r="D609" s="29" t="s">
        <v>397</v>
      </c>
      <c r="E609" s="29" t="s">
        <v>194</v>
      </c>
      <c r="F609" s="82">
        <f t="shared" si="219"/>
        <v>647</v>
      </c>
      <c r="G609" s="82" t="str">
        <f>IF(Table1[[#This Row],[F open]]=""," ",RANK(AD609,$AD$5:$AD$1454,1))</f>
        <v xml:space="preserve"> </v>
      </c>
      <c r="H609" s="82">
        <f>IF(Table1[[#This Row],[F Vet]]=""," ",RANK(AE609,$AE$5:$AE$1454,1))</f>
        <v>16</v>
      </c>
      <c r="I609" s="82" t="str">
        <f>IF(Table1[[#This Row],[F SuperVet]]=""," ",RANK(AF609,$AF$5:$AF$1454,1))</f>
        <v xml:space="preserve"> </v>
      </c>
      <c r="J609" s="82" t="str">
        <f>IF(Table1[[#This Row],[M Open]]=""," ",RANK(AG609,$AG$5:$AG$1454,1))</f>
        <v xml:space="preserve"> </v>
      </c>
      <c r="K609" s="82" t="str">
        <f>IF(Table1[[#This Row],[M Vet]]=""," ",RANK(AH609,$AH$5:$AH$1454,1))</f>
        <v xml:space="preserve"> </v>
      </c>
      <c r="L609" s="82" t="str">
        <f>IF(Table1[[#This Row],[M SuperVet]]=""," ",RANK(AI609,$AI$5:$AI$1454,1))</f>
        <v xml:space="preserve"> </v>
      </c>
      <c r="M609" s="74">
        <v>404</v>
      </c>
      <c r="N609" s="74">
        <v>176</v>
      </c>
      <c r="O609" s="74">
        <v>47</v>
      </c>
      <c r="P609" s="74">
        <v>128</v>
      </c>
      <c r="Q609" s="17">
        <v>229</v>
      </c>
      <c r="R609" s="17">
        <v>139</v>
      </c>
      <c r="S609" s="17">
        <v>104</v>
      </c>
      <c r="T609" s="17">
        <v>179</v>
      </c>
      <c r="U609" s="55">
        <f>+Table1[[#This Row],[Thames Turbo Sprint Triathlon]]/$M$3</f>
        <v>1</v>
      </c>
      <c r="V609" s="55">
        <f t="shared" si="220"/>
        <v>1</v>
      </c>
      <c r="W609" s="55">
        <f t="shared" si="221"/>
        <v>1</v>
      </c>
      <c r="X609" s="55">
        <f t="shared" si="222"/>
        <v>1</v>
      </c>
      <c r="Y609" s="55">
        <f t="shared" si="223"/>
        <v>0.44466019417475727</v>
      </c>
      <c r="Z609" s="55">
        <f>+Table1[[#This Row],[Hillingdon Sprint Triathlon]]/$R$3</f>
        <v>1</v>
      </c>
      <c r="AA609" s="55">
        <f>+Table1[[#This Row],[London Fields]]/$S$3</f>
        <v>1</v>
      </c>
      <c r="AB609" s="55">
        <f>+Table1[[#This Row],[Jekyll &amp; Hyde Park Duathlon]]/$T$3</f>
        <v>1</v>
      </c>
      <c r="AC609" s="65">
        <f t="shared" si="224"/>
        <v>3.444660194174757</v>
      </c>
      <c r="AD609" s="55"/>
      <c r="AE609" s="55">
        <f>+AC609</f>
        <v>3.444660194174757</v>
      </c>
      <c r="AF609" s="55"/>
      <c r="AG609" s="55"/>
      <c r="AH609" s="55"/>
      <c r="AI609" s="55"/>
      <c r="AJ609" s="73">
        <f>COUNT(Table1[[#This Row],[F open]:[M SuperVet]])</f>
        <v>1</v>
      </c>
    </row>
    <row r="610" spans="1:36" s="52" customFormat="1" x14ac:dyDescent="0.2">
      <c r="A610" s="16" t="str">
        <f t="shared" si="227"/>
        <v xml:space="preserve"> </v>
      </c>
      <c r="B610" s="16" t="s">
        <v>1552</v>
      </c>
      <c r="C610" s="15" t="s">
        <v>219</v>
      </c>
      <c r="D610" s="29" t="s">
        <v>217</v>
      </c>
      <c r="E610" s="29" t="s">
        <v>1538</v>
      </c>
      <c r="F610" s="82">
        <f t="shared" si="219"/>
        <v>619</v>
      </c>
      <c r="G610" s="82">
        <f>IF(Table1[[#This Row],[F open]]=""," ",RANK(AD610,$AD$5:$AD$1454,1))</f>
        <v>72</v>
      </c>
      <c r="H610" s="82" t="str">
        <f>IF(Table1[[#This Row],[F Vet]]=""," ",RANK(AE610,$AE$5:$AE$1454,1))</f>
        <v xml:space="preserve"> </v>
      </c>
      <c r="I610" s="82" t="str">
        <f>IF(Table1[[#This Row],[F SuperVet]]=""," ",RANK(AF610,$AF$5:$AF$1454,1))</f>
        <v xml:space="preserve"> </v>
      </c>
      <c r="J610" s="82" t="str">
        <f>IF(Table1[[#This Row],[M Open]]=""," ",RANK(AG610,$AG$5:$AG$1454,1))</f>
        <v xml:space="preserve"> </v>
      </c>
      <c r="K610" s="82" t="str">
        <f>IF(Table1[[#This Row],[M Vet]]=""," ",RANK(AH610,$AH$5:$AH$1454,1))</f>
        <v xml:space="preserve"> </v>
      </c>
      <c r="L610" s="82" t="str">
        <f>IF(Table1[[#This Row],[M SuperVet]]=""," ",RANK(AI610,$AI$5:$AI$1454,1))</f>
        <v xml:space="preserve"> </v>
      </c>
      <c r="M610" s="74">
        <v>404</v>
      </c>
      <c r="N610" s="74">
        <v>176</v>
      </c>
      <c r="O610" s="74">
        <v>47</v>
      </c>
      <c r="P610" s="74">
        <v>54</v>
      </c>
      <c r="Q610" s="17">
        <v>515</v>
      </c>
      <c r="R610" s="17">
        <v>139</v>
      </c>
      <c r="S610" s="17">
        <v>104</v>
      </c>
      <c r="T610" s="17">
        <v>179</v>
      </c>
      <c r="U610" s="55">
        <f>+Table1[[#This Row],[Thames Turbo Sprint Triathlon]]/$M$3</f>
        <v>1</v>
      </c>
      <c r="V610" s="55">
        <f t="shared" si="220"/>
        <v>1</v>
      </c>
      <c r="W610" s="55">
        <f t="shared" si="221"/>
        <v>1</v>
      </c>
      <c r="X610" s="55">
        <f t="shared" si="222"/>
        <v>0.421875</v>
      </c>
      <c r="Y610" s="55">
        <f t="shared" si="223"/>
        <v>1</v>
      </c>
      <c r="Z610" s="55">
        <f>+Table1[[#This Row],[Hillingdon Sprint Triathlon]]/$R$3</f>
        <v>1</v>
      </c>
      <c r="AA610" s="55">
        <f>+Table1[[#This Row],[London Fields]]/$S$3</f>
        <v>1</v>
      </c>
      <c r="AB610" s="55">
        <f>+Table1[[#This Row],[Jekyll &amp; Hyde Park Duathlon]]/$T$3</f>
        <v>1</v>
      </c>
      <c r="AC610" s="65">
        <f t="shared" si="224"/>
        <v>3.421875</v>
      </c>
      <c r="AD610" s="55">
        <f t="shared" ref="AD610:AD615" si="229">+AC610</f>
        <v>3.421875</v>
      </c>
      <c r="AE610" s="55"/>
      <c r="AF610" s="55"/>
      <c r="AG610" s="55"/>
      <c r="AH610" s="55"/>
      <c r="AI610" s="55"/>
      <c r="AJ610" s="73">
        <f>COUNT(Table1[[#This Row],[F open]:[M SuperVet]])</f>
        <v>1</v>
      </c>
    </row>
    <row r="611" spans="1:36" s="52" customFormat="1" x14ac:dyDescent="0.2">
      <c r="A611" s="16" t="str">
        <f t="shared" si="227"/>
        <v xml:space="preserve"> </v>
      </c>
      <c r="B611" s="16" t="s">
        <v>1449</v>
      </c>
      <c r="C611" s="15" t="s">
        <v>192</v>
      </c>
      <c r="D611" s="29" t="s">
        <v>217</v>
      </c>
      <c r="E611" s="29" t="s">
        <v>194</v>
      </c>
      <c r="F611" s="82">
        <f t="shared" si="219"/>
        <v>1029</v>
      </c>
      <c r="G611" s="82">
        <f>IF(Table1[[#This Row],[F open]]=""," ",RANK(AD611,$AD$5:$AD$1454,1))</f>
        <v>162</v>
      </c>
      <c r="H611" s="82" t="str">
        <f>IF(Table1[[#This Row],[F Vet]]=""," ",RANK(AE611,$AE$5:$AE$1454,1))</f>
        <v xml:space="preserve"> </v>
      </c>
      <c r="I611" s="82" t="str">
        <f>IF(Table1[[#This Row],[F SuperVet]]=""," ",RANK(AF611,$AF$5:$AF$1454,1))</f>
        <v xml:space="preserve"> </v>
      </c>
      <c r="J611" s="82" t="str">
        <f>IF(Table1[[#This Row],[M Open]]=""," ",RANK(AG611,$AG$5:$AG$1454,1))</f>
        <v xml:space="preserve"> </v>
      </c>
      <c r="K611" s="82" t="str">
        <f>IF(Table1[[#This Row],[M Vet]]=""," ",RANK(AH611,$AH$5:$AH$1454,1))</f>
        <v xml:space="preserve"> </v>
      </c>
      <c r="L611" s="82" t="str">
        <f>IF(Table1[[#This Row],[M SuperVet]]=""," ",RANK(AI611,$AI$5:$AI$1454,1))</f>
        <v xml:space="preserve"> </v>
      </c>
      <c r="M611" s="74">
        <v>404</v>
      </c>
      <c r="N611" s="74">
        <v>127</v>
      </c>
      <c r="O611" s="74">
        <v>47</v>
      </c>
      <c r="P611" s="74">
        <v>128</v>
      </c>
      <c r="Q611" s="17">
        <v>515</v>
      </c>
      <c r="R611" s="17">
        <v>139</v>
      </c>
      <c r="S611" s="17">
        <v>104</v>
      </c>
      <c r="T611" s="17">
        <v>179</v>
      </c>
      <c r="U611" s="55">
        <f>+Table1[[#This Row],[Thames Turbo Sprint Triathlon]]/$M$3</f>
        <v>1</v>
      </c>
      <c r="V611" s="55">
        <f t="shared" si="220"/>
        <v>0.72159090909090906</v>
      </c>
      <c r="W611" s="55">
        <f t="shared" si="221"/>
        <v>1</v>
      </c>
      <c r="X611" s="55">
        <f t="shared" si="222"/>
        <v>1</v>
      </c>
      <c r="Y611" s="55">
        <f t="shared" si="223"/>
        <v>1</v>
      </c>
      <c r="Z611" s="55">
        <f>+Table1[[#This Row],[Hillingdon Sprint Triathlon]]/$R$3</f>
        <v>1</v>
      </c>
      <c r="AA611" s="55">
        <f>+Table1[[#This Row],[London Fields]]/$S$3</f>
        <v>1</v>
      </c>
      <c r="AB611" s="55">
        <f>+Table1[[#This Row],[Jekyll &amp; Hyde Park Duathlon]]/$T$3</f>
        <v>1</v>
      </c>
      <c r="AC611" s="65">
        <f t="shared" si="224"/>
        <v>3.7215909090909092</v>
      </c>
      <c r="AD611" s="55">
        <f t="shared" si="229"/>
        <v>3.7215909090909092</v>
      </c>
      <c r="AE611" s="55"/>
      <c r="AF611" s="55"/>
      <c r="AG611" s="55"/>
      <c r="AH611" s="55"/>
      <c r="AI611" s="55"/>
      <c r="AJ611" s="73">
        <f>COUNT(Table1[[#This Row],[F open]:[M SuperVet]])</f>
        <v>1</v>
      </c>
    </row>
    <row r="612" spans="1:36" s="52" customFormat="1" x14ac:dyDescent="0.2">
      <c r="A612" s="16" t="str">
        <f t="shared" si="227"/>
        <v xml:space="preserve"> </v>
      </c>
      <c r="B612" s="16" t="s">
        <v>1777</v>
      </c>
      <c r="C612" s="15"/>
      <c r="D612" s="29" t="s">
        <v>217</v>
      </c>
      <c r="E612" s="29" t="s">
        <v>194</v>
      </c>
      <c r="F612" s="82">
        <f t="shared" si="219"/>
        <v>708</v>
      </c>
      <c r="G612" s="82">
        <f>IF(Table1[[#This Row],[F open]]=""," ",RANK(AD612,$AD$5:$AD$1454,1))</f>
        <v>94</v>
      </c>
      <c r="H612" s="82" t="str">
        <f>IF(Table1[[#This Row],[F Vet]]=""," ",RANK(AE612,$AE$5:$AE$1454,1))</f>
        <v xml:space="preserve"> </v>
      </c>
      <c r="I612" s="82" t="str">
        <f>IF(Table1[[#This Row],[F SuperVet]]=""," ",RANK(AF612,$AF$5:$AF$1454,1))</f>
        <v xml:space="preserve"> </v>
      </c>
      <c r="J612" s="82" t="str">
        <f>IF(Table1[[#This Row],[M Open]]=""," ",RANK(AG612,$AG$5:$AG$1454,1))</f>
        <v xml:space="preserve"> </v>
      </c>
      <c r="K612" s="82" t="str">
        <f>IF(Table1[[#This Row],[M Vet]]=""," ",RANK(AH612,$AH$5:$AH$1454,1))</f>
        <v xml:space="preserve"> </v>
      </c>
      <c r="L612" s="82" t="str">
        <f>IF(Table1[[#This Row],[M SuperVet]]=""," ",RANK(AI612,$AI$5:$AI$1454,1))</f>
        <v xml:space="preserve"> </v>
      </c>
      <c r="M612" s="74">
        <v>404</v>
      </c>
      <c r="N612" s="74">
        <v>176</v>
      </c>
      <c r="O612" s="74">
        <v>47</v>
      </c>
      <c r="P612" s="74">
        <v>128</v>
      </c>
      <c r="Q612" s="17">
        <v>253</v>
      </c>
      <c r="R612" s="17">
        <v>139</v>
      </c>
      <c r="S612" s="17">
        <v>104</v>
      </c>
      <c r="T612" s="17">
        <v>179</v>
      </c>
      <c r="U612" s="55">
        <f>+Table1[[#This Row],[Thames Turbo Sprint Triathlon]]/$M$3</f>
        <v>1</v>
      </c>
      <c r="V612" s="55">
        <f t="shared" si="220"/>
        <v>1</v>
      </c>
      <c r="W612" s="55">
        <f t="shared" si="221"/>
        <v>1</v>
      </c>
      <c r="X612" s="55">
        <f t="shared" si="222"/>
        <v>1</v>
      </c>
      <c r="Y612" s="55">
        <f t="shared" si="223"/>
        <v>0.49126213592233009</v>
      </c>
      <c r="Z612" s="55">
        <f>+Table1[[#This Row],[Hillingdon Sprint Triathlon]]/$R$3</f>
        <v>1</v>
      </c>
      <c r="AA612" s="55">
        <f>+Table1[[#This Row],[London Fields]]/$S$3</f>
        <v>1</v>
      </c>
      <c r="AB612" s="55">
        <f>+Table1[[#This Row],[Jekyll &amp; Hyde Park Duathlon]]/$T$3</f>
        <v>1</v>
      </c>
      <c r="AC612" s="65">
        <f t="shared" si="224"/>
        <v>3.4912621359223301</v>
      </c>
      <c r="AD612" s="55">
        <f t="shared" si="229"/>
        <v>3.4912621359223301</v>
      </c>
      <c r="AE612" s="55"/>
      <c r="AF612" s="55"/>
      <c r="AG612" s="55"/>
      <c r="AH612" s="55"/>
      <c r="AI612" s="55"/>
      <c r="AJ612" s="73">
        <f>COUNT(Table1[[#This Row],[F open]:[M SuperVet]])</f>
        <v>1</v>
      </c>
    </row>
    <row r="613" spans="1:36" s="52" customFormat="1" x14ac:dyDescent="0.2">
      <c r="A613" s="16" t="str">
        <f t="shared" si="227"/>
        <v xml:space="preserve"> </v>
      </c>
      <c r="B613" s="16" t="s">
        <v>2055</v>
      </c>
      <c r="C613" s="15"/>
      <c r="D613" s="29" t="s">
        <v>217</v>
      </c>
      <c r="E613" s="29" t="s">
        <v>194</v>
      </c>
      <c r="F613" s="82">
        <f t="shared" si="219"/>
        <v>1409</v>
      </c>
      <c r="G613" s="82">
        <f>IF(Table1[[#This Row],[F open]]=""," ",RANK(AD613,$AD$5:$AD$1454,1))</f>
        <v>295</v>
      </c>
      <c r="H613" s="82" t="str">
        <f>IF(Table1[[#This Row],[F Vet]]=""," ",RANK(AE613,$AE$5:$AE$1454,1))</f>
        <v xml:space="preserve"> </v>
      </c>
      <c r="I613" s="82" t="str">
        <f>IF(Table1[[#This Row],[F SuperVet]]=""," ",RANK(AF613,$AF$5:$AF$1454,1))</f>
        <v xml:space="preserve"> </v>
      </c>
      <c r="J613" s="82" t="str">
        <f>IF(Table1[[#This Row],[M Open]]=""," ",RANK(AG613,$AG$5:$AG$1454,1))</f>
        <v xml:space="preserve"> </v>
      </c>
      <c r="K613" s="82" t="str">
        <f>IF(Table1[[#This Row],[M Vet]]=""," ",RANK(AH613,$AH$5:$AH$1454,1))</f>
        <v xml:space="preserve"> </v>
      </c>
      <c r="L613" s="82" t="str">
        <f>IF(Table1[[#This Row],[M SuperVet]]=""," ",RANK(AI613,$AI$5:$AI$1454,1))</f>
        <v xml:space="preserve"> </v>
      </c>
      <c r="M613" s="74">
        <v>404</v>
      </c>
      <c r="N613" s="74">
        <v>176</v>
      </c>
      <c r="O613" s="74">
        <v>47</v>
      </c>
      <c r="P613" s="74">
        <v>128</v>
      </c>
      <c r="Q613" s="17">
        <v>515</v>
      </c>
      <c r="R613" s="17">
        <v>135</v>
      </c>
      <c r="S613" s="17">
        <v>104</v>
      </c>
      <c r="T613" s="17">
        <v>179</v>
      </c>
      <c r="U613" s="55">
        <f>+Table1[[#This Row],[Thames Turbo Sprint Triathlon]]/$M$3</f>
        <v>1</v>
      </c>
      <c r="V613" s="55">
        <f t="shared" si="220"/>
        <v>1</v>
      </c>
      <c r="W613" s="55">
        <f t="shared" si="221"/>
        <v>1</v>
      </c>
      <c r="X613" s="55">
        <f t="shared" si="222"/>
        <v>1</v>
      </c>
      <c r="Y613" s="55">
        <f t="shared" si="223"/>
        <v>1</v>
      </c>
      <c r="Z613" s="55">
        <f>+Table1[[#This Row],[Hillingdon Sprint Triathlon]]/$R$3</f>
        <v>0.97122302158273377</v>
      </c>
      <c r="AA613" s="55">
        <f>+Table1[[#This Row],[London Fields]]/$S$3</f>
        <v>1</v>
      </c>
      <c r="AB613" s="55">
        <f>+Table1[[#This Row],[Jekyll &amp; Hyde Park Duathlon]]/$T$3</f>
        <v>1</v>
      </c>
      <c r="AC613" s="65">
        <f t="shared" si="224"/>
        <v>3.971223021582734</v>
      </c>
      <c r="AD613" s="55">
        <f t="shared" si="229"/>
        <v>3.971223021582734</v>
      </c>
      <c r="AE613" s="55"/>
      <c r="AF613" s="55"/>
      <c r="AG613" s="55"/>
      <c r="AH613" s="55"/>
      <c r="AI613" s="55"/>
      <c r="AJ613" s="73">
        <f>COUNT(Table1[[#This Row],[F open]:[M SuperVet]])</f>
        <v>1</v>
      </c>
    </row>
    <row r="614" spans="1:36" s="52" customFormat="1" x14ac:dyDescent="0.2">
      <c r="A614" s="16" t="str">
        <f t="shared" si="227"/>
        <v xml:space="preserve"> </v>
      </c>
      <c r="B614" s="16" t="s">
        <v>2106</v>
      </c>
      <c r="C614" s="15"/>
      <c r="D614" s="29" t="s">
        <v>217</v>
      </c>
      <c r="E614" s="29" t="s">
        <v>194</v>
      </c>
      <c r="F614" s="82">
        <f t="shared" si="219"/>
        <v>783</v>
      </c>
      <c r="G614" s="82">
        <f>IF(Table1[[#This Row],[F open]]=""," ",RANK(AD614,$AD$5:$AD$1454,1))</f>
        <v>111</v>
      </c>
      <c r="H614" s="82" t="str">
        <f>IF(Table1[[#This Row],[F Vet]]=""," ",RANK(AE614,$AE$5:$AE$1454,1))</f>
        <v xml:space="preserve"> </v>
      </c>
      <c r="I614" s="82" t="str">
        <f>IF(Table1[[#This Row],[F SuperVet]]=""," ",RANK(AF614,$AF$5:$AF$1454,1))</f>
        <v xml:space="preserve"> </v>
      </c>
      <c r="J614" s="82" t="str">
        <f>IF(Table1[[#This Row],[M Open]]=""," ",RANK(AG614,$AG$5:$AG$1454,1))</f>
        <v xml:space="preserve"> </v>
      </c>
      <c r="K614" s="82" t="str">
        <f>IF(Table1[[#This Row],[M Vet]]=""," ",RANK(AH614,$AH$5:$AH$1454,1))</f>
        <v xml:space="preserve"> </v>
      </c>
      <c r="L614" s="82" t="str">
        <f>IF(Table1[[#This Row],[M SuperVet]]=""," ",RANK(AI614,$AI$5:$AI$1454,1))</f>
        <v xml:space="preserve"> </v>
      </c>
      <c r="M614" s="74">
        <v>404</v>
      </c>
      <c r="N614" s="74">
        <v>176</v>
      </c>
      <c r="O614" s="74">
        <v>47</v>
      </c>
      <c r="P614" s="74">
        <v>128</v>
      </c>
      <c r="Q614" s="17">
        <v>515</v>
      </c>
      <c r="R614" s="17">
        <v>139</v>
      </c>
      <c r="S614" s="17">
        <v>57</v>
      </c>
      <c r="T614" s="17">
        <v>179</v>
      </c>
      <c r="U614" s="55">
        <f>+Table1[[#This Row],[Thames Turbo Sprint Triathlon]]/$M$3</f>
        <v>1</v>
      </c>
      <c r="V614" s="55">
        <f t="shared" si="220"/>
        <v>1</v>
      </c>
      <c r="W614" s="55">
        <f t="shared" si="221"/>
        <v>1</v>
      </c>
      <c r="X614" s="55">
        <f t="shared" si="222"/>
        <v>1</v>
      </c>
      <c r="Y614" s="55">
        <f t="shared" si="223"/>
        <v>1</v>
      </c>
      <c r="Z614" s="55">
        <f>+Table1[[#This Row],[Hillingdon Sprint Triathlon]]/$R$3</f>
        <v>1</v>
      </c>
      <c r="AA614" s="55">
        <f>+Table1[[#This Row],[London Fields]]/$S$3</f>
        <v>0.54807692307692313</v>
      </c>
      <c r="AB614" s="55">
        <f>+Table1[[#This Row],[Jekyll &amp; Hyde Park Duathlon]]/$T$3</f>
        <v>1</v>
      </c>
      <c r="AC614" s="65">
        <f t="shared" si="224"/>
        <v>3.5480769230769234</v>
      </c>
      <c r="AD614" s="55">
        <f t="shared" si="229"/>
        <v>3.5480769230769234</v>
      </c>
      <c r="AE614" s="55"/>
      <c r="AF614" s="55"/>
      <c r="AG614" s="55"/>
      <c r="AH614" s="55"/>
      <c r="AI614" s="55"/>
      <c r="AJ614" s="73">
        <f>COUNT(Table1[[#This Row],[F open]:[M SuperVet]])</f>
        <v>1</v>
      </c>
    </row>
    <row r="615" spans="1:36" s="52" customFormat="1" x14ac:dyDescent="0.2">
      <c r="A615" s="16" t="str">
        <f t="shared" si="227"/>
        <v xml:space="preserve"> </v>
      </c>
      <c r="B615" s="16" t="s">
        <v>2239</v>
      </c>
      <c r="C615" s="15"/>
      <c r="D615" s="29" t="s">
        <v>217</v>
      </c>
      <c r="E615" s="29" t="s">
        <v>194</v>
      </c>
      <c r="F615" s="82">
        <f t="shared" si="219"/>
        <v>1122</v>
      </c>
      <c r="G615" s="82">
        <f>IF(Table1[[#This Row],[F open]]=""," ",RANK(AD615,$AD$5:$AD$1454,1))</f>
        <v>188</v>
      </c>
      <c r="H615" s="82" t="str">
        <f>IF(Table1[[#This Row],[F Vet]]=""," ",RANK(AE615,$AE$5:$AE$1454,1))</f>
        <v xml:space="preserve"> </v>
      </c>
      <c r="I615" s="82" t="str">
        <f>IF(Table1[[#This Row],[F SuperVet]]=""," ",RANK(AF615,$AF$5:$AF$1454,1))</f>
        <v xml:space="preserve"> </v>
      </c>
      <c r="J615" s="82" t="str">
        <f>IF(Table1[[#This Row],[M Open]]=""," ",RANK(AG615,$AG$5:$AG$1454,1))</f>
        <v xml:space="preserve"> </v>
      </c>
      <c r="K615" s="82" t="str">
        <f>IF(Table1[[#This Row],[M Vet]]=""," ",RANK(AH615,$AH$5:$AH$1454,1))</f>
        <v xml:space="preserve"> </v>
      </c>
      <c r="L615" s="82" t="str">
        <f>IF(Table1[[#This Row],[M SuperVet]]=""," ",RANK(AI615,$AI$5:$AI$1454,1))</f>
        <v xml:space="preserve"> </v>
      </c>
      <c r="M615" s="74">
        <v>404</v>
      </c>
      <c r="N615" s="74">
        <v>176</v>
      </c>
      <c r="O615" s="74">
        <v>47</v>
      </c>
      <c r="P615" s="74">
        <v>128</v>
      </c>
      <c r="Q615" s="17">
        <v>515</v>
      </c>
      <c r="R615" s="17">
        <v>139</v>
      </c>
      <c r="S615" s="17">
        <v>104</v>
      </c>
      <c r="T615" s="17">
        <v>141</v>
      </c>
      <c r="U615" s="55">
        <f>+Table1[[#This Row],[Thames Turbo Sprint Triathlon]]/$M$3</f>
        <v>1</v>
      </c>
      <c r="V615" s="55">
        <f t="shared" si="220"/>
        <v>1</v>
      </c>
      <c r="W615" s="55">
        <f t="shared" si="221"/>
        <v>1</v>
      </c>
      <c r="X615" s="55">
        <f t="shared" si="222"/>
        <v>1</v>
      </c>
      <c r="Y615" s="55">
        <f t="shared" si="223"/>
        <v>1</v>
      </c>
      <c r="Z615" s="55">
        <f>+Table1[[#This Row],[Hillingdon Sprint Triathlon]]/$R$3</f>
        <v>1</v>
      </c>
      <c r="AA615" s="55">
        <f>+Table1[[#This Row],[London Fields]]/$S$3</f>
        <v>1</v>
      </c>
      <c r="AB615" s="55">
        <f>+Table1[[#This Row],[Jekyll &amp; Hyde Park Duathlon]]/$T$3</f>
        <v>0.78770949720670391</v>
      </c>
      <c r="AC615" s="65">
        <f t="shared" si="224"/>
        <v>3.7877094972067038</v>
      </c>
      <c r="AD615" s="55">
        <f t="shared" si="229"/>
        <v>3.7877094972067038</v>
      </c>
      <c r="AE615" s="55"/>
      <c r="AF615" s="55"/>
      <c r="AG615" s="55"/>
      <c r="AH615" s="55"/>
      <c r="AI615" s="55"/>
      <c r="AJ615" s="73">
        <f>COUNT(Table1[[#This Row],[F open]:[M SuperVet]])</f>
        <v>1</v>
      </c>
    </row>
    <row r="616" spans="1:36" s="52" customFormat="1" hidden="1" x14ac:dyDescent="0.2">
      <c r="A616" s="16" t="str">
        <f t="shared" si="227"/>
        <v xml:space="preserve"> </v>
      </c>
      <c r="B616" s="16" t="s">
        <v>1626</v>
      </c>
      <c r="C616" s="15" t="s">
        <v>1618</v>
      </c>
      <c r="D616" s="29" t="s">
        <v>217</v>
      </c>
      <c r="E616" s="29" t="s">
        <v>188</v>
      </c>
      <c r="F616" s="82">
        <f t="shared" si="219"/>
        <v>158</v>
      </c>
      <c r="G616" s="82" t="str">
        <f>IF(Table1[[#This Row],[F open]]=""," ",RANK(AD616,$AD$5:$AD$1454,1))</f>
        <v xml:space="preserve"> </v>
      </c>
      <c r="H616" s="82" t="str">
        <f>IF(Table1[[#This Row],[F Vet]]=""," ",RANK(AE616,$AE$5:$AE$1454,1))</f>
        <v xml:space="preserve"> </v>
      </c>
      <c r="I616" s="82" t="str">
        <f>IF(Table1[[#This Row],[F SuperVet]]=""," ",RANK(AF616,$AF$5:$AF$1454,1))</f>
        <v xml:space="preserve"> </v>
      </c>
      <c r="J616" s="82">
        <f>IF(Table1[[#This Row],[M Open]]=""," ",RANK(AG616,$AG$5:$AG$1454,1))</f>
        <v>88</v>
      </c>
      <c r="K616" s="82" t="str">
        <f>IF(Table1[[#This Row],[M Vet]]=""," ",RANK(AH616,$AH$5:$AH$1454,1))</f>
        <v xml:space="preserve"> </v>
      </c>
      <c r="L616" s="82" t="str">
        <f>IF(Table1[[#This Row],[M SuperVet]]=""," ",RANK(AI616,$AI$5:$AI$1454,1))</f>
        <v xml:space="preserve"> </v>
      </c>
      <c r="M616" s="74">
        <v>404</v>
      </c>
      <c r="N616" s="74">
        <v>176</v>
      </c>
      <c r="O616" s="74">
        <v>47</v>
      </c>
      <c r="P616" s="74">
        <v>128</v>
      </c>
      <c r="Q616" s="17">
        <v>22</v>
      </c>
      <c r="R616" s="17">
        <v>139</v>
      </c>
      <c r="S616" s="17">
        <v>104</v>
      </c>
      <c r="T616" s="17">
        <v>179</v>
      </c>
      <c r="U616" s="55">
        <f>+Table1[[#This Row],[Thames Turbo Sprint Triathlon]]/$M$3</f>
        <v>1</v>
      </c>
      <c r="V616" s="55">
        <f t="shared" si="220"/>
        <v>1</v>
      </c>
      <c r="W616" s="55">
        <f t="shared" si="221"/>
        <v>1</v>
      </c>
      <c r="X616" s="55">
        <f t="shared" si="222"/>
        <v>1</v>
      </c>
      <c r="Y616" s="55">
        <f t="shared" si="223"/>
        <v>4.2718446601941747E-2</v>
      </c>
      <c r="Z616" s="55">
        <f>+Table1[[#This Row],[Hillingdon Sprint Triathlon]]/$R$3</f>
        <v>1</v>
      </c>
      <c r="AA616" s="55">
        <f>+Table1[[#This Row],[London Fields]]/$S$3</f>
        <v>1</v>
      </c>
      <c r="AB616" s="55">
        <f>+Table1[[#This Row],[Jekyll &amp; Hyde Park Duathlon]]/$T$3</f>
        <v>1</v>
      </c>
      <c r="AC616" s="65">
        <f t="shared" si="224"/>
        <v>3.0427184466019419</v>
      </c>
      <c r="AD616" s="55"/>
      <c r="AE616" s="55"/>
      <c r="AF616" s="55"/>
      <c r="AG616" s="55">
        <f>+AC616</f>
        <v>3.0427184466019419</v>
      </c>
      <c r="AH616" s="55"/>
      <c r="AI616" s="55"/>
      <c r="AJ616" s="73">
        <f>COUNT(Table1[[#This Row],[F open]:[M SuperVet]])</f>
        <v>1</v>
      </c>
    </row>
    <row r="617" spans="1:36" s="52" customFormat="1" hidden="1" x14ac:dyDescent="0.2">
      <c r="A617" s="16" t="str">
        <f t="shared" si="227"/>
        <v xml:space="preserve"> </v>
      </c>
      <c r="B617" s="16" t="s">
        <v>958</v>
      </c>
      <c r="C617" s="15" t="s">
        <v>4</v>
      </c>
      <c r="D617" s="29" t="s">
        <v>397</v>
      </c>
      <c r="E617" s="29" t="s">
        <v>188</v>
      </c>
      <c r="F617" s="82">
        <f t="shared" si="219"/>
        <v>1073</v>
      </c>
      <c r="G617" s="82" t="str">
        <f>IF(Table1[[#This Row],[F open]]=""," ",RANK(AD617,$AD$5:$AD$1454,1))</f>
        <v xml:space="preserve"> </v>
      </c>
      <c r="H617" s="82" t="str">
        <f>IF(Table1[[#This Row],[F Vet]]=""," ",RANK(AE617,$AE$5:$AE$1454,1))</f>
        <v xml:space="preserve"> </v>
      </c>
      <c r="I617" s="82" t="str">
        <f>IF(Table1[[#This Row],[F SuperVet]]=""," ",RANK(AF617,$AF$5:$AF$1454,1))</f>
        <v xml:space="preserve"> </v>
      </c>
      <c r="J617" s="82" t="str">
        <f>IF(Table1[[#This Row],[M Open]]=""," ",RANK(AG617,$AG$5:$AG$1454,1))</f>
        <v xml:space="preserve"> </v>
      </c>
      <c r="K617" s="82">
        <f>IF(Table1[[#This Row],[M Vet]]=""," ",RANK(AH617,$AH$5:$AH$1454,1))</f>
        <v>271</v>
      </c>
      <c r="L617" s="82" t="str">
        <f>IF(Table1[[#This Row],[M SuperVet]]=""," ",RANK(AI617,$AI$5:$AI$1454,1))</f>
        <v xml:space="preserve"> </v>
      </c>
      <c r="M617" s="74">
        <v>304</v>
      </c>
      <c r="N617" s="74">
        <v>176</v>
      </c>
      <c r="O617" s="74">
        <v>47</v>
      </c>
      <c r="P617" s="74">
        <v>128</v>
      </c>
      <c r="Q617" s="17">
        <v>515</v>
      </c>
      <c r="R617" s="17">
        <v>139</v>
      </c>
      <c r="S617" s="17">
        <v>104</v>
      </c>
      <c r="T617" s="17">
        <v>179</v>
      </c>
      <c r="U617" s="55">
        <f>+Table1[[#This Row],[Thames Turbo Sprint Triathlon]]/$M$3</f>
        <v>0.75247524752475248</v>
      </c>
      <c r="V617" s="55">
        <f t="shared" si="220"/>
        <v>1</v>
      </c>
      <c r="W617" s="55">
        <f t="shared" si="221"/>
        <v>1</v>
      </c>
      <c r="X617" s="55">
        <f t="shared" si="222"/>
        <v>1</v>
      </c>
      <c r="Y617" s="55">
        <f t="shared" si="223"/>
        <v>1</v>
      </c>
      <c r="Z617" s="55">
        <f>+Table1[[#This Row],[Hillingdon Sprint Triathlon]]/$R$3</f>
        <v>1</v>
      </c>
      <c r="AA617" s="55">
        <f>+Table1[[#This Row],[London Fields]]/$S$3</f>
        <v>1</v>
      </c>
      <c r="AB617" s="55">
        <f>+Table1[[#This Row],[Jekyll &amp; Hyde Park Duathlon]]/$T$3</f>
        <v>1</v>
      </c>
      <c r="AC617" s="65">
        <f t="shared" si="224"/>
        <v>3.7524752475247523</v>
      </c>
      <c r="AD617" s="55"/>
      <c r="AE617" s="55"/>
      <c r="AF617" s="55"/>
      <c r="AG617" s="55"/>
      <c r="AH617" s="55">
        <f>+AC617</f>
        <v>3.7524752475247523</v>
      </c>
      <c r="AI617" s="55"/>
      <c r="AJ617" s="73">
        <f>COUNT(Table1[[#This Row],[F open]:[M SuperVet]])</f>
        <v>1</v>
      </c>
    </row>
    <row r="618" spans="1:36" s="52" customFormat="1" x14ac:dyDescent="0.2">
      <c r="A618" s="16" t="str">
        <f t="shared" si="227"/>
        <v xml:space="preserve"> </v>
      </c>
      <c r="B618" s="16" t="s">
        <v>1799</v>
      </c>
      <c r="C618" s="15"/>
      <c r="D618" s="29" t="s">
        <v>397</v>
      </c>
      <c r="E618" s="29" t="s">
        <v>194</v>
      </c>
      <c r="F618" s="82">
        <f t="shared" si="219"/>
        <v>789</v>
      </c>
      <c r="G618" s="82" t="str">
        <f>IF(Table1[[#This Row],[F open]]=""," ",RANK(AD618,$AD$5:$AD$1454,1))</f>
        <v xml:space="preserve"> </v>
      </c>
      <c r="H618" s="82">
        <f>IF(Table1[[#This Row],[F Vet]]=""," ",RANK(AE618,$AE$5:$AE$1454,1))</f>
        <v>24</v>
      </c>
      <c r="I618" s="82" t="str">
        <f>IF(Table1[[#This Row],[F SuperVet]]=""," ",RANK(AF618,$AF$5:$AF$1454,1))</f>
        <v xml:space="preserve"> </v>
      </c>
      <c r="J618" s="82" t="str">
        <f>IF(Table1[[#This Row],[M Open]]=""," ",RANK(AG618,$AG$5:$AG$1454,1))</f>
        <v xml:space="preserve"> </v>
      </c>
      <c r="K618" s="82" t="str">
        <f>IF(Table1[[#This Row],[M Vet]]=""," ",RANK(AH618,$AH$5:$AH$1454,1))</f>
        <v xml:space="preserve"> </v>
      </c>
      <c r="L618" s="82" t="str">
        <f>IF(Table1[[#This Row],[M SuperVet]]=""," ",RANK(AI618,$AI$5:$AI$1454,1))</f>
        <v xml:space="preserve"> </v>
      </c>
      <c r="M618" s="74">
        <v>404</v>
      </c>
      <c r="N618" s="74">
        <v>176</v>
      </c>
      <c r="O618" s="74">
        <v>47</v>
      </c>
      <c r="P618" s="74">
        <v>128</v>
      </c>
      <c r="Q618" s="17">
        <v>285</v>
      </c>
      <c r="R618" s="17">
        <v>139</v>
      </c>
      <c r="S618" s="17">
        <v>104</v>
      </c>
      <c r="T618" s="17">
        <v>179</v>
      </c>
      <c r="U618" s="55">
        <f>+Table1[[#This Row],[Thames Turbo Sprint Triathlon]]/$M$3</f>
        <v>1</v>
      </c>
      <c r="V618" s="55">
        <f t="shared" si="220"/>
        <v>1</v>
      </c>
      <c r="W618" s="55">
        <f t="shared" si="221"/>
        <v>1</v>
      </c>
      <c r="X618" s="55">
        <f t="shared" si="222"/>
        <v>1</v>
      </c>
      <c r="Y618" s="55">
        <f t="shared" si="223"/>
        <v>0.55339805825242716</v>
      </c>
      <c r="Z618" s="55">
        <f>+Table1[[#This Row],[Hillingdon Sprint Triathlon]]/$R$3</f>
        <v>1</v>
      </c>
      <c r="AA618" s="55">
        <f>+Table1[[#This Row],[London Fields]]/$S$3</f>
        <v>1</v>
      </c>
      <c r="AB618" s="55">
        <f>+Table1[[#This Row],[Jekyll &amp; Hyde Park Duathlon]]/$T$3</f>
        <v>1</v>
      </c>
      <c r="AC618" s="65">
        <f t="shared" si="224"/>
        <v>3.5533980582524274</v>
      </c>
      <c r="AD618" s="55"/>
      <c r="AE618" s="55">
        <f>+AC618</f>
        <v>3.5533980582524274</v>
      </c>
      <c r="AF618" s="55"/>
      <c r="AG618" s="55"/>
      <c r="AH618" s="55"/>
      <c r="AI618" s="55"/>
      <c r="AJ618" s="73">
        <f>COUNT(Table1[[#This Row],[F open]:[M SuperVet]])</f>
        <v>1</v>
      </c>
    </row>
    <row r="619" spans="1:36" s="52" customFormat="1" hidden="1" x14ac:dyDescent="0.2">
      <c r="A619" s="16" t="str">
        <f t="shared" si="227"/>
        <v xml:space="preserve"> </v>
      </c>
      <c r="B619" s="16" t="s">
        <v>1719</v>
      </c>
      <c r="C619" s="15"/>
      <c r="D619" s="29" t="s">
        <v>1059</v>
      </c>
      <c r="E619" s="29" t="s">
        <v>188</v>
      </c>
      <c r="F619" s="82">
        <f t="shared" si="219"/>
        <v>488</v>
      </c>
      <c r="G619" s="82" t="str">
        <f>IF(Table1[[#This Row],[F open]]=""," ",RANK(AD619,$AD$5:$AD$1454,1))</f>
        <v xml:space="preserve"> </v>
      </c>
      <c r="H619" s="82" t="str">
        <f>IF(Table1[[#This Row],[F Vet]]=""," ",RANK(AE619,$AE$5:$AE$1454,1))</f>
        <v xml:space="preserve"> </v>
      </c>
      <c r="I619" s="82" t="str">
        <f>IF(Table1[[#This Row],[F SuperVet]]=""," ",RANK(AF619,$AF$5:$AF$1454,1))</f>
        <v xml:space="preserve"> </v>
      </c>
      <c r="J619" s="82" t="str">
        <f>IF(Table1[[#This Row],[M Open]]=""," ",RANK(AG619,$AG$5:$AG$1454,1))</f>
        <v xml:space="preserve"> </v>
      </c>
      <c r="K619" s="82" t="str">
        <f>IF(Table1[[#This Row],[M Vet]]=""," ",RANK(AH619,$AH$5:$AH$1454,1))</f>
        <v xml:space="preserve"> </v>
      </c>
      <c r="L619" s="82">
        <f>IF(Table1[[#This Row],[M SuperVet]]=""," ",RANK(AI619,$AI$5:$AI$1454,1))</f>
        <v>28</v>
      </c>
      <c r="M619" s="74">
        <v>404</v>
      </c>
      <c r="N619" s="74">
        <v>176</v>
      </c>
      <c r="O619" s="74">
        <v>47</v>
      </c>
      <c r="P619" s="74">
        <v>128</v>
      </c>
      <c r="Q619" s="17">
        <v>164</v>
      </c>
      <c r="R619" s="17">
        <v>139</v>
      </c>
      <c r="S619" s="17">
        <v>104</v>
      </c>
      <c r="T619" s="17">
        <v>179</v>
      </c>
      <c r="U619" s="55">
        <f>+Table1[[#This Row],[Thames Turbo Sprint Triathlon]]/$M$3</f>
        <v>1</v>
      </c>
      <c r="V619" s="55">
        <f t="shared" si="220"/>
        <v>1</v>
      </c>
      <c r="W619" s="55">
        <f t="shared" si="221"/>
        <v>1</v>
      </c>
      <c r="X619" s="55">
        <f t="shared" si="222"/>
        <v>1</v>
      </c>
      <c r="Y619" s="55">
        <f t="shared" si="223"/>
        <v>0.31844660194174756</v>
      </c>
      <c r="Z619" s="55">
        <f>+Table1[[#This Row],[Hillingdon Sprint Triathlon]]/$R$3</f>
        <v>1</v>
      </c>
      <c r="AA619" s="55">
        <f>+Table1[[#This Row],[London Fields]]/$S$3</f>
        <v>1</v>
      </c>
      <c r="AB619" s="55">
        <f>+Table1[[#This Row],[Jekyll &amp; Hyde Park Duathlon]]/$T$3</f>
        <v>1</v>
      </c>
      <c r="AC619" s="65">
        <f t="shared" si="224"/>
        <v>3.3184466019417478</v>
      </c>
      <c r="AD619" s="55"/>
      <c r="AE619" s="55"/>
      <c r="AF619" s="55"/>
      <c r="AG619" s="55"/>
      <c r="AH619" s="55"/>
      <c r="AI619" s="55">
        <f t="shared" ref="AI619:AI620" si="230">+AC619</f>
        <v>3.3184466019417478</v>
      </c>
      <c r="AJ619" s="73">
        <f>COUNT(Table1[[#This Row],[F open]:[M SuperVet]])</f>
        <v>1</v>
      </c>
    </row>
    <row r="620" spans="1:36" s="52" customFormat="1" hidden="1" x14ac:dyDescent="0.2">
      <c r="A620" s="16" t="str">
        <f t="shared" si="227"/>
        <v xml:space="preserve"> </v>
      </c>
      <c r="B620" s="16" t="s">
        <v>456</v>
      </c>
      <c r="C620" s="15" t="s">
        <v>1043</v>
      </c>
      <c r="D620" s="29" t="s">
        <v>1059</v>
      </c>
      <c r="E620" s="29" t="s">
        <v>188</v>
      </c>
      <c r="F620" s="82">
        <f t="shared" si="219"/>
        <v>1406</v>
      </c>
      <c r="G620" s="82" t="str">
        <f>IF(Table1[[#This Row],[F open]]=""," ",RANK(AD620,$AD$5:$AD$1454,1))</f>
        <v xml:space="preserve"> </v>
      </c>
      <c r="H620" s="82" t="str">
        <f>IF(Table1[[#This Row],[F Vet]]=""," ",RANK(AE620,$AE$5:$AE$1454,1))</f>
        <v xml:space="preserve"> </v>
      </c>
      <c r="I620" s="82" t="str">
        <f>IF(Table1[[#This Row],[F SuperVet]]=""," ",RANK(AF620,$AF$5:$AF$1454,1))</f>
        <v xml:space="preserve"> </v>
      </c>
      <c r="J620" s="82" t="str">
        <f>IF(Table1[[#This Row],[M Open]]=""," ",RANK(AG620,$AG$5:$AG$1454,1))</f>
        <v xml:space="preserve"> </v>
      </c>
      <c r="K620" s="82" t="str">
        <f>IF(Table1[[#This Row],[M Vet]]=""," ",RANK(AH620,$AH$5:$AH$1454,1))</f>
        <v xml:space="preserve"> </v>
      </c>
      <c r="L620" s="82">
        <f>IF(Table1[[#This Row],[M SuperVet]]=""," ",RANK(AI620,$AI$5:$AI$1454,1))</f>
        <v>86</v>
      </c>
      <c r="M620" s="74">
        <v>392</v>
      </c>
      <c r="N620" s="74">
        <v>176</v>
      </c>
      <c r="O620" s="74">
        <v>47</v>
      </c>
      <c r="P620" s="74">
        <v>128</v>
      </c>
      <c r="Q620" s="17">
        <v>515</v>
      </c>
      <c r="R620" s="17">
        <v>139</v>
      </c>
      <c r="S620" s="17">
        <v>104</v>
      </c>
      <c r="T620" s="17">
        <v>179</v>
      </c>
      <c r="U620" s="55">
        <f>+Table1[[#This Row],[Thames Turbo Sprint Triathlon]]/$M$3</f>
        <v>0.97029702970297027</v>
      </c>
      <c r="V620" s="55">
        <f t="shared" si="220"/>
        <v>1</v>
      </c>
      <c r="W620" s="55">
        <f t="shared" si="221"/>
        <v>1</v>
      </c>
      <c r="X620" s="55">
        <f t="shared" si="222"/>
        <v>1</v>
      </c>
      <c r="Y620" s="55">
        <f t="shared" si="223"/>
        <v>1</v>
      </c>
      <c r="Z620" s="55">
        <f>+Table1[[#This Row],[Hillingdon Sprint Triathlon]]/$R$3</f>
        <v>1</v>
      </c>
      <c r="AA620" s="55">
        <f>+Table1[[#This Row],[London Fields]]/$S$3</f>
        <v>1</v>
      </c>
      <c r="AB620" s="55">
        <f>+Table1[[#This Row],[Jekyll &amp; Hyde Park Duathlon]]/$T$3</f>
        <v>1</v>
      </c>
      <c r="AC620" s="65">
        <f t="shared" si="224"/>
        <v>3.9702970297029703</v>
      </c>
      <c r="AD620" s="55"/>
      <c r="AE620" s="55"/>
      <c r="AF620" s="55"/>
      <c r="AG620" s="55"/>
      <c r="AH620" s="55"/>
      <c r="AI620" s="55">
        <f t="shared" si="230"/>
        <v>3.9702970297029703</v>
      </c>
      <c r="AJ620" s="73">
        <f>COUNT(Table1[[#This Row],[F open]:[M SuperVet]])</f>
        <v>1</v>
      </c>
    </row>
    <row r="621" spans="1:36" s="52" customFormat="1" hidden="1" x14ac:dyDescent="0.2">
      <c r="A621" s="16" t="str">
        <f t="shared" si="227"/>
        <v xml:space="preserve"> </v>
      </c>
      <c r="B621" s="16" t="s">
        <v>317</v>
      </c>
      <c r="C621" s="15" t="s">
        <v>122</v>
      </c>
      <c r="D621" s="29" t="s">
        <v>217</v>
      </c>
      <c r="E621" s="29" t="s">
        <v>188</v>
      </c>
      <c r="F621" s="82">
        <f t="shared" si="219"/>
        <v>341</v>
      </c>
      <c r="G621" s="82" t="str">
        <f>IF(Table1[[#This Row],[F open]]=""," ",RANK(AD621,$AD$5:$AD$1454,1))</f>
        <v xml:space="preserve"> </v>
      </c>
      <c r="H621" s="82" t="str">
        <f>IF(Table1[[#This Row],[F Vet]]=""," ",RANK(AE621,$AE$5:$AE$1454,1))</f>
        <v xml:space="preserve"> </v>
      </c>
      <c r="I621" s="82" t="str">
        <f>IF(Table1[[#This Row],[F SuperVet]]=""," ",RANK(AF621,$AF$5:$AF$1454,1))</f>
        <v xml:space="preserve"> </v>
      </c>
      <c r="J621" s="82">
        <f>IF(Table1[[#This Row],[M Open]]=""," ",RANK(AG621,$AG$5:$AG$1454,1))</f>
        <v>202</v>
      </c>
      <c r="K621" s="82" t="str">
        <f>IF(Table1[[#This Row],[M Vet]]=""," ",RANK(AH621,$AH$5:$AH$1454,1))</f>
        <v xml:space="preserve"> </v>
      </c>
      <c r="L621" s="82" t="str">
        <f>IF(Table1[[#This Row],[M SuperVet]]=""," ",RANK(AI621,$AI$5:$AI$1454,1))</f>
        <v xml:space="preserve"> </v>
      </c>
      <c r="M621" s="74">
        <v>404</v>
      </c>
      <c r="N621" s="74">
        <v>151</v>
      </c>
      <c r="O621" s="74">
        <v>47</v>
      </c>
      <c r="P621" s="74">
        <v>44</v>
      </c>
      <c r="Q621" s="17">
        <v>515</v>
      </c>
      <c r="R621" s="17">
        <v>139</v>
      </c>
      <c r="S621" s="17">
        <v>104</v>
      </c>
      <c r="T621" s="17">
        <v>179</v>
      </c>
      <c r="U621" s="55">
        <f>+Table1[[#This Row],[Thames Turbo Sprint Triathlon]]/$M$3</f>
        <v>1</v>
      </c>
      <c r="V621" s="55">
        <f t="shared" si="220"/>
        <v>0.85795454545454541</v>
      </c>
      <c r="W621" s="55">
        <f t="shared" si="221"/>
        <v>1</v>
      </c>
      <c r="X621" s="55">
        <f t="shared" si="222"/>
        <v>0.34375</v>
      </c>
      <c r="Y621" s="55">
        <f t="shared" si="223"/>
        <v>1</v>
      </c>
      <c r="Z621" s="55">
        <f>+Table1[[#This Row],[Hillingdon Sprint Triathlon]]/$R$3</f>
        <v>1</v>
      </c>
      <c r="AA621" s="55">
        <f>+Table1[[#This Row],[London Fields]]/$S$3</f>
        <v>1</v>
      </c>
      <c r="AB621" s="55">
        <f>+Table1[[#This Row],[Jekyll &amp; Hyde Park Duathlon]]/$T$3</f>
        <v>1</v>
      </c>
      <c r="AC621" s="65">
        <f t="shared" si="224"/>
        <v>3.2017045454545454</v>
      </c>
      <c r="AD621" s="55"/>
      <c r="AE621" s="55"/>
      <c r="AF621" s="55"/>
      <c r="AG621" s="55">
        <f t="shared" ref="AG621:AG624" si="231">+AC621</f>
        <v>3.2017045454545454</v>
      </c>
      <c r="AH621" s="55"/>
      <c r="AI621" s="55"/>
      <c r="AJ621" s="73">
        <f>COUNT(Table1[[#This Row],[F open]:[M SuperVet]])</f>
        <v>1</v>
      </c>
    </row>
    <row r="622" spans="1:36" s="52" customFormat="1" hidden="1" x14ac:dyDescent="0.2">
      <c r="A622" s="16" t="str">
        <f t="shared" si="227"/>
        <v xml:space="preserve"> </v>
      </c>
      <c r="B622" s="16" t="s">
        <v>1041</v>
      </c>
      <c r="C622" s="15"/>
      <c r="D622" s="29" t="s">
        <v>217</v>
      </c>
      <c r="E622" s="29" t="s">
        <v>188</v>
      </c>
      <c r="F622" s="82">
        <f t="shared" si="219"/>
        <v>1400</v>
      </c>
      <c r="G622" s="82" t="str">
        <f>IF(Table1[[#This Row],[F open]]=""," ",RANK(AD622,$AD$5:$AD$1454,1))</f>
        <v xml:space="preserve"> </v>
      </c>
      <c r="H622" s="82" t="str">
        <f>IF(Table1[[#This Row],[F Vet]]=""," ",RANK(AE622,$AE$5:$AE$1454,1))</f>
        <v xml:space="preserve"> </v>
      </c>
      <c r="I622" s="82" t="str">
        <f>IF(Table1[[#This Row],[F SuperVet]]=""," ",RANK(AF622,$AF$5:$AF$1454,1))</f>
        <v xml:space="preserve"> </v>
      </c>
      <c r="J622" s="82">
        <f>IF(Table1[[#This Row],[M Open]]=""," ",RANK(AG622,$AG$5:$AG$1454,1))</f>
        <v>590</v>
      </c>
      <c r="K622" s="82" t="str">
        <f>IF(Table1[[#This Row],[M Vet]]=""," ",RANK(AH622,$AH$5:$AH$1454,1))</f>
        <v xml:space="preserve"> </v>
      </c>
      <c r="L622" s="82" t="str">
        <f>IF(Table1[[#This Row],[M SuperVet]]=""," ",RANK(AI622,$AI$5:$AI$1454,1))</f>
        <v xml:space="preserve"> </v>
      </c>
      <c r="M622" s="74">
        <v>390</v>
      </c>
      <c r="N622" s="74">
        <v>176</v>
      </c>
      <c r="O622" s="74">
        <v>47</v>
      </c>
      <c r="P622" s="74">
        <v>128</v>
      </c>
      <c r="Q622" s="17">
        <v>515</v>
      </c>
      <c r="R622" s="17">
        <v>139</v>
      </c>
      <c r="S622" s="17">
        <v>104</v>
      </c>
      <c r="T622" s="17">
        <v>179</v>
      </c>
      <c r="U622" s="55">
        <f>+Table1[[#This Row],[Thames Turbo Sprint Triathlon]]/$M$3</f>
        <v>0.96534653465346532</v>
      </c>
      <c r="V622" s="55">
        <f t="shared" si="220"/>
        <v>1</v>
      </c>
      <c r="W622" s="55">
        <f t="shared" si="221"/>
        <v>1</v>
      </c>
      <c r="X622" s="55">
        <f t="shared" si="222"/>
        <v>1</v>
      </c>
      <c r="Y622" s="55">
        <f t="shared" si="223"/>
        <v>1</v>
      </c>
      <c r="Z622" s="55">
        <f>+Table1[[#This Row],[Hillingdon Sprint Triathlon]]/$R$3</f>
        <v>1</v>
      </c>
      <c r="AA622" s="55">
        <f>+Table1[[#This Row],[London Fields]]/$S$3</f>
        <v>1</v>
      </c>
      <c r="AB622" s="55">
        <f>+Table1[[#This Row],[Jekyll &amp; Hyde Park Duathlon]]/$T$3</f>
        <v>1</v>
      </c>
      <c r="AC622" s="65">
        <f t="shared" si="224"/>
        <v>3.9653465346534653</v>
      </c>
      <c r="AD622" s="55"/>
      <c r="AE622" s="55"/>
      <c r="AF622" s="55"/>
      <c r="AG622" s="55">
        <f t="shared" si="231"/>
        <v>3.9653465346534653</v>
      </c>
      <c r="AH622" s="55"/>
      <c r="AI622" s="55"/>
      <c r="AJ622" s="73">
        <f>COUNT(Table1[[#This Row],[F open]:[M SuperVet]])</f>
        <v>1</v>
      </c>
    </row>
    <row r="623" spans="1:36" s="52" customFormat="1" hidden="1" x14ac:dyDescent="0.2">
      <c r="A623" s="16" t="str">
        <f t="shared" si="227"/>
        <v xml:space="preserve"> </v>
      </c>
      <c r="B623" s="16" t="s">
        <v>606</v>
      </c>
      <c r="C623" s="15" t="s">
        <v>1999</v>
      </c>
      <c r="D623" s="29" t="s">
        <v>217</v>
      </c>
      <c r="E623" s="29" t="s">
        <v>1530</v>
      </c>
      <c r="F623" s="82">
        <f t="shared" si="219"/>
        <v>323</v>
      </c>
      <c r="G623" s="82" t="str">
        <f>IF(Table1[[#This Row],[F open]]=""," ",RANK(AD623,$AD$5:$AD$1454,1))</f>
        <v xml:space="preserve"> </v>
      </c>
      <c r="H623" s="82" t="str">
        <f>IF(Table1[[#This Row],[F Vet]]=""," ",RANK(AE623,$AE$5:$AE$1454,1))</f>
        <v xml:space="preserve"> </v>
      </c>
      <c r="I623" s="82" t="str">
        <f>IF(Table1[[#This Row],[F SuperVet]]=""," ",RANK(AF623,$AF$5:$AF$1454,1))</f>
        <v xml:space="preserve"> </v>
      </c>
      <c r="J623" s="82">
        <f>IF(Table1[[#This Row],[M Open]]=""," ",RANK(AG623,$AG$5:$AG$1454,1))</f>
        <v>189</v>
      </c>
      <c r="K623" s="82" t="str">
        <f>IF(Table1[[#This Row],[M Vet]]=""," ",RANK(AH623,$AH$5:$AH$1454,1))</f>
        <v xml:space="preserve"> </v>
      </c>
      <c r="L623" s="82" t="str">
        <f>IF(Table1[[#This Row],[M SuperVet]]=""," ",RANK(AI623,$AI$5:$AI$1454,1))</f>
        <v xml:space="preserve"> </v>
      </c>
      <c r="M623" s="74">
        <v>404</v>
      </c>
      <c r="N623" s="74">
        <v>176</v>
      </c>
      <c r="O623" s="74">
        <v>47</v>
      </c>
      <c r="P623" s="74">
        <v>128</v>
      </c>
      <c r="Q623" s="17">
        <v>515</v>
      </c>
      <c r="R623" s="17">
        <v>26</v>
      </c>
      <c r="S623" s="17">
        <v>104</v>
      </c>
      <c r="T623" s="17">
        <v>179</v>
      </c>
      <c r="U623" s="55">
        <f>+Table1[[#This Row],[Thames Turbo Sprint Triathlon]]/$M$3</f>
        <v>1</v>
      </c>
      <c r="V623" s="55">
        <f t="shared" si="220"/>
        <v>1</v>
      </c>
      <c r="W623" s="55">
        <f t="shared" si="221"/>
        <v>1</v>
      </c>
      <c r="X623" s="55">
        <f t="shared" si="222"/>
        <v>1</v>
      </c>
      <c r="Y623" s="55">
        <f t="shared" si="223"/>
        <v>1</v>
      </c>
      <c r="Z623" s="55">
        <f>+Table1[[#This Row],[Hillingdon Sprint Triathlon]]/$R$3</f>
        <v>0.18705035971223022</v>
      </c>
      <c r="AA623" s="55">
        <f>+Table1[[#This Row],[London Fields]]/$S$3</f>
        <v>1</v>
      </c>
      <c r="AB623" s="55">
        <f>+Table1[[#This Row],[Jekyll &amp; Hyde Park Duathlon]]/$T$3</f>
        <v>1</v>
      </c>
      <c r="AC623" s="65">
        <f t="shared" si="224"/>
        <v>3.1870503597122299</v>
      </c>
      <c r="AD623" s="55"/>
      <c r="AE623" s="55"/>
      <c r="AF623" s="55"/>
      <c r="AG623" s="55">
        <f t="shared" si="231"/>
        <v>3.1870503597122299</v>
      </c>
      <c r="AH623" s="55"/>
      <c r="AI623" s="55"/>
      <c r="AJ623" s="73">
        <f>COUNT(Table1[[#This Row],[F open]:[M SuperVet]])</f>
        <v>1</v>
      </c>
    </row>
    <row r="624" spans="1:36" s="52" customFormat="1" hidden="1" x14ac:dyDescent="0.2">
      <c r="A624" s="16" t="str">
        <f t="shared" si="227"/>
        <v xml:space="preserve"> </v>
      </c>
      <c r="B624" s="16" t="s">
        <v>519</v>
      </c>
      <c r="C624" s="15"/>
      <c r="D624" s="29" t="s">
        <v>217</v>
      </c>
      <c r="E624" s="29" t="s">
        <v>188</v>
      </c>
      <c r="F624" s="82">
        <f t="shared" si="219"/>
        <v>462</v>
      </c>
      <c r="G624" s="82" t="str">
        <f>IF(Table1[[#This Row],[F open]]=""," ",RANK(AD624,$AD$5:$AD$1454,1))</f>
        <v xml:space="preserve"> </v>
      </c>
      <c r="H624" s="82" t="str">
        <f>IF(Table1[[#This Row],[F Vet]]=""," ",RANK(AE624,$AE$5:$AE$1454,1))</f>
        <v xml:space="preserve"> </v>
      </c>
      <c r="I624" s="82" t="str">
        <f>IF(Table1[[#This Row],[F SuperVet]]=""," ",RANK(AF624,$AF$5:$AF$1454,1))</f>
        <v xml:space="preserve"> </v>
      </c>
      <c r="J624" s="82">
        <f>IF(Table1[[#This Row],[M Open]]=""," ",RANK(AG624,$AG$5:$AG$1454,1))</f>
        <v>265</v>
      </c>
      <c r="K624" s="82" t="str">
        <f>IF(Table1[[#This Row],[M Vet]]=""," ",RANK(AH624,$AH$5:$AH$1454,1))</f>
        <v xml:space="preserve"> </v>
      </c>
      <c r="L624" s="82" t="str">
        <f>IF(Table1[[#This Row],[M SuperVet]]=""," ",RANK(AI624,$AI$5:$AI$1454,1))</f>
        <v xml:space="preserve"> </v>
      </c>
      <c r="M624" s="74">
        <v>404</v>
      </c>
      <c r="N624" s="74">
        <v>176</v>
      </c>
      <c r="O624" s="74">
        <v>47</v>
      </c>
      <c r="P624" s="74">
        <v>128</v>
      </c>
      <c r="Q624" s="17">
        <v>153</v>
      </c>
      <c r="R624" s="17">
        <v>139</v>
      </c>
      <c r="S624" s="17">
        <v>104</v>
      </c>
      <c r="T624" s="17">
        <v>179</v>
      </c>
      <c r="U624" s="55">
        <f>+Table1[[#This Row],[Thames Turbo Sprint Triathlon]]/$M$3</f>
        <v>1</v>
      </c>
      <c r="V624" s="55">
        <f t="shared" si="220"/>
        <v>1</v>
      </c>
      <c r="W624" s="55">
        <f t="shared" si="221"/>
        <v>1</v>
      </c>
      <c r="X624" s="55">
        <f t="shared" si="222"/>
        <v>1</v>
      </c>
      <c r="Y624" s="55">
        <f t="shared" si="223"/>
        <v>0.29708737864077672</v>
      </c>
      <c r="Z624" s="55">
        <f>+Table1[[#This Row],[Hillingdon Sprint Triathlon]]/$R$3</f>
        <v>1</v>
      </c>
      <c r="AA624" s="55">
        <f>+Table1[[#This Row],[London Fields]]/$S$3</f>
        <v>1</v>
      </c>
      <c r="AB624" s="55">
        <f>+Table1[[#This Row],[Jekyll &amp; Hyde Park Duathlon]]/$T$3</f>
        <v>1</v>
      </c>
      <c r="AC624" s="65">
        <f t="shared" si="224"/>
        <v>3.2970873786407768</v>
      </c>
      <c r="AD624" s="55"/>
      <c r="AE624" s="55"/>
      <c r="AF624" s="55"/>
      <c r="AG624" s="55">
        <f t="shared" si="231"/>
        <v>3.2970873786407768</v>
      </c>
      <c r="AH624" s="55"/>
      <c r="AI624" s="55"/>
      <c r="AJ624" s="73">
        <f>COUNT(Table1[[#This Row],[F open]:[M SuperVet]])</f>
        <v>1</v>
      </c>
    </row>
    <row r="625" spans="1:36" s="52" customFormat="1" hidden="1" x14ac:dyDescent="0.2">
      <c r="A625" s="16" t="str">
        <f t="shared" si="227"/>
        <v xml:space="preserve"> </v>
      </c>
      <c r="B625" s="16" t="s">
        <v>305</v>
      </c>
      <c r="C625" s="15" t="s">
        <v>139</v>
      </c>
      <c r="D625" s="29" t="s">
        <v>1059</v>
      </c>
      <c r="E625" s="29" t="s">
        <v>188</v>
      </c>
      <c r="F625" s="82">
        <f t="shared" si="219"/>
        <v>702</v>
      </c>
      <c r="G625" s="82" t="str">
        <f>IF(Table1[[#This Row],[F open]]=""," ",RANK(AD625,$AD$5:$AD$1454,1))</f>
        <v xml:space="preserve"> </v>
      </c>
      <c r="H625" s="82" t="str">
        <f>IF(Table1[[#This Row],[F Vet]]=""," ",RANK(AE625,$AE$5:$AE$1454,1))</f>
        <v xml:space="preserve"> </v>
      </c>
      <c r="I625" s="82" t="str">
        <f>IF(Table1[[#This Row],[F SuperVet]]=""," ",RANK(AF625,$AF$5:$AF$1454,1))</f>
        <v xml:space="preserve"> </v>
      </c>
      <c r="J625" s="82" t="str">
        <f>IF(Table1[[#This Row],[M Open]]=""," ",RANK(AG625,$AG$5:$AG$1454,1))</f>
        <v xml:space="preserve"> </v>
      </c>
      <c r="K625" s="82" t="str">
        <f>IF(Table1[[#This Row],[M Vet]]=""," ",RANK(AH625,$AH$5:$AH$1454,1))</f>
        <v xml:space="preserve"> </v>
      </c>
      <c r="L625" s="82">
        <f>IF(Table1[[#This Row],[M SuperVet]]=""," ",RANK(AI625,$AI$5:$AI$1454,1))</f>
        <v>39</v>
      </c>
      <c r="M625" s="74">
        <v>299</v>
      </c>
      <c r="N625" s="74">
        <v>176</v>
      </c>
      <c r="O625" s="74">
        <v>47</v>
      </c>
      <c r="P625" s="74">
        <v>128</v>
      </c>
      <c r="Q625" s="17">
        <v>515</v>
      </c>
      <c r="R625" s="17">
        <v>104</v>
      </c>
      <c r="S625" s="17">
        <v>104</v>
      </c>
      <c r="T625" s="17">
        <v>179</v>
      </c>
      <c r="U625" s="55">
        <f>+Table1[[#This Row],[Thames Turbo Sprint Triathlon]]/$M$3</f>
        <v>0.74009900990099009</v>
      </c>
      <c r="V625" s="55">
        <f t="shared" si="220"/>
        <v>1</v>
      </c>
      <c r="W625" s="55">
        <f t="shared" si="221"/>
        <v>1</v>
      </c>
      <c r="X625" s="55">
        <f t="shared" si="222"/>
        <v>1</v>
      </c>
      <c r="Y625" s="55">
        <f t="shared" si="223"/>
        <v>1</v>
      </c>
      <c r="Z625" s="55">
        <f>+Table1[[#This Row],[Hillingdon Sprint Triathlon]]/$R$3</f>
        <v>0.74820143884892087</v>
      </c>
      <c r="AA625" s="55">
        <f>+Table1[[#This Row],[London Fields]]/$S$3</f>
        <v>1</v>
      </c>
      <c r="AB625" s="55">
        <f>+Table1[[#This Row],[Jekyll &amp; Hyde Park Duathlon]]/$T$3</f>
        <v>1</v>
      </c>
      <c r="AC625" s="65">
        <f t="shared" si="224"/>
        <v>3.4883004487499107</v>
      </c>
      <c r="AD625" s="55"/>
      <c r="AE625" s="55"/>
      <c r="AF625" s="55"/>
      <c r="AG625" s="55"/>
      <c r="AH625" s="55"/>
      <c r="AI625" s="55">
        <f>+AC625</f>
        <v>3.4883004487499107</v>
      </c>
      <c r="AJ625" s="73">
        <f>COUNT(Table1[[#This Row],[F open]:[M SuperVet]])</f>
        <v>1</v>
      </c>
    </row>
    <row r="626" spans="1:36" s="52" customFormat="1" hidden="1" x14ac:dyDescent="0.2">
      <c r="A626" s="16" t="str">
        <f t="shared" si="227"/>
        <v xml:space="preserve"> </v>
      </c>
      <c r="B626" s="16" t="s">
        <v>1825</v>
      </c>
      <c r="C626" s="15"/>
      <c r="D626" s="29" t="s">
        <v>217</v>
      </c>
      <c r="E626" s="29" t="s">
        <v>188</v>
      </c>
      <c r="F626" s="82">
        <f t="shared" si="219"/>
        <v>882</v>
      </c>
      <c r="G626" s="82" t="str">
        <f>IF(Table1[[#This Row],[F open]]=""," ",RANK(AD626,$AD$5:$AD$1454,1))</f>
        <v xml:space="preserve"> </v>
      </c>
      <c r="H626" s="82" t="str">
        <f>IF(Table1[[#This Row],[F Vet]]=""," ",RANK(AE626,$AE$5:$AE$1454,1))</f>
        <v xml:space="preserve"> </v>
      </c>
      <c r="I626" s="82" t="str">
        <f>IF(Table1[[#This Row],[F SuperVet]]=""," ",RANK(AF626,$AF$5:$AF$1454,1))</f>
        <v xml:space="preserve"> </v>
      </c>
      <c r="J626" s="82">
        <f>IF(Table1[[#This Row],[M Open]]=""," ",RANK(AG626,$AG$5:$AG$1454,1))</f>
        <v>449</v>
      </c>
      <c r="K626" s="82" t="str">
        <f>IF(Table1[[#This Row],[M Vet]]=""," ",RANK(AH626,$AH$5:$AH$1454,1))</f>
        <v xml:space="preserve"> </v>
      </c>
      <c r="L626" s="82" t="str">
        <f>IF(Table1[[#This Row],[M SuperVet]]=""," ",RANK(AI626,$AI$5:$AI$1454,1))</f>
        <v xml:space="preserve"> </v>
      </c>
      <c r="M626" s="74">
        <v>404</v>
      </c>
      <c r="N626" s="74">
        <v>176</v>
      </c>
      <c r="O626" s="74">
        <v>47</v>
      </c>
      <c r="P626" s="74">
        <v>128</v>
      </c>
      <c r="Q626" s="17">
        <v>319</v>
      </c>
      <c r="R626" s="17">
        <v>139</v>
      </c>
      <c r="S626" s="17">
        <v>104</v>
      </c>
      <c r="T626" s="17">
        <v>179</v>
      </c>
      <c r="U626" s="55">
        <f>+Table1[[#This Row],[Thames Turbo Sprint Triathlon]]/$M$3</f>
        <v>1</v>
      </c>
      <c r="V626" s="55">
        <f t="shared" si="220"/>
        <v>1</v>
      </c>
      <c r="W626" s="55">
        <f t="shared" si="221"/>
        <v>1</v>
      </c>
      <c r="X626" s="55">
        <f t="shared" si="222"/>
        <v>1</v>
      </c>
      <c r="Y626" s="55">
        <f t="shared" si="223"/>
        <v>0.61941747572815531</v>
      </c>
      <c r="Z626" s="55">
        <f>+Table1[[#This Row],[Hillingdon Sprint Triathlon]]/$R$3</f>
        <v>1</v>
      </c>
      <c r="AA626" s="55">
        <f>+Table1[[#This Row],[London Fields]]/$S$3</f>
        <v>1</v>
      </c>
      <c r="AB626" s="55">
        <f>+Table1[[#This Row],[Jekyll &amp; Hyde Park Duathlon]]/$T$3</f>
        <v>1</v>
      </c>
      <c r="AC626" s="65">
        <f t="shared" si="224"/>
        <v>3.6194174757281554</v>
      </c>
      <c r="AD626" s="55"/>
      <c r="AE626" s="55"/>
      <c r="AF626" s="55"/>
      <c r="AG626" s="55">
        <f>+AC626</f>
        <v>3.6194174757281554</v>
      </c>
      <c r="AH626" s="55"/>
      <c r="AI626" s="55"/>
      <c r="AJ626" s="73">
        <f>COUNT(Table1[[#This Row],[F open]:[M SuperVet]])</f>
        <v>1</v>
      </c>
    </row>
    <row r="627" spans="1:36" s="52" customFormat="1" hidden="1" x14ac:dyDescent="0.2">
      <c r="A627" s="16" t="str">
        <f t="shared" si="227"/>
        <v xml:space="preserve"> </v>
      </c>
      <c r="B627" s="16" t="s">
        <v>476</v>
      </c>
      <c r="C627" s="15" t="s">
        <v>1618</v>
      </c>
      <c r="D627" s="29" t="s">
        <v>1059</v>
      </c>
      <c r="E627" s="29" t="s">
        <v>188</v>
      </c>
      <c r="F627" s="82">
        <f t="shared" si="219"/>
        <v>57</v>
      </c>
      <c r="G627" s="82" t="str">
        <f>IF(Table1[[#This Row],[F open]]=""," ",RANK(AD627,$AD$5:$AD$1454,1))</f>
        <v xml:space="preserve"> </v>
      </c>
      <c r="H627" s="82" t="str">
        <f>IF(Table1[[#This Row],[F Vet]]=""," ",RANK(AE627,$AE$5:$AE$1454,1))</f>
        <v xml:space="preserve"> </v>
      </c>
      <c r="I627" s="82" t="str">
        <f>IF(Table1[[#This Row],[F SuperVet]]=""," ",RANK(AF627,$AF$5:$AF$1454,1))</f>
        <v xml:space="preserve"> </v>
      </c>
      <c r="J627" s="82" t="str">
        <f>IF(Table1[[#This Row],[M Open]]=""," ",RANK(AG627,$AG$5:$AG$1454,1))</f>
        <v xml:space="preserve"> </v>
      </c>
      <c r="K627" s="82" t="str">
        <f>IF(Table1[[#This Row],[M Vet]]=""," ",RANK(AH627,$AH$5:$AH$1454,1))</f>
        <v xml:space="preserve"> </v>
      </c>
      <c r="L627" s="82">
        <f>IF(Table1[[#This Row],[M SuperVet]]=""," ",RANK(AI627,$AI$5:$AI$1454,1))</f>
        <v>5</v>
      </c>
      <c r="M627" s="74">
        <v>404</v>
      </c>
      <c r="N627" s="74">
        <v>176</v>
      </c>
      <c r="O627" s="74">
        <v>47</v>
      </c>
      <c r="P627" s="74">
        <v>128</v>
      </c>
      <c r="Q627" s="17">
        <v>67</v>
      </c>
      <c r="R627" s="17">
        <v>139</v>
      </c>
      <c r="S627" s="17">
        <v>19</v>
      </c>
      <c r="T627" s="17">
        <v>179</v>
      </c>
      <c r="U627" s="55">
        <f>+Table1[[#This Row],[Thames Turbo Sprint Triathlon]]/$M$3</f>
        <v>1</v>
      </c>
      <c r="V627" s="55">
        <f t="shared" si="220"/>
        <v>1</v>
      </c>
      <c r="W627" s="55">
        <f t="shared" si="221"/>
        <v>1</v>
      </c>
      <c r="X627" s="55">
        <f t="shared" si="222"/>
        <v>1</v>
      </c>
      <c r="Y627" s="55">
        <f t="shared" si="223"/>
        <v>0.13009708737864079</v>
      </c>
      <c r="Z627" s="55">
        <f>+Table1[[#This Row],[Hillingdon Sprint Triathlon]]/$R$3</f>
        <v>1</v>
      </c>
      <c r="AA627" s="55">
        <f>+Table1[[#This Row],[London Fields]]/$S$3</f>
        <v>0.18269230769230768</v>
      </c>
      <c r="AB627" s="55">
        <f>+Table1[[#This Row],[Jekyll &amp; Hyde Park Duathlon]]/$T$3</f>
        <v>1</v>
      </c>
      <c r="AC627" s="65">
        <f t="shared" si="224"/>
        <v>2.3127893950709484</v>
      </c>
      <c r="AD627" s="55"/>
      <c r="AE627" s="55"/>
      <c r="AF627" s="55"/>
      <c r="AG627" s="55"/>
      <c r="AH627" s="55"/>
      <c r="AI627" s="55">
        <f t="shared" ref="AI627:AI628" si="232">+AC627</f>
        <v>2.3127893950709484</v>
      </c>
      <c r="AJ627" s="73">
        <f>COUNT(Table1[[#This Row],[F open]:[M SuperVet]])</f>
        <v>1</v>
      </c>
    </row>
    <row r="628" spans="1:36" s="52" customFormat="1" ht="12" hidden="1" customHeight="1" x14ac:dyDescent="0.2">
      <c r="A628" s="16" t="str">
        <f t="shared" ref="A628:A630" si="233">IF(B627=B628,"y"," ")</f>
        <v>y</v>
      </c>
      <c r="B628" s="16" t="s">
        <v>476</v>
      </c>
      <c r="C628" s="15"/>
      <c r="D628" s="29" t="s">
        <v>1059</v>
      </c>
      <c r="E628" s="29" t="s">
        <v>188</v>
      </c>
      <c r="F628" s="82">
        <f t="shared" si="219"/>
        <v>285</v>
      </c>
      <c r="G628" s="82" t="str">
        <f>IF(Table1[[#This Row],[F open]]=""," ",RANK(AD628,$AD$5:$AD$1454,1))</f>
        <v xml:space="preserve"> </v>
      </c>
      <c r="H628" s="82" t="str">
        <f>IF(Table1[[#This Row],[F Vet]]=""," ",RANK(AE628,$AE$5:$AE$1454,1))</f>
        <v xml:space="preserve"> </v>
      </c>
      <c r="I628" s="82" t="str">
        <f>IF(Table1[[#This Row],[F SuperVet]]=""," ",RANK(AF628,$AF$5:$AF$1454,1))</f>
        <v xml:space="preserve"> </v>
      </c>
      <c r="J628" s="82" t="str">
        <f>IF(Table1[[#This Row],[M Open]]=""," ",RANK(AG628,$AG$5:$AG$1454,1))</f>
        <v xml:space="preserve"> </v>
      </c>
      <c r="K628" s="82" t="str">
        <f>IF(Table1[[#This Row],[M Vet]]=""," ",RANK(AH628,$AH$5:$AH$1454,1))</f>
        <v xml:space="preserve"> </v>
      </c>
      <c r="L628" s="82">
        <f>IF(Table1[[#This Row],[M SuperVet]]=""," ",RANK(AI628,$AI$5:$AI$1454,1))</f>
        <v>15</v>
      </c>
      <c r="M628" s="74">
        <v>404</v>
      </c>
      <c r="N628" s="74">
        <v>176</v>
      </c>
      <c r="O628" s="74">
        <v>47</v>
      </c>
      <c r="P628" s="74">
        <v>128</v>
      </c>
      <c r="Q628" s="17">
        <v>82</v>
      </c>
      <c r="R628" s="17">
        <v>139</v>
      </c>
      <c r="S628" s="17">
        <v>104</v>
      </c>
      <c r="T628" s="17">
        <v>179</v>
      </c>
      <c r="U628" s="55">
        <f>+Table1[[#This Row],[Thames Turbo Sprint Triathlon]]/$M$3</f>
        <v>1</v>
      </c>
      <c r="V628" s="55">
        <f t="shared" si="220"/>
        <v>1</v>
      </c>
      <c r="W628" s="55">
        <f t="shared" si="221"/>
        <v>1</v>
      </c>
      <c r="X628" s="55">
        <f t="shared" si="222"/>
        <v>1</v>
      </c>
      <c r="Y628" s="55">
        <f t="shared" si="223"/>
        <v>0.15922330097087378</v>
      </c>
      <c r="Z628" s="55">
        <f>+Table1[[#This Row],[Hillingdon Sprint Triathlon]]/$R$3</f>
        <v>1</v>
      </c>
      <c r="AA628" s="55">
        <f>+Table1[[#This Row],[London Fields]]/$S$3</f>
        <v>1</v>
      </c>
      <c r="AB628" s="55">
        <f>+Table1[[#This Row],[Jekyll &amp; Hyde Park Duathlon]]/$T$3</f>
        <v>1</v>
      </c>
      <c r="AC628" s="65">
        <f t="shared" si="224"/>
        <v>3.1592233009708739</v>
      </c>
      <c r="AD628" s="55"/>
      <c r="AE628" s="55"/>
      <c r="AF628" s="55"/>
      <c r="AG628" s="55"/>
      <c r="AH628" s="55"/>
      <c r="AI628" s="55">
        <f t="shared" si="232"/>
        <v>3.1592233009708739</v>
      </c>
      <c r="AJ628" s="73">
        <f>COUNT(Table1[[#This Row],[F open]:[M SuperVet]])</f>
        <v>1</v>
      </c>
    </row>
    <row r="629" spans="1:36" s="52" customFormat="1" hidden="1" x14ac:dyDescent="0.2">
      <c r="A629" s="16" t="str">
        <f t="shared" si="233"/>
        <v xml:space="preserve"> </v>
      </c>
      <c r="B629" s="16" t="s">
        <v>1514</v>
      </c>
      <c r="C629" s="15"/>
      <c r="D629" s="29" t="s">
        <v>397</v>
      </c>
      <c r="E629" s="29" t="s">
        <v>188</v>
      </c>
      <c r="F629" s="82">
        <f t="shared" si="219"/>
        <v>998</v>
      </c>
      <c r="G629" s="82" t="str">
        <f>IF(Table1[[#This Row],[F open]]=""," ",RANK(AD629,$AD$5:$AD$1454,1))</f>
        <v xml:space="preserve"> </v>
      </c>
      <c r="H629" s="82" t="str">
        <f>IF(Table1[[#This Row],[F Vet]]=""," ",RANK(AE629,$AE$5:$AE$1454,1))</f>
        <v xml:space="preserve"> </v>
      </c>
      <c r="I629" s="82" t="str">
        <f>IF(Table1[[#This Row],[F SuperVet]]=""," ",RANK(AF629,$AF$5:$AF$1454,1))</f>
        <v xml:space="preserve"> </v>
      </c>
      <c r="J629" s="82" t="str">
        <f>IF(Table1[[#This Row],[M Open]]=""," ",RANK(AG629,$AG$5:$AG$1454,1))</f>
        <v xml:space="preserve"> </v>
      </c>
      <c r="K629" s="82">
        <f>IF(Table1[[#This Row],[M Vet]]=""," ",RANK(AH629,$AH$5:$AH$1454,1))</f>
        <v>253</v>
      </c>
      <c r="L629" s="82" t="str">
        <f>IF(Table1[[#This Row],[M SuperVet]]=""," ",RANK(AI629,$AI$5:$AI$1454,1))</f>
        <v xml:space="preserve"> </v>
      </c>
      <c r="M629" s="74">
        <v>404</v>
      </c>
      <c r="N629" s="74">
        <v>176</v>
      </c>
      <c r="O629" s="74">
        <v>33</v>
      </c>
      <c r="P629" s="74">
        <v>128</v>
      </c>
      <c r="Q629" s="17">
        <v>515</v>
      </c>
      <c r="R629" s="17">
        <v>139</v>
      </c>
      <c r="S629" s="17">
        <v>104</v>
      </c>
      <c r="T629" s="17">
        <v>179</v>
      </c>
      <c r="U629" s="55">
        <f>+Table1[[#This Row],[Thames Turbo Sprint Triathlon]]/$M$3</f>
        <v>1</v>
      </c>
      <c r="V629" s="55">
        <f t="shared" si="220"/>
        <v>1</v>
      </c>
      <c r="W629" s="55">
        <f t="shared" si="221"/>
        <v>0.7021276595744681</v>
      </c>
      <c r="X629" s="55">
        <f t="shared" si="222"/>
        <v>1</v>
      </c>
      <c r="Y629" s="55">
        <f t="shared" si="223"/>
        <v>1</v>
      </c>
      <c r="Z629" s="55">
        <f>+Table1[[#This Row],[Hillingdon Sprint Triathlon]]/$R$3</f>
        <v>1</v>
      </c>
      <c r="AA629" s="55">
        <f>+Table1[[#This Row],[London Fields]]/$S$3</f>
        <v>1</v>
      </c>
      <c r="AB629" s="55">
        <f>+Table1[[#This Row],[Jekyll &amp; Hyde Park Duathlon]]/$T$3</f>
        <v>1</v>
      </c>
      <c r="AC629" s="65">
        <f t="shared" si="224"/>
        <v>3.7021276595744679</v>
      </c>
      <c r="AD629" s="55"/>
      <c r="AE629" s="55"/>
      <c r="AF629" s="55"/>
      <c r="AG629" s="55"/>
      <c r="AH629" s="55">
        <f>+AC629</f>
        <v>3.7021276595744679</v>
      </c>
      <c r="AI629" s="55"/>
      <c r="AJ629" s="73">
        <f>COUNT(Table1[[#This Row],[F open]:[M SuperVet]])</f>
        <v>1</v>
      </c>
    </row>
    <row r="630" spans="1:36" s="52" customFormat="1" hidden="1" x14ac:dyDescent="0.2">
      <c r="A630" s="16" t="str">
        <f t="shared" si="233"/>
        <v xml:space="preserve"> </v>
      </c>
      <c r="B630" s="16" t="s">
        <v>1836</v>
      </c>
      <c r="C630" s="15"/>
      <c r="D630" s="29" t="s">
        <v>1059</v>
      </c>
      <c r="E630" s="29" t="s">
        <v>188</v>
      </c>
      <c r="F630" s="82">
        <f t="shared" si="219"/>
        <v>932</v>
      </c>
      <c r="G630" s="82" t="str">
        <f>IF(Table1[[#This Row],[F open]]=""," ",RANK(AD630,$AD$5:$AD$1454,1))</f>
        <v xml:space="preserve"> </v>
      </c>
      <c r="H630" s="82" t="str">
        <f>IF(Table1[[#This Row],[F Vet]]=""," ",RANK(AE630,$AE$5:$AE$1454,1))</f>
        <v xml:space="preserve"> </v>
      </c>
      <c r="I630" s="82" t="str">
        <f>IF(Table1[[#This Row],[F SuperVet]]=""," ",RANK(AF630,$AF$5:$AF$1454,1))</f>
        <v xml:space="preserve"> </v>
      </c>
      <c r="J630" s="82" t="str">
        <f>IF(Table1[[#This Row],[M Open]]=""," ",RANK(AG630,$AG$5:$AG$1454,1))</f>
        <v xml:space="preserve"> </v>
      </c>
      <c r="K630" s="82" t="str">
        <f>IF(Table1[[#This Row],[M Vet]]=""," ",RANK(AH630,$AH$5:$AH$1454,1))</f>
        <v xml:space="preserve"> </v>
      </c>
      <c r="L630" s="82">
        <f>IF(Table1[[#This Row],[M SuperVet]]=""," ",RANK(AI630,$AI$5:$AI$1454,1))</f>
        <v>53</v>
      </c>
      <c r="M630" s="74">
        <v>404</v>
      </c>
      <c r="N630" s="74">
        <v>176</v>
      </c>
      <c r="O630" s="74">
        <v>47</v>
      </c>
      <c r="P630" s="74">
        <v>128</v>
      </c>
      <c r="Q630" s="17">
        <v>337</v>
      </c>
      <c r="R630" s="17">
        <v>139</v>
      </c>
      <c r="S630" s="17">
        <v>104</v>
      </c>
      <c r="T630" s="17">
        <v>179</v>
      </c>
      <c r="U630" s="55">
        <f>+Table1[[#This Row],[Thames Turbo Sprint Triathlon]]/$M$3</f>
        <v>1</v>
      </c>
      <c r="V630" s="55">
        <f t="shared" si="220"/>
        <v>1</v>
      </c>
      <c r="W630" s="55">
        <f t="shared" si="221"/>
        <v>1</v>
      </c>
      <c r="X630" s="55">
        <f t="shared" si="222"/>
        <v>1</v>
      </c>
      <c r="Y630" s="55">
        <f t="shared" si="223"/>
        <v>0.65436893203883495</v>
      </c>
      <c r="Z630" s="55">
        <f>+Table1[[#This Row],[Hillingdon Sprint Triathlon]]/$R$3</f>
        <v>1</v>
      </c>
      <c r="AA630" s="55">
        <f>+Table1[[#This Row],[London Fields]]/$S$3</f>
        <v>1</v>
      </c>
      <c r="AB630" s="55">
        <f>+Table1[[#This Row],[Jekyll &amp; Hyde Park Duathlon]]/$T$3</f>
        <v>1</v>
      </c>
      <c r="AC630" s="65">
        <f t="shared" si="224"/>
        <v>3.6543689320388348</v>
      </c>
      <c r="AD630" s="55"/>
      <c r="AE630" s="55"/>
      <c r="AF630" s="55"/>
      <c r="AG630" s="55"/>
      <c r="AH630" s="55"/>
      <c r="AI630" s="55">
        <f>+AC630</f>
        <v>3.6543689320388348</v>
      </c>
      <c r="AJ630" s="73">
        <f>COUNT(Table1[[#This Row],[F open]:[M SuperVet]])</f>
        <v>1</v>
      </c>
    </row>
    <row r="631" spans="1:36" s="52" customFormat="1" hidden="1" x14ac:dyDescent="0.2">
      <c r="A631" s="16" t="str">
        <f t="shared" ref="A631:A652" si="234">IF(B630=B631,"y"," ")</f>
        <v xml:space="preserve"> </v>
      </c>
      <c r="B631" s="16" t="s">
        <v>1564</v>
      </c>
      <c r="C631" s="15" t="s">
        <v>132</v>
      </c>
      <c r="D631" s="29" t="s">
        <v>217</v>
      </c>
      <c r="E631" s="29" t="s">
        <v>1530</v>
      </c>
      <c r="F631" s="82">
        <f t="shared" si="219"/>
        <v>236</v>
      </c>
      <c r="G631" s="82" t="str">
        <f>IF(Table1[[#This Row],[F open]]=""," ",RANK(AD631,$AD$5:$AD$1454,1))</f>
        <v xml:space="preserve"> </v>
      </c>
      <c r="H631" s="82" t="str">
        <f>IF(Table1[[#This Row],[F Vet]]=""," ",RANK(AE631,$AE$5:$AE$1454,1))</f>
        <v xml:space="preserve"> </v>
      </c>
      <c r="I631" s="82" t="str">
        <f>IF(Table1[[#This Row],[F SuperVet]]=""," ",RANK(AF631,$AF$5:$AF$1454,1))</f>
        <v xml:space="preserve"> </v>
      </c>
      <c r="J631" s="82">
        <f>IF(Table1[[#This Row],[M Open]]=""," ",RANK(AG631,$AG$5:$AG$1454,1))</f>
        <v>141</v>
      </c>
      <c r="K631" s="82" t="str">
        <f>IF(Table1[[#This Row],[M Vet]]=""," ",RANK(AH631,$AH$5:$AH$1454,1))</f>
        <v xml:space="preserve"> </v>
      </c>
      <c r="L631" s="82" t="str">
        <f>IF(Table1[[#This Row],[M SuperVet]]=""," ",RANK(AI631,$AI$5:$AI$1454,1))</f>
        <v xml:space="preserve"> </v>
      </c>
      <c r="M631" s="74">
        <v>404</v>
      </c>
      <c r="N631" s="74">
        <v>176</v>
      </c>
      <c r="O631" s="74">
        <v>47</v>
      </c>
      <c r="P631" s="74">
        <v>75</v>
      </c>
      <c r="Q631" s="17">
        <v>515</v>
      </c>
      <c r="R631" s="17">
        <v>74</v>
      </c>
      <c r="S631" s="17">
        <v>104</v>
      </c>
      <c r="T631" s="17">
        <v>179</v>
      </c>
      <c r="U631" s="55">
        <f>+Table1[[#This Row],[Thames Turbo Sprint Triathlon]]/$M$3</f>
        <v>1</v>
      </c>
      <c r="V631" s="55">
        <f t="shared" si="220"/>
        <v>1</v>
      </c>
      <c r="W631" s="55">
        <f t="shared" si="221"/>
        <v>1</v>
      </c>
      <c r="X631" s="55">
        <f t="shared" si="222"/>
        <v>0.5859375</v>
      </c>
      <c r="Y631" s="55">
        <f t="shared" si="223"/>
        <v>1</v>
      </c>
      <c r="Z631" s="55">
        <f>+Table1[[#This Row],[Hillingdon Sprint Triathlon]]/$R$3</f>
        <v>0.53237410071942448</v>
      </c>
      <c r="AA631" s="55">
        <f>+Table1[[#This Row],[London Fields]]/$S$3</f>
        <v>1</v>
      </c>
      <c r="AB631" s="55">
        <f>+Table1[[#This Row],[Jekyll &amp; Hyde Park Duathlon]]/$T$3</f>
        <v>1</v>
      </c>
      <c r="AC631" s="65">
        <f t="shared" si="224"/>
        <v>3.1183116007194247</v>
      </c>
      <c r="AD631" s="55"/>
      <c r="AE631" s="55"/>
      <c r="AF631" s="55"/>
      <c r="AG631" s="55">
        <f t="shared" ref="AG631:AG632" si="235">+AC631</f>
        <v>3.1183116007194247</v>
      </c>
      <c r="AH631" s="55"/>
      <c r="AI631" s="55"/>
      <c r="AJ631" s="73">
        <f>COUNT(Table1[[#This Row],[F open]:[M SuperVet]])</f>
        <v>1</v>
      </c>
    </row>
    <row r="632" spans="1:36" s="52" customFormat="1" hidden="1" x14ac:dyDescent="0.2">
      <c r="A632" s="16" t="str">
        <f t="shared" si="234"/>
        <v xml:space="preserve"> </v>
      </c>
      <c r="B632" s="16" t="s">
        <v>800</v>
      </c>
      <c r="C632" s="15" t="s">
        <v>135</v>
      </c>
      <c r="D632" s="29" t="s">
        <v>217</v>
      </c>
      <c r="E632" s="29" t="s">
        <v>188</v>
      </c>
      <c r="F632" s="82">
        <f t="shared" si="219"/>
        <v>397</v>
      </c>
      <c r="G632" s="82" t="str">
        <f>IF(Table1[[#This Row],[F open]]=""," ",RANK(AD632,$AD$5:$AD$1454,1))</f>
        <v xml:space="preserve"> </v>
      </c>
      <c r="H632" s="82" t="str">
        <f>IF(Table1[[#This Row],[F Vet]]=""," ",RANK(AE632,$AE$5:$AE$1454,1))</f>
        <v xml:space="preserve"> </v>
      </c>
      <c r="I632" s="82" t="str">
        <f>IF(Table1[[#This Row],[F SuperVet]]=""," ",RANK(AF632,$AF$5:$AF$1454,1))</f>
        <v xml:space="preserve"> </v>
      </c>
      <c r="J632" s="82">
        <f>IF(Table1[[#This Row],[M Open]]=""," ",RANK(AG632,$AG$5:$AG$1454,1))</f>
        <v>233</v>
      </c>
      <c r="K632" s="82" t="str">
        <f>IF(Table1[[#This Row],[M Vet]]=""," ",RANK(AH632,$AH$5:$AH$1454,1))</f>
        <v xml:space="preserve"> </v>
      </c>
      <c r="L632" s="82" t="str">
        <f>IF(Table1[[#This Row],[M SuperVet]]=""," ",RANK(AI632,$AI$5:$AI$1454,1))</f>
        <v xml:space="preserve"> </v>
      </c>
      <c r="M632" s="74">
        <v>100</v>
      </c>
      <c r="N632" s="74">
        <v>176</v>
      </c>
      <c r="O632" s="74">
        <v>47</v>
      </c>
      <c r="P632" s="74">
        <v>128</v>
      </c>
      <c r="Q632" s="17">
        <v>515</v>
      </c>
      <c r="R632" s="17">
        <v>139</v>
      </c>
      <c r="S632" s="17">
        <v>104</v>
      </c>
      <c r="T632" s="17">
        <v>179</v>
      </c>
      <c r="U632" s="55">
        <f>+Table1[[#This Row],[Thames Turbo Sprint Triathlon]]/$M$3</f>
        <v>0.24752475247524752</v>
      </c>
      <c r="V632" s="55">
        <f t="shared" si="220"/>
        <v>1</v>
      </c>
      <c r="W632" s="55">
        <f t="shared" si="221"/>
        <v>1</v>
      </c>
      <c r="X632" s="55">
        <f t="shared" si="222"/>
        <v>1</v>
      </c>
      <c r="Y632" s="55">
        <f t="shared" si="223"/>
        <v>1</v>
      </c>
      <c r="Z632" s="55">
        <f>+Table1[[#This Row],[Hillingdon Sprint Triathlon]]/$R$3</f>
        <v>1</v>
      </c>
      <c r="AA632" s="55">
        <f>+Table1[[#This Row],[London Fields]]/$S$3</f>
        <v>1</v>
      </c>
      <c r="AB632" s="55">
        <f>+Table1[[#This Row],[Jekyll &amp; Hyde Park Duathlon]]/$T$3</f>
        <v>1</v>
      </c>
      <c r="AC632" s="65">
        <f t="shared" si="224"/>
        <v>3.2475247524752477</v>
      </c>
      <c r="AD632" s="55"/>
      <c r="AE632" s="55"/>
      <c r="AF632" s="55"/>
      <c r="AG632" s="55">
        <f t="shared" si="235"/>
        <v>3.2475247524752477</v>
      </c>
      <c r="AH632" s="55"/>
      <c r="AI632" s="55"/>
      <c r="AJ632" s="73">
        <f>COUNT(Table1[[#This Row],[F open]:[M SuperVet]])</f>
        <v>1</v>
      </c>
    </row>
    <row r="633" spans="1:36" s="52" customFormat="1" hidden="1" x14ac:dyDescent="0.2">
      <c r="A633" s="16" t="str">
        <f t="shared" si="234"/>
        <v xml:space="preserve"> </v>
      </c>
      <c r="B633" s="16" t="s">
        <v>622</v>
      </c>
      <c r="C633" s="15" t="s">
        <v>53</v>
      </c>
      <c r="D633" s="29" t="s">
        <v>397</v>
      </c>
      <c r="E633" s="29" t="s">
        <v>1530</v>
      </c>
      <c r="F633" s="82">
        <f t="shared" si="219"/>
        <v>429</v>
      </c>
      <c r="G633" s="82" t="str">
        <f>IF(Table1[[#This Row],[F open]]=""," ",RANK(AD633,$AD$5:$AD$1454,1))</f>
        <v xml:space="preserve"> </v>
      </c>
      <c r="H633" s="82" t="str">
        <f>IF(Table1[[#This Row],[F Vet]]=""," ",RANK(AE633,$AE$5:$AE$1454,1))</f>
        <v xml:space="preserve"> </v>
      </c>
      <c r="I633" s="82" t="str">
        <f>IF(Table1[[#This Row],[F SuperVet]]=""," ",RANK(AF633,$AF$5:$AF$1454,1))</f>
        <v xml:space="preserve"> </v>
      </c>
      <c r="J633" s="82" t="str">
        <f>IF(Table1[[#This Row],[M Open]]=""," ",RANK(AG633,$AG$5:$AG$1454,1))</f>
        <v xml:space="preserve"> </v>
      </c>
      <c r="K633" s="82">
        <f>IF(Table1[[#This Row],[M Vet]]=""," ",RANK(AH633,$AH$5:$AH$1454,1))</f>
        <v>101</v>
      </c>
      <c r="L633" s="82" t="str">
        <f>IF(Table1[[#This Row],[M SuperVet]]=""," ",RANK(AI633,$AI$5:$AI$1454,1))</f>
        <v xml:space="preserve"> </v>
      </c>
      <c r="M633" s="74">
        <v>404</v>
      </c>
      <c r="N633" s="74">
        <v>176</v>
      </c>
      <c r="O633" s="74">
        <v>47</v>
      </c>
      <c r="P633" s="74">
        <v>128</v>
      </c>
      <c r="Q633" s="17">
        <v>515</v>
      </c>
      <c r="R633" s="17">
        <v>38</v>
      </c>
      <c r="S633" s="17">
        <v>104</v>
      </c>
      <c r="T633" s="17">
        <v>179</v>
      </c>
      <c r="U633" s="55">
        <f>+Table1[[#This Row],[Thames Turbo Sprint Triathlon]]/$M$3</f>
        <v>1</v>
      </c>
      <c r="V633" s="55">
        <f t="shared" si="220"/>
        <v>1</v>
      </c>
      <c r="W633" s="55">
        <f t="shared" si="221"/>
        <v>1</v>
      </c>
      <c r="X633" s="55">
        <f t="shared" si="222"/>
        <v>1</v>
      </c>
      <c r="Y633" s="55">
        <f t="shared" si="223"/>
        <v>1</v>
      </c>
      <c r="Z633" s="55">
        <f>+Table1[[#This Row],[Hillingdon Sprint Triathlon]]/$R$3</f>
        <v>0.2733812949640288</v>
      </c>
      <c r="AA633" s="55">
        <f>+Table1[[#This Row],[London Fields]]/$S$3</f>
        <v>1</v>
      </c>
      <c r="AB633" s="55">
        <f>+Table1[[#This Row],[Jekyll &amp; Hyde Park Duathlon]]/$T$3</f>
        <v>1</v>
      </c>
      <c r="AC633" s="65">
        <f t="shared" si="224"/>
        <v>3.2733812949640289</v>
      </c>
      <c r="AD633" s="55"/>
      <c r="AE633" s="55"/>
      <c r="AF633" s="55"/>
      <c r="AG633" s="55"/>
      <c r="AH633" s="55">
        <f t="shared" ref="AH633:AH634" si="236">+AC633</f>
        <v>3.2733812949640289</v>
      </c>
      <c r="AI633" s="55"/>
      <c r="AJ633" s="73">
        <f>COUNT(Table1[[#This Row],[F open]:[M SuperVet]])</f>
        <v>1</v>
      </c>
    </row>
    <row r="634" spans="1:36" s="52" customFormat="1" hidden="1" x14ac:dyDescent="0.2">
      <c r="A634" s="16" t="str">
        <f t="shared" si="234"/>
        <v xml:space="preserve"> </v>
      </c>
      <c r="B634" s="16" t="s">
        <v>904</v>
      </c>
      <c r="C634" s="15"/>
      <c r="D634" s="29" t="s">
        <v>397</v>
      </c>
      <c r="E634" s="29" t="s">
        <v>188</v>
      </c>
      <c r="F634" s="82">
        <f t="shared" si="219"/>
        <v>845</v>
      </c>
      <c r="G634" s="82" t="str">
        <f>IF(Table1[[#This Row],[F open]]=""," ",RANK(AD634,$AD$5:$AD$1454,1))</f>
        <v xml:space="preserve"> </v>
      </c>
      <c r="H634" s="82" t="str">
        <f>IF(Table1[[#This Row],[F Vet]]=""," ",RANK(AE634,$AE$5:$AE$1454,1))</f>
        <v xml:space="preserve"> </v>
      </c>
      <c r="I634" s="82" t="str">
        <f>IF(Table1[[#This Row],[F SuperVet]]=""," ",RANK(AF634,$AF$5:$AF$1454,1))</f>
        <v xml:space="preserve"> </v>
      </c>
      <c r="J634" s="82" t="str">
        <f>IF(Table1[[#This Row],[M Open]]=""," ",RANK(AG634,$AG$5:$AG$1454,1))</f>
        <v xml:space="preserve"> </v>
      </c>
      <c r="K634" s="82">
        <f>IF(Table1[[#This Row],[M Vet]]=""," ",RANK(AH634,$AH$5:$AH$1454,1))</f>
        <v>211</v>
      </c>
      <c r="L634" s="82" t="str">
        <f>IF(Table1[[#This Row],[M SuperVet]]=""," ",RANK(AI634,$AI$5:$AI$1454,1))</f>
        <v xml:space="preserve"> </v>
      </c>
      <c r="M634" s="74">
        <v>241</v>
      </c>
      <c r="N634" s="74">
        <v>176</v>
      </c>
      <c r="O634" s="74">
        <v>47</v>
      </c>
      <c r="P634" s="74">
        <v>128</v>
      </c>
      <c r="Q634" s="17">
        <v>515</v>
      </c>
      <c r="R634" s="17">
        <v>139</v>
      </c>
      <c r="S634" s="17">
        <v>104</v>
      </c>
      <c r="T634" s="17">
        <v>179</v>
      </c>
      <c r="U634" s="55">
        <f>+Table1[[#This Row],[Thames Turbo Sprint Triathlon]]/$M$3</f>
        <v>0.59653465346534651</v>
      </c>
      <c r="V634" s="55">
        <f t="shared" si="220"/>
        <v>1</v>
      </c>
      <c r="W634" s="55">
        <f t="shared" si="221"/>
        <v>1</v>
      </c>
      <c r="X634" s="55">
        <f t="shared" si="222"/>
        <v>1</v>
      </c>
      <c r="Y634" s="55">
        <f t="shared" si="223"/>
        <v>1</v>
      </c>
      <c r="Z634" s="55">
        <f>+Table1[[#This Row],[Hillingdon Sprint Triathlon]]/$R$3</f>
        <v>1</v>
      </c>
      <c r="AA634" s="55">
        <f>+Table1[[#This Row],[London Fields]]/$S$3</f>
        <v>1</v>
      </c>
      <c r="AB634" s="55">
        <f>+Table1[[#This Row],[Jekyll &amp; Hyde Park Duathlon]]/$T$3</f>
        <v>1</v>
      </c>
      <c r="AC634" s="65">
        <f t="shared" si="224"/>
        <v>3.5965346534653464</v>
      </c>
      <c r="AD634" s="55"/>
      <c r="AE634" s="55"/>
      <c r="AF634" s="55"/>
      <c r="AG634" s="55"/>
      <c r="AH634" s="55">
        <f t="shared" si="236"/>
        <v>3.5965346534653464</v>
      </c>
      <c r="AI634" s="55"/>
      <c r="AJ634" s="73">
        <f>COUNT(Table1[[#This Row],[F open]:[M SuperVet]])</f>
        <v>1</v>
      </c>
    </row>
    <row r="635" spans="1:36" s="52" customFormat="1" hidden="1" x14ac:dyDescent="0.2">
      <c r="A635" s="16" t="str">
        <f t="shared" si="234"/>
        <v xml:space="preserve"> </v>
      </c>
      <c r="B635" s="16" t="s">
        <v>1639</v>
      </c>
      <c r="C635" s="15" t="s">
        <v>151</v>
      </c>
      <c r="D635" s="29" t="s">
        <v>217</v>
      </c>
      <c r="E635" s="29" t="s">
        <v>188</v>
      </c>
      <c r="F635" s="82">
        <f t="shared" si="219"/>
        <v>202</v>
      </c>
      <c r="G635" s="82" t="str">
        <f>IF(Table1[[#This Row],[F open]]=""," ",RANK(AD635,$AD$5:$AD$1454,1))</f>
        <v xml:space="preserve"> </v>
      </c>
      <c r="H635" s="82" t="str">
        <f>IF(Table1[[#This Row],[F Vet]]=""," ",RANK(AE635,$AE$5:$AE$1454,1))</f>
        <v xml:space="preserve"> </v>
      </c>
      <c r="I635" s="82" t="str">
        <f>IF(Table1[[#This Row],[F SuperVet]]=""," ",RANK(AF635,$AF$5:$AF$1454,1))</f>
        <v xml:space="preserve"> </v>
      </c>
      <c r="J635" s="82">
        <f>IF(Table1[[#This Row],[M Open]]=""," ",RANK(AG635,$AG$5:$AG$1454,1))</f>
        <v>116</v>
      </c>
      <c r="K635" s="82" t="str">
        <f>IF(Table1[[#This Row],[M Vet]]=""," ",RANK(AH635,$AH$5:$AH$1454,1))</f>
        <v xml:space="preserve"> </v>
      </c>
      <c r="L635" s="82" t="str">
        <f>IF(Table1[[#This Row],[M SuperVet]]=""," ",RANK(AI635,$AI$5:$AI$1454,1))</f>
        <v xml:space="preserve"> </v>
      </c>
      <c r="M635" s="74">
        <v>404</v>
      </c>
      <c r="N635" s="74">
        <v>176</v>
      </c>
      <c r="O635" s="74">
        <v>47</v>
      </c>
      <c r="P635" s="74">
        <v>128</v>
      </c>
      <c r="Q635" s="17">
        <v>47</v>
      </c>
      <c r="R635" s="17">
        <v>139</v>
      </c>
      <c r="S635" s="17">
        <v>104</v>
      </c>
      <c r="T635" s="17">
        <v>179</v>
      </c>
      <c r="U635" s="55">
        <f>+Table1[[#This Row],[Thames Turbo Sprint Triathlon]]/$M$3</f>
        <v>1</v>
      </c>
      <c r="V635" s="55">
        <f t="shared" si="220"/>
        <v>1</v>
      </c>
      <c r="W635" s="55">
        <f t="shared" si="221"/>
        <v>1</v>
      </c>
      <c r="X635" s="55">
        <f t="shared" si="222"/>
        <v>1</v>
      </c>
      <c r="Y635" s="55">
        <f t="shared" si="223"/>
        <v>9.1262135922330095E-2</v>
      </c>
      <c r="Z635" s="55">
        <f>+Table1[[#This Row],[Hillingdon Sprint Triathlon]]/$R$3</f>
        <v>1</v>
      </c>
      <c r="AA635" s="55">
        <f>+Table1[[#This Row],[London Fields]]/$S$3</f>
        <v>1</v>
      </c>
      <c r="AB635" s="55">
        <f>+Table1[[#This Row],[Jekyll &amp; Hyde Park Duathlon]]/$T$3</f>
        <v>1</v>
      </c>
      <c r="AC635" s="65">
        <f t="shared" si="224"/>
        <v>3.0912621359223298</v>
      </c>
      <c r="AD635" s="55"/>
      <c r="AE635" s="55"/>
      <c r="AF635" s="55"/>
      <c r="AG635" s="55">
        <f t="shared" ref="AG635:AG636" si="237">+AC635</f>
        <v>3.0912621359223298</v>
      </c>
      <c r="AH635" s="55"/>
      <c r="AI635" s="55"/>
      <c r="AJ635" s="73">
        <f>COUNT(Table1[[#This Row],[F open]:[M SuperVet]])</f>
        <v>1</v>
      </c>
    </row>
    <row r="636" spans="1:36" s="52" customFormat="1" hidden="1" x14ac:dyDescent="0.2">
      <c r="A636" s="16" t="str">
        <f t="shared" si="234"/>
        <v xml:space="preserve"> </v>
      </c>
      <c r="B636" s="16" t="s">
        <v>1816</v>
      </c>
      <c r="C636" s="15"/>
      <c r="D636" s="29" t="s">
        <v>217</v>
      </c>
      <c r="E636" s="29" t="s">
        <v>188</v>
      </c>
      <c r="F636" s="82">
        <f t="shared" si="219"/>
        <v>843</v>
      </c>
      <c r="G636" s="82" t="str">
        <f>IF(Table1[[#This Row],[F open]]=""," ",RANK(AD636,$AD$5:$AD$1454,1))</f>
        <v xml:space="preserve"> </v>
      </c>
      <c r="H636" s="82" t="str">
        <f>IF(Table1[[#This Row],[F Vet]]=""," ",RANK(AE636,$AE$5:$AE$1454,1))</f>
        <v xml:space="preserve"> </v>
      </c>
      <c r="I636" s="82" t="str">
        <f>IF(Table1[[#This Row],[F SuperVet]]=""," ",RANK(AF636,$AF$5:$AF$1454,1))</f>
        <v xml:space="preserve"> </v>
      </c>
      <c r="J636" s="82">
        <f>IF(Table1[[#This Row],[M Open]]=""," ",RANK(AG636,$AG$5:$AG$1454,1))</f>
        <v>435</v>
      </c>
      <c r="K636" s="82" t="str">
        <f>IF(Table1[[#This Row],[M Vet]]=""," ",RANK(AH636,$AH$5:$AH$1454,1))</f>
        <v xml:space="preserve"> </v>
      </c>
      <c r="L636" s="82" t="str">
        <f>IF(Table1[[#This Row],[M SuperVet]]=""," ",RANK(AI636,$AI$5:$AI$1454,1))</f>
        <v xml:space="preserve"> </v>
      </c>
      <c r="M636" s="74">
        <v>404</v>
      </c>
      <c r="N636" s="74">
        <v>176</v>
      </c>
      <c r="O636" s="74">
        <v>47</v>
      </c>
      <c r="P636" s="74">
        <v>128</v>
      </c>
      <c r="Q636" s="17">
        <v>307</v>
      </c>
      <c r="R636" s="17">
        <v>139</v>
      </c>
      <c r="S636" s="17">
        <v>104</v>
      </c>
      <c r="T636" s="17">
        <v>179</v>
      </c>
      <c r="U636" s="55">
        <f>+Table1[[#This Row],[Thames Turbo Sprint Triathlon]]/$M$3</f>
        <v>1</v>
      </c>
      <c r="V636" s="55">
        <f t="shared" si="220"/>
        <v>1</v>
      </c>
      <c r="W636" s="55">
        <f t="shared" si="221"/>
        <v>1</v>
      </c>
      <c r="X636" s="55">
        <f t="shared" si="222"/>
        <v>1</v>
      </c>
      <c r="Y636" s="55">
        <f t="shared" si="223"/>
        <v>0.59611650485436896</v>
      </c>
      <c r="Z636" s="55">
        <f>+Table1[[#This Row],[Hillingdon Sprint Triathlon]]/$R$3</f>
        <v>1</v>
      </c>
      <c r="AA636" s="55">
        <f>+Table1[[#This Row],[London Fields]]/$S$3</f>
        <v>1</v>
      </c>
      <c r="AB636" s="55">
        <f>+Table1[[#This Row],[Jekyll &amp; Hyde Park Duathlon]]/$T$3</f>
        <v>1</v>
      </c>
      <c r="AC636" s="65">
        <f t="shared" si="224"/>
        <v>3.5961165048543688</v>
      </c>
      <c r="AD636" s="55"/>
      <c r="AE636" s="55"/>
      <c r="AF636" s="55"/>
      <c r="AG636" s="55">
        <f t="shared" si="237"/>
        <v>3.5961165048543688</v>
      </c>
      <c r="AH636" s="55"/>
      <c r="AI636" s="55"/>
      <c r="AJ636" s="73">
        <f>COUNT(Table1[[#This Row],[F open]:[M SuperVet]])</f>
        <v>1</v>
      </c>
    </row>
    <row r="637" spans="1:36" s="52" customFormat="1" hidden="1" x14ac:dyDescent="0.2">
      <c r="A637" s="16" t="str">
        <f t="shared" si="234"/>
        <v xml:space="preserve"> </v>
      </c>
      <c r="B637" s="16" t="s">
        <v>1432</v>
      </c>
      <c r="C637" s="15" t="s">
        <v>138</v>
      </c>
      <c r="D637" s="29" t="s">
        <v>397</v>
      </c>
      <c r="E637" s="29" t="s">
        <v>188</v>
      </c>
      <c r="F637" s="82">
        <f t="shared" si="219"/>
        <v>881</v>
      </c>
      <c r="G637" s="82" t="str">
        <f>IF(Table1[[#This Row],[F open]]=""," ",RANK(AD637,$AD$5:$AD$1454,1))</f>
        <v xml:space="preserve"> </v>
      </c>
      <c r="H637" s="82" t="str">
        <f>IF(Table1[[#This Row],[F Vet]]=""," ",RANK(AE637,$AE$5:$AE$1454,1))</f>
        <v xml:space="preserve"> </v>
      </c>
      <c r="I637" s="82" t="str">
        <f>IF(Table1[[#This Row],[F SuperVet]]=""," ",RANK(AF637,$AF$5:$AF$1454,1))</f>
        <v xml:space="preserve"> </v>
      </c>
      <c r="J637" s="82" t="str">
        <f>IF(Table1[[#This Row],[M Open]]=""," ",RANK(AG637,$AG$5:$AG$1454,1))</f>
        <v xml:space="preserve"> </v>
      </c>
      <c r="K637" s="82">
        <f>IF(Table1[[#This Row],[M Vet]]=""," ",RANK(AH637,$AH$5:$AH$1454,1))</f>
        <v>221</v>
      </c>
      <c r="L637" s="82" t="str">
        <f>IF(Table1[[#This Row],[M SuperVet]]=""," ",RANK(AI637,$AI$5:$AI$1454,1))</f>
        <v xml:space="preserve"> </v>
      </c>
      <c r="M637" s="74">
        <v>404</v>
      </c>
      <c r="N637" s="74">
        <v>109</v>
      </c>
      <c r="O637" s="74">
        <v>47</v>
      </c>
      <c r="P637" s="74">
        <v>128</v>
      </c>
      <c r="Q637" s="17">
        <v>515</v>
      </c>
      <c r="R637" s="17">
        <v>139</v>
      </c>
      <c r="S637" s="17">
        <v>104</v>
      </c>
      <c r="T637" s="17">
        <v>179</v>
      </c>
      <c r="U637" s="55">
        <f>+Table1[[#This Row],[Thames Turbo Sprint Triathlon]]/$M$3</f>
        <v>1</v>
      </c>
      <c r="V637" s="55">
        <f t="shared" si="220"/>
        <v>0.61931818181818177</v>
      </c>
      <c r="W637" s="55">
        <f t="shared" si="221"/>
        <v>1</v>
      </c>
      <c r="X637" s="55">
        <f t="shared" si="222"/>
        <v>1</v>
      </c>
      <c r="Y637" s="55">
        <f t="shared" si="223"/>
        <v>1</v>
      </c>
      <c r="Z637" s="55">
        <f>+Table1[[#This Row],[Hillingdon Sprint Triathlon]]/$R$3</f>
        <v>1</v>
      </c>
      <c r="AA637" s="55">
        <f>+Table1[[#This Row],[London Fields]]/$S$3</f>
        <v>1</v>
      </c>
      <c r="AB637" s="55">
        <f>+Table1[[#This Row],[Jekyll &amp; Hyde Park Duathlon]]/$T$3</f>
        <v>1</v>
      </c>
      <c r="AC637" s="65">
        <f t="shared" si="224"/>
        <v>3.6193181818181817</v>
      </c>
      <c r="AD637" s="55"/>
      <c r="AE637" s="55"/>
      <c r="AF637" s="55"/>
      <c r="AG637" s="55"/>
      <c r="AH637" s="55">
        <f>+AC637</f>
        <v>3.6193181818181817</v>
      </c>
      <c r="AI637" s="55"/>
      <c r="AJ637" s="73">
        <f>COUNT(Table1[[#This Row],[F open]:[M SuperVet]])</f>
        <v>1</v>
      </c>
    </row>
    <row r="638" spans="1:36" s="52" customFormat="1" hidden="1" x14ac:dyDescent="0.2">
      <c r="A638" s="16" t="str">
        <f t="shared" si="234"/>
        <v xml:space="preserve"> </v>
      </c>
      <c r="B638" s="16" t="s">
        <v>507</v>
      </c>
      <c r="C638" s="15"/>
      <c r="D638" s="29" t="s">
        <v>217</v>
      </c>
      <c r="E638" s="29" t="s">
        <v>188</v>
      </c>
      <c r="F638" s="82">
        <f t="shared" si="219"/>
        <v>362</v>
      </c>
      <c r="G638" s="82" t="str">
        <f>IF(Table1[[#This Row],[F open]]=""," ",RANK(AD638,$AD$5:$AD$1454,1))</f>
        <v xml:space="preserve"> </v>
      </c>
      <c r="H638" s="82" t="str">
        <f>IF(Table1[[#This Row],[F Vet]]=""," ",RANK(AE638,$AE$5:$AE$1454,1))</f>
        <v xml:space="preserve"> </v>
      </c>
      <c r="I638" s="82" t="str">
        <f>IF(Table1[[#This Row],[F SuperVet]]=""," ",RANK(AF638,$AF$5:$AF$1454,1))</f>
        <v xml:space="preserve"> </v>
      </c>
      <c r="J638" s="82">
        <f>IF(Table1[[#This Row],[M Open]]=""," ",RANK(AG638,$AG$5:$AG$1454,1))</f>
        <v>211</v>
      </c>
      <c r="K638" s="82" t="str">
        <f>IF(Table1[[#This Row],[M Vet]]=""," ",RANK(AH638,$AH$5:$AH$1454,1))</f>
        <v xml:space="preserve"> </v>
      </c>
      <c r="L638" s="82" t="str">
        <f>IF(Table1[[#This Row],[M SuperVet]]=""," ",RANK(AI638,$AI$5:$AI$1454,1))</f>
        <v xml:space="preserve"> </v>
      </c>
      <c r="M638" s="74">
        <v>404</v>
      </c>
      <c r="N638" s="74">
        <v>176</v>
      </c>
      <c r="O638" s="74">
        <v>47</v>
      </c>
      <c r="P638" s="74">
        <v>128</v>
      </c>
      <c r="Q638" s="17">
        <v>113</v>
      </c>
      <c r="R638" s="17">
        <v>139</v>
      </c>
      <c r="S638" s="17">
        <v>104</v>
      </c>
      <c r="T638" s="17">
        <v>179</v>
      </c>
      <c r="U638" s="55">
        <f>+Table1[[#This Row],[Thames Turbo Sprint Triathlon]]/$M$3</f>
        <v>1</v>
      </c>
      <c r="V638" s="55">
        <f t="shared" si="220"/>
        <v>1</v>
      </c>
      <c r="W638" s="55">
        <f t="shared" si="221"/>
        <v>1</v>
      </c>
      <c r="X638" s="55">
        <f t="shared" si="222"/>
        <v>1</v>
      </c>
      <c r="Y638" s="55">
        <f t="shared" si="223"/>
        <v>0.21941747572815534</v>
      </c>
      <c r="Z638" s="55">
        <f>+Table1[[#This Row],[Hillingdon Sprint Triathlon]]/$R$3</f>
        <v>1</v>
      </c>
      <c r="AA638" s="55">
        <f>+Table1[[#This Row],[London Fields]]/$S$3</f>
        <v>1</v>
      </c>
      <c r="AB638" s="55">
        <f>+Table1[[#This Row],[Jekyll &amp; Hyde Park Duathlon]]/$T$3</f>
        <v>1</v>
      </c>
      <c r="AC638" s="65">
        <f t="shared" si="224"/>
        <v>3.2194174757281555</v>
      </c>
      <c r="AD638" s="55"/>
      <c r="AE638" s="55"/>
      <c r="AF638" s="55"/>
      <c r="AG638" s="55">
        <f t="shared" ref="AG638:AG639" si="238">+AC638</f>
        <v>3.2194174757281555</v>
      </c>
      <c r="AH638" s="55"/>
      <c r="AI638" s="55"/>
      <c r="AJ638" s="73">
        <f>COUNT(Table1[[#This Row],[F open]:[M SuperVet]])</f>
        <v>1</v>
      </c>
    </row>
    <row r="639" spans="1:36" s="52" customFormat="1" hidden="1" x14ac:dyDescent="0.2">
      <c r="A639" s="16" t="str">
        <f t="shared" si="234"/>
        <v xml:space="preserve"> </v>
      </c>
      <c r="B639" s="16" t="s">
        <v>480</v>
      </c>
      <c r="C639" s="15" t="s">
        <v>1615</v>
      </c>
      <c r="D639" s="29" t="s">
        <v>217</v>
      </c>
      <c r="E639" s="29" t="s">
        <v>188</v>
      </c>
      <c r="F639" s="82">
        <f t="shared" si="219"/>
        <v>261</v>
      </c>
      <c r="G639" s="82" t="str">
        <f>IF(Table1[[#This Row],[F open]]=""," ",RANK(AD639,$AD$5:$AD$1454,1))</f>
        <v xml:space="preserve"> </v>
      </c>
      <c r="H639" s="82" t="str">
        <f>IF(Table1[[#This Row],[F Vet]]=""," ",RANK(AE639,$AE$5:$AE$1454,1))</f>
        <v xml:space="preserve"> </v>
      </c>
      <c r="I639" s="82" t="str">
        <f>IF(Table1[[#This Row],[F SuperVet]]=""," ",RANK(AF639,$AF$5:$AF$1454,1))</f>
        <v xml:space="preserve"> </v>
      </c>
      <c r="J639" s="82">
        <f>IF(Table1[[#This Row],[M Open]]=""," ",RANK(AG639,$AG$5:$AG$1454,1))</f>
        <v>159</v>
      </c>
      <c r="K639" s="82" t="str">
        <f>IF(Table1[[#This Row],[M Vet]]=""," ",RANK(AH639,$AH$5:$AH$1454,1))</f>
        <v xml:space="preserve"> </v>
      </c>
      <c r="L639" s="82" t="str">
        <f>IF(Table1[[#This Row],[M SuperVet]]=""," ",RANK(AI639,$AI$5:$AI$1454,1))</f>
        <v xml:space="preserve"> </v>
      </c>
      <c r="M639" s="74">
        <v>404</v>
      </c>
      <c r="N639" s="74">
        <v>176</v>
      </c>
      <c r="O639" s="74">
        <v>47</v>
      </c>
      <c r="P639" s="74">
        <v>128</v>
      </c>
      <c r="Q639" s="17">
        <v>72</v>
      </c>
      <c r="R639" s="17">
        <v>139</v>
      </c>
      <c r="S639" s="17">
        <v>104</v>
      </c>
      <c r="T639" s="17">
        <v>179</v>
      </c>
      <c r="U639" s="55">
        <f>+Table1[[#This Row],[Thames Turbo Sprint Triathlon]]/$M$3</f>
        <v>1</v>
      </c>
      <c r="V639" s="55">
        <f t="shared" si="220"/>
        <v>1</v>
      </c>
      <c r="W639" s="55">
        <f t="shared" si="221"/>
        <v>1</v>
      </c>
      <c r="X639" s="55">
        <f t="shared" si="222"/>
        <v>1</v>
      </c>
      <c r="Y639" s="55">
        <f t="shared" si="223"/>
        <v>0.13980582524271845</v>
      </c>
      <c r="Z639" s="55">
        <f>+Table1[[#This Row],[Hillingdon Sprint Triathlon]]/$R$3</f>
        <v>1</v>
      </c>
      <c r="AA639" s="55">
        <f>+Table1[[#This Row],[London Fields]]/$S$3</f>
        <v>1</v>
      </c>
      <c r="AB639" s="55">
        <f>+Table1[[#This Row],[Jekyll &amp; Hyde Park Duathlon]]/$T$3</f>
        <v>1</v>
      </c>
      <c r="AC639" s="65">
        <f t="shared" si="224"/>
        <v>3.1398058252427186</v>
      </c>
      <c r="AD639" s="55"/>
      <c r="AE639" s="55"/>
      <c r="AF639" s="55"/>
      <c r="AG639" s="55">
        <f t="shared" si="238"/>
        <v>3.1398058252427186</v>
      </c>
      <c r="AH639" s="55"/>
      <c r="AI639" s="55"/>
      <c r="AJ639" s="73">
        <f>COUNT(Table1[[#This Row],[F open]:[M SuperVet]])</f>
        <v>1</v>
      </c>
    </row>
    <row r="640" spans="1:36" s="52" customFormat="1" hidden="1" x14ac:dyDescent="0.2">
      <c r="A640" s="16" t="str">
        <f t="shared" si="234"/>
        <v xml:space="preserve"> </v>
      </c>
      <c r="B640" s="16" t="s">
        <v>982</v>
      </c>
      <c r="C640" s="15"/>
      <c r="D640" s="29" t="s">
        <v>397</v>
      </c>
      <c r="E640" s="29" t="s">
        <v>188</v>
      </c>
      <c r="F640" s="82">
        <f t="shared" si="219"/>
        <v>1164</v>
      </c>
      <c r="G640" s="82" t="str">
        <f>IF(Table1[[#This Row],[F open]]=""," ",RANK(AD640,$AD$5:$AD$1454,1))</f>
        <v xml:space="preserve"> </v>
      </c>
      <c r="H640" s="82" t="str">
        <f>IF(Table1[[#This Row],[F Vet]]=""," ",RANK(AE640,$AE$5:$AE$1454,1))</f>
        <v xml:space="preserve"> </v>
      </c>
      <c r="I640" s="82" t="str">
        <f>IF(Table1[[#This Row],[F SuperVet]]=""," ",RANK(AF640,$AF$5:$AF$1454,1))</f>
        <v xml:space="preserve"> </v>
      </c>
      <c r="J640" s="82" t="str">
        <f>IF(Table1[[#This Row],[M Open]]=""," ",RANK(AG640,$AG$5:$AG$1454,1))</f>
        <v xml:space="preserve"> </v>
      </c>
      <c r="K640" s="82">
        <f>IF(Table1[[#This Row],[M Vet]]=""," ",RANK(AH640,$AH$5:$AH$1454,1))</f>
        <v>288</v>
      </c>
      <c r="L640" s="82" t="str">
        <f>IF(Table1[[#This Row],[M SuperVet]]=""," ",RANK(AI640,$AI$5:$AI$1454,1))</f>
        <v xml:space="preserve"> </v>
      </c>
      <c r="M640" s="74">
        <v>330</v>
      </c>
      <c r="N640" s="74">
        <v>176</v>
      </c>
      <c r="O640" s="74">
        <v>47</v>
      </c>
      <c r="P640" s="74">
        <v>128</v>
      </c>
      <c r="Q640" s="17">
        <v>515</v>
      </c>
      <c r="R640" s="17">
        <v>139</v>
      </c>
      <c r="S640" s="17">
        <v>104</v>
      </c>
      <c r="T640" s="17">
        <v>179</v>
      </c>
      <c r="U640" s="55">
        <f>+Table1[[#This Row],[Thames Turbo Sprint Triathlon]]/$M$3</f>
        <v>0.81683168316831678</v>
      </c>
      <c r="V640" s="55">
        <f t="shared" si="220"/>
        <v>1</v>
      </c>
      <c r="W640" s="55">
        <f t="shared" si="221"/>
        <v>1</v>
      </c>
      <c r="X640" s="55">
        <f t="shared" si="222"/>
        <v>1</v>
      </c>
      <c r="Y640" s="55">
        <f t="shared" si="223"/>
        <v>1</v>
      </c>
      <c r="Z640" s="55">
        <f>+Table1[[#This Row],[Hillingdon Sprint Triathlon]]/$R$3</f>
        <v>1</v>
      </c>
      <c r="AA640" s="55">
        <f>+Table1[[#This Row],[London Fields]]/$S$3</f>
        <v>1</v>
      </c>
      <c r="AB640" s="55">
        <f>+Table1[[#This Row],[Jekyll &amp; Hyde Park Duathlon]]/$T$3</f>
        <v>1</v>
      </c>
      <c r="AC640" s="65">
        <f t="shared" si="224"/>
        <v>3.8168316831683167</v>
      </c>
      <c r="AD640" s="55"/>
      <c r="AE640" s="55"/>
      <c r="AF640" s="55"/>
      <c r="AG640" s="55"/>
      <c r="AH640" s="55">
        <f>+AC640</f>
        <v>3.8168316831683167</v>
      </c>
      <c r="AI640" s="55"/>
      <c r="AJ640" s="73">
        <f>COUNT(Table1[[#This Row],[F open]:[M SuperVet]])</f>
        <v>1</v>
      </c>
    </row>
    <row r="641" spans="1:36" s="52" customFormat="1" hidden="1" x14ac:dyDescent="0.2">
      <c r="A641" s="16" t="str">
        <f t="shared" si="234"/>
        <v xml:space="preserve"> </v>
      </c>
      <c r="B641" s="16" t="s">
        <v>438</v>
      </c>
      <c r="C641" s="15" t="s">
        <v>144</v>
      </c>
      <c r="D641" s="29" t="s">
        <v>1059</v>
      </c>
      <c r="E641" s="29" t="s">
        <v>188</v>
      </c>
      <c r="F641" s="82">
        <f t="shared" si="219"/>
        <v>876</v>
      </c>
      <c r="G641" s="82" t="str">
        <f>IF(Table1[[#This Row],[F open]]=""," ",RANK(AD641,$AD$5:$AD$1454,1))</f>
        <v xml:space="preserve"> </v>
      </c>
      <c r="H641" s="82" t="str">
        <f>IF(Table1[[#This Row],[F Vet]]=""," ",RANK(AE641,$AE$5:$AE$1454,1))</f>
        <v xml:space="preserve"> </v>
      </c>
      <c r="I641" s="82" t="str">
        <f>IF(Table1[[#This Row],[F SuperVet]]=""," ",RANK(AF641,$AF$5:$AF$1454,1))</f>
        <v xml:space="preserve"> </v>
      </c>
      <c r="J641" s="82" t="str">
        <f>IF(Table1[[#This Row],[M Open]]=""," ",RANK(AG641,$AG$5:$AG$1454,1))</f>
        <v xml:space="preserve"> </v>
      </c>
      <c r="K641" s="82" t="str">
        <f>IF(Table1[[#This Row],[M Vet]]=""," ",RANK(AH641,$AH$5:$AH$1454,1))</f>
        <v xml:space="preserve"> </v>
      </c>
      <c r="L641" s="82">
        <f>IF(Table1[[#This Row],[M SuperVet]]=""," ",RANK(AI641,$AI$5:$AI$1454,1))</f>
        <v>47</v>
      </c>
      <c r="M641" s="74">
        <v>249</v>
      </c>
      <c r="N641" s="74">
        <v>176</v>
      </c>
      <c r="O641" s="74">
        <v>47</v>
      </c>
      <c r="P641" s="74">
        <v>128</v>
      </c>
      <c r="Q641" s="17">
        <v>515</v>
      </c>
      <c r="R641" s="17">
        <v>139</v>
      </c>
      <c r="S641" s="17">
        <v>104</v>
      </c>
      <c r="T641" s="17">
        <v>179</v>
      </c>
      <c r="U641" s="55">
        <f>+Table1[[#This Row],[Thames Turbo Sprint Triathlon]]/$M$3</f>
        <v>0.61633663366336633</v>
      </c>
      <c r="V641" s="55">
        <f t="shared" si="220"/>
        <v>1</v>
      </c>
      <c r="W641" s="55">
        <f t="shared" si="221"/>
        <v>1</v>
      </c>
      <c r="X641" s="55">
        <f t="shared" si="222"/>
        <v>1</v>
      </c>
      <c r="Y641" s="55">
        <f t="shared" si="223"/>
        <v>1</v>
      </c>
      <c r="Z641" s="55">
        <f>+Table1[[#This Row],[Hillingdon Sprint Triathlon]]/$R$3</f>
        <v>1</v>
      </c>
      <c r="AA641" s="55">
        <f>+Table1[[#This Row],[London Fields]]/$S$3</f>
        <v>1</v>
      </c>
      <c r="AB641" s="55">
        <f>+Table1[[#This Row],[Jekyll &amp; Hyde Park Duathlon]]/$T$3</f>
        <v>1</v>
      </c>
      <c r="AC641" s="65">
        <f t="shared" si="224"/>
        <v>3.6163366336633662</v>
      </c>
      <c r="AD641" s="55"/>
      <c r="AE641" s="55"/>
      <c r="AF641" s="55"/>
      <c r="AG641" s="55"/>
      <c r="AH641" s="55"/>
      <c r="AI641" s="55">
        <f>+AC641</f>
        <v>3.6163366336633662</v>
      </c>
      <c r="AJ641" s="73">
        <f>COUNT(Table1[[#This Row],[F open]:[M SuperVet]])</f>
        <v>1</v>
      </c>
    </row>
    <row r="642" spans="1:36" s="52" customFormat="1" hidden="1" x14ac:dyDescent="0.2">
      <c r="A642" s="16" t="str">
        <f t="shared" si="234"/>
        <v xml:space="preserve"> </v>
      </c>
      <c r="B642" s="16" t="s">
        <v>925</v>
      </c>
      <c r="C642" s="15" t="s">
        <v>830</v>
      </c>
      <c r="D642" s="29" t="s">
        <v>217</v>
      </c>
      <c r="E642" s="29" t="s">
        <v>188</v>
      </c>
      <c r="F642" s="82">
        <f t="shared" si="219"/>
        <v>947</v>
      </c>
      <c r="G642" s="82" t="str">
        <f>IF(Table1[[#This Row],[F open]]=""," ",RANK(AD642,$AD$5:$AD$1454,1))</f>
        <v xml:space="preserve"> </v>
      </c>
      <c r="H642" s="82" t="str">
        <f>IF(Table1[[#This Row],[F Vet]]=""," ",RANK(AE642,$AE$5:$AE$1454,1))</f>
        <v xml:space="preserve"> </v>
      </c>
      <c r="I642" s="82" t="str">
        <f>IF(Table1[[#This Row],[F SuperVet]]=""," ",RANK(AF642,$AF$5:$AF$1454,1))</f>
        <v xml:space="preserve"> </v>
      </c>
      <c r="J642" s="82">
        <f>IF(Table1[[#This Row],[M Open]]=""," ",RANK(AG642,$AG$5:$AG$1454,1))</f>
        <v>476</v>
      </c>
      <c r="K642" s="82" t="str">
        <f>IF(Table1[[#This Row],[M Vet]]=""," ",RANK(AH642,$AH$5:$AH$1454,1))</f>
        <v xml:space="preserve"> </v>
      </c>
      <c r="L642" s="82" t="str">
        <f>IF(Table1[[#This Row],[M SuperVet]]=""," ",RANK(AI642,$AI$5:$AI$1454,1))</f>
        <v xml:space="preserve"> </v>
      </c>
      <c r="M642" s="74">
        <v>269</v>
      </c>
      <c r="N642" s="74">
        <v>176</v>
      </c>
      <c r="O642" s="74">
        <v>47</v>
      </c>
      <c r="P642" s="74">
        <v>128</v>
      </c>
      <c r="Q642" s="17">
        <v>515</v>
      </c>
      <c r="R642" s="17">
        <v>139</v>
      </c>
      <c r="S642" s="17">
        <v>104</v>
      </c>
      <c r="T642" s="17">
        <v>179</v>
      </c>
      <c r="U642" s="55">
        <f>+Table1[[#This Row],[Thames Turbo Sprint Triathlon]]/$M$3</f>
        <v>0.66584158415841588</v>
      </c>
      <c r="V642" s="55">
        <f t="shared" si="220"/>
        <v>1</v>
      </c>
      <c r="W642" s="55">
        <f t="shared" si="221"/>
        <v>1</v>
      </c>
      <c r="X642" s="55">
        <f t="shared" si="222"/>
        <v>1</v>
      </c>
      <c r="Y642" s="55">
        <f t="shared" si="223"/>
        <v>1</v>
      </c>
      <c r="Z642" s="55">
        <f>+Table1[[#This Row],[Hillingdon Sprint Triathlon]]/$R$3</f>
        <v>1</v>
      </c>
      <c r="AA642" s="55">
        <f>+Table1[[#This Row],[London Fields]]/$S$3</f>
        <v>1</v>
      </c>
      <c r="AB642" s="55">
        <f>+Table1[[#This Row],[Jekyll &amp; Hyde Park Duathlon]]/$T$3</f>
        <v>1</v>
      </c>
      <c r="AC642" s="65">
        <f t="shared" si="224"/>
        <v>3.6658415841584158</v>
      </c>
      <c r="AD642" s="55"/>
      <c r="AE642" s="55"/>
      <c r="AF642" s="55"/>
      <c r="AG642" s="55">
        <f t="shared" ref="AG642:AG643" si="239">+AC642</f>
        <v>3.6658415841584158</v>
      </c>
      <c r="AH642" s="55"/>
      <c r="AI642" s="55"/>
      <c r="AJ642" s="73">
        <f>COUNT(Table1[[#This Row],[F open]:[M SuperVet]])</f>
        <v>1</v>
      </c>
    </row>
    <row r="643" spans="1:36" s="52" customFormat="1" hidden="1" x14ac:dyDescent="0.2">
      <c r="A643" s="16" t="str">
        <f t="shared" si="234"/>
        <v xml:space="preserve"> </v>
      </c>
      <c r="B643" s="16" t="s">
        <v>858</v>
      </c>
      <c r="C643" s="15" t="s">
        <v>51</v>
      </c>
      <c r="D643" s="29" t="s">
        <v>217</v>
      </c>
      <c r="E643" s="29" t="s">
        <v>188</v>
      </c>
      <c r="F643" s="82">
        <f t="shared" si="219"/>
        <v>656</v>
      </c>
      <c r="G643" s="82" t="str">
        <f>IF(Table1[[#This Row],[F open]]=""," ",RANK(AD643,$AD$5:$AD$1454,1))</f>
        <v xml:space="preserve"> </v>
      </c>
      <c r="H643" s="82" t="str">
        <f>IF(Table1[[#This Row],[F Vet]]=""," ",RANK(AE643,$AE$5:$AE$1454,1))</f>
        <v xml:space="preserve"> </v>
      </c>
      <c r="I643" s="82" t="str">
        <f>IF(Table1[[#This Row],[F SuperVet]]=""," ",RANK(AF643,$AF$5:$AF$1454,1))</f>
        <v xml:space="preserve"> </v>
      </c>
      <c r="J643" s="82">
        <f>IF(Table1[[#This Row],[M Open]]=""," ",RANK(AG643,$AG$5:$AG$1454,1))</f>
        <v>356</v>
      </c>
      <c r="K643" s="82" t="str">
        <f>IF(Table1[[#This Row],[M Vet]]=""," ",RANK(AH643,$AH$5:$AH$1454,1))</f>
        <v xml:space="preserve"> </v>
      </c>
      <c r="L643" s="82" t="str">
        <f>IF(Table1[[#This Row],[M SuperVet]]=""," ",RANK(AI643,$AI$5:$AI$1454,1))</f>
        <v xml:space="preserve"> </v>
      </c>
      <c r="M643" s="74">
        <v>183</v>
      </c>
      <c r="N643" s="74">
        <v>176</v>
      </c>
      <c r="O643" s="74">
        <v>47</v>
      </c>
      <c r="P643" s="74">
        <v>128</v>
      </c>
      <c r="Q643" s="17">
        <v>515</v>
      </c>
      <c r="R643" s="17">
        <v>139</v>
      </c>
      <c r="S643" s="17">
        <v>104</v>
      </c>
      <c r="T643" s="17">
        <v>179</v>
      </c>
      <c r="U643" s="55">
        <f>+Table1[[#This Row],[Thames Turbo Sprint Triathlon]]/$M$3</f>
        <v>0.45297029702970298</v>
      </c>
      <c r="V643" s="55">
        <f t="shared" si="220"/>
        <v>1</v>
      </c>
      <c r="W643" s="55">
        <f t="shared" si="221"/>
        <v>1</v>
      </c>
      <c r="X643" s="55">
        <f t="shared" si="222"/>
        <v>1</v>
      </c>
      <c r="Y643" s="55">
        <f t="shared" si="223"/>
        <v>1</v>
      </c>
      <c r="Z643" s="55">
        <f>+Table1[[#This Row],[Hillingdon Sprint Triathlon]]/$R$3</f>
        <v>1</v>
      </c>
      <c r="AA643" s="55">
        <f>+Table1[[#This Row],[London Fields]]/$S$3</f>
        <v>1</v>
      </c>
      <c r="AB643" s="55">
        <f>+Table1[[#This Row],[Jekyll &amp; Hyde Park Duathlon]]/$T$3</f>
        <v>1</v>
      </c>
      <c r="AC643" s="65">
        <f t="shared" si="224"/>
        <v>3.4529702970297027</v>
      </c>
      <c r="AD643" s="55"/>
      <c r="AE643" s="55"/>
      <c r="AF643" s="55"/>
      <c r="AG643" s="55">
        <f t="shared" si="239"/>
        <v>3.4529702970297027</v>
      </c>
      <c r="AH643" s="55"/>
      <c r="AI643" s="55"/>
      <c r="AJ643" s="73">
        <f>COUNT(Table1[[#This Row],[F open]:[M SuperVet]])</f>
        <v>1</v>
      </c>
    </row>
    <row r="644" spans="1:36" s="52" customFormat="1" hidden="1" x14ac:dyDescent="0.2">
      <c r="A644" s="16" t="str">
        <f t="shared" si="234"/>
        <v xml:space="preserve"> </v>
      </c>
      <c r="B644" s="16" t="s">
        <v>472</v>
      </c>
      <c r="C644" s="15" t="s">
        <v>122</v>
      </c>
      <c r="D644" s="29" t="s">
        <v>397</v>
      </c>
      <c r="E644" s="29" t="s">
        <v>188</v>
      </c>
      <c r="F644" s="82">
        <f t="shared" si="219"/>
        <v>36</v>
      </c>
      <c r="G644" s="82" t="str">
        <f>IF(Table1[[#This Row],[F open]]=""," ",RANK(AD644,$AD$5:$AD$1454,1))</f>
        <v xml:space="preserve"> </v>
      </c>
      <c r="H644" s="82" t="str">
        <f>IF(Table1[[#This Row],[F Vet]]=""," ",RANK(AE644,$AE$5:$AE$1454,1))</f>
        <v xml:space="preserve"> </v>
      </c>
      <c r="I644" s="82" t="str">
        <f>IF(Table1[[#This Row],[F SuperVet]]=""," ",RANK(AF644,$AF$5:$AF$1454,1))</f>
        <v xml:space="preserve"> </v>
      </c>
      <c r="J644" s="82" t="str">
        <f>IF(Table1[[#This Row],[M Open]]=""," ",RANK(AG644,$AG$5:$AG$1454,1))</f>
        <v xml:space="preserve"> </v>
      </c>
      <c r="K644" s="82">
        <f>IF(Table1[[#This Row],[M Vet]]=""," ",RANK(AH644,$AH$5:$AH$1454,1))</f>
        <v>11</v>
      </c>
      <c r="L644" s="82" t="str">
        <f>IF(Table1[[#This Row],[M SuperVet]]=""," ",RANK(AI644,$AI$5:$AI$1454,1))</f>
        <v xml:space="preserve"> </v>
      </c>
      <c r="M644" s="74">
        <v>404</v>
      </c>
      <c r="N644" s="74">
        <v>176</v>
      </c>
      <c r="O644" s="74">
        <v>47</v>
      </c>
      <c r="P644" s="74">
        <v>128</v>
      </c>
      <c r="Q644" s="17">
        <v>5</v>
      </c>
      <c r="R644" s="17">
        <v>7</v>
      </c>
      <c r="S644" s="17">
        <v>104</v>
      </c>
      <c r="T644" s="17">
        <v>179</v>
      </c>
      <c r="U644" s="55">
        <f>+Table1[[#This Row],[Thames Turbo Sprint Triathlon]]/$M$3</f>
        <v>1</v>
      </c>
      <c r="V644" s="55">
        <f t="shared" si="220"/>
        <v>1</v>
      </c>
      <c r="W644" s="55">
        <f t="shared" si="221"/>
        <v>1</v>
      </c>
      <c r="X644" s="55">
        <f t="shared" si="222"/>
        <v>1</v>
      </c>
      <c r="Y644" s="55">
        <f t="shared" si="223"/>
        <v>9.7087378640776691E-3</v>
      </c>
      <c r="Z644" s="55">
        <f>+Table1[[#This Row],[Hillingdon Sprint Triathlon]]/$R$3</f>
        <v>5.0359712230215826E-2</v>
      </c>
      <c r="AA644" s="55">
        <f>+Table1[[#This Row],[London Fields]]/$S$3</f>
        <v>1</v>
      </c>
      <c r="AB644" s="55">
        <f>+Table1[[#This Row],[Jekyll &amp; Hyde Park Duathlon]]/$T$3</f>
        <v>1</v>
      </c>
      <c r="AC644" s="65">
        <f t="shared" si="224"/>
        <v>2.0600684500942936</v>
      </c>
      <c r="AD644" s="55"/>
      <c r="AE644" s="55"/>
      <c r="AF644" s="55"/>
      <c r="AG644" s="55"/>
      <c r="AH644" s="55">
        <f t="shared" ref="AH644:AH645" si="240">+AC644</f>
        <v>2.0600684500942936</v>
      </c>
      <c r="AI644" s="55"/>
      <c r="AJ644" s="73">
        <f>COUNT(Table1[[#This Row],[F open]:[M SuperVet]])</f>
        <v>1</v>
      </c>
    </row>
    <row r="645" spans="1:36" s="52" customFormat="1" hidden="1" x14ac:dyDescent="0.2">
      <c r="A645" s="16" t="str">
        <f t="shared" si="234"/>
        <v xml:space="preserve"> </v>
      </c>
      <c r="B645" s="16" t="s">
        <v>440</v>
      </c>
      <c r="C645" s="15"/>
      <c r="D645" s="29" t="s">
        <v>397</v>
      </c>
      <c r="E645" s="29" t="s">
        <v>188</v>
      </c>
      <c r="F645" s="82">
        <f t="shared" ref="F645:F708" si="241">+RANK(AC645,$AC$5:$AC$1454,1)</f>
        <v>826</v>
      </c>
      <c r="G645" s="82" t="str">
        <f>IF(Table1[[#This Row],[F open]]=""," ",RANK(AD645,$AD$5:$AD$1454,1))</f>
        <v xml:space="preserve"> </v>
      </c>
      <c r="H645" s="82" t="str">
        <f>IF(Table1[[#This Row],[F Vet]]=""," ",RANK(AE645,$AE$5:$AE$1454,1))</f>
        <v xml:space="preserve"> </v>
      </c>
      <c r="I645" s="82" t="str">
        <f>IF(Table1[[#This Row],[F SuperVet]]=""," ",RANK(AF645,$AF$5:$AF$1454,1))</f>
        <v xml:space="preserve"> </v>
      </c>
      <c r="J645" s="82" t="str">
        <f>IF(Table1[[#This Row],[M Open]]=""," ",RANK(AG645,$AG$5:$AG$1454,1))</f>
        <v xml:space="preserve"> </v>
      </c>
      <c r="K645" s="82">
        <f>IF(Table1[[#This Row],[M Vet]]=""," ",RANK(AH645,$AH$5:$AH$1454,1))</f>
        <v>203</v>
      </c>
      <c r="L645" s="82" t="str">
        <f>IF(Table1[[#This Row],[M SuperVet]]=""," ",RANK(AI645,$AI$5:$AI$1454,1))</f>
        <v xml:space="preserve"> </v>
      </c>
      <c r="M645" s="74">
        <v>236</v>
      </c>
      <c r="N645" s="74">
        <v>176</v>
      </c>
      <c r="O645" s="74">
        <v>47</v>
      </c>
      <c r="P645" s="74">
        <v>128</v>
      </c>
      <c r="Q645" s="17">
        <v>515</v>
      </c>
      <c r="R645" s="17">
        <v>139</v>
      </c>
      <c r="S645" s="17">
        <v>104</v>
      </c>
      <c r="T645" s="17">
        <v>179</v>
      </c>
      <c r="U645" s="55">
        <f>+Table1[[#This Row],[Thames Turbo Sprint Triathlon]]/$M$3</f>
        <v>0.58415841584158412</v>
      </c>
      <c r="V645" s="55">
        <f t="shared" ref="V645:V708" si="242">+N645/$N$3</f>
        <v>1</v>
      </c>
      <c r="W645" s="55">
        <f t="shared" ref="W645:W708" si="243">+O645/$O$3</f>
        <v>1</v>
      </c>
      <c r="X645" s="55">
        <f t="shared" ref="X645:X708" si="244">+P645/$P$3</f>
        <v>1</v>
      </c>
      <c r="Y645" s="55">
        <f t="shared" ref="Y645:Y708" si="245">+Q645/$Q$3</f>
        <v>1</v>
      </c>
      <c r="Z645" s="55">
        <f>+Table1[[#This Row],[Hillingdon Sprint Triathlon]]/$R$3</f>
        <v>1</v>
      </c>
      <c r="AA645" s="55">
        <f>+Table1[[#This Row],[London Fields]]/$S$3</f>
        <v>1</v>
      </c>
      <c r="AB645" s="55">
        <f>+Table1[[#This Row],[Jekyll &amp; Hyde Park Duathlon]]/$T$3</f>
        <v>1</v>
      </c>
      <c r="AC645" s="65">
        <f t="shared" ref="AC645:AC708" si="246">SMALL(U645:AB645,1)+SMALL(U645:AB645,2)+SMALL(U645:AB645,3)+SMALL(U645:AB645,4)</f>
        <v>3.5841584158415842</v>
      </c>
      <c r="AD645" s="55"/>
      <c r="AE645" s="55"/>
      <c r="AF645" s="55"/>
      <c r="AG645" s="55"/>
      <c r="AH645" s="55">
        <f t="shared" si="240"/>
        <v>3.5841584158415842</v>
      </c>
      <c r="AI645" s="55"/>
      <c r="AJ645" s="73">
        <f>COUNT(Table1[[#This Row],[F open]:[M SuperVet]])</f>
        <v>1</v>
      </c>
    </row>
    <row r="646" spans="1:36" s="52" customFormat="1" hidden="1" x14ac:dyDescent="0.2">
      <c r="A646" s="16" t="str">
        <f t="shared" si="234"/>
        <v xml:space="preserve"> </v>
      </c>
      <c r="B646" s="16" t="s">
        <v>1734</v>
      </c>
      <c r="C646" s="15"/>
      <c r="D646" s="29" t="s">
        <v>217</v>
      </c>
      <c r="E646" s="29" t="s">
        <v>188</v>
      </c>
      <c r="F646" s="82">
        <f t="shared" si="241"/>
        <v>554</v>
      </c>
      <c r="G646" s="82" t="str">
        <f>IF(Table1[[#This Row],[F open]]=""," ",RANK(AD646,$AD$5:$AD$1454,1))</f>
        <v xml:space="preserve"> </v>
      </c>
      <c r="H646" s="82" t="str">
        <f>IF(Table1[[#This Row],[F Vet]]=""," ",RANK(AE646,$AE$5:$AE$1454,1))</f>
        <v xml:space="preserve"> </v>
      </c>
      <c r="I646" s="82" t="str">
        <f>IF(Table1[[#This Row],[F SuperVet]]=""," ",RANK(AF646,$AF$5:$AF$1454,1))</f>
        <v xml:space="preserve"> </v>
      </c>
      <c r="J646" s="82">
        <f>IF(Table1[[#This Row],[M Open]]=""," ",RANK(AG646,$AG$5:$AG$1454,1))</f>
        <v>305</v>
      </c>
      <c r="K646" s="82" t="str">
        <f>IF(Table1[[#This Row],[M Vet]]=""," ",RANK(AH646,$AH$5:$AH$1454,1))</f>
        <v xml:space="preserve"> </v>
      </c>
      <c r="L646" s="82" t="str">
        <f>IF(Table1[[#This Row],[M SuperVet]]=""," ",RANK(AI646,$AI$5:$AI$1454,1))</f>
        <v xml:space="preserve"> </v>
      </c>
      <c r="M646" s="74">
        <v>404</v>
      </c>
      <c r="N646" s="74">
        <v>176</v>
      </c>
      <c r="O646" s="74">
        <v>47</v>
      </c>
      <c r="P646" s="74">
        <v>128</v>
      </c>
      <c r="Q646" s="17">
        <v>191</v>
      </c>
      <c r="R646" s="17">
        <v>139</v>
      </c>
      <c r="S646" s="17">
        <v>104</v>
      </c>
      <c r="T646" s="17">
        <v>179</v>
      </c>
      <c r="U646" s="55">
        <f>+Table1[[#This Row],[Thames Turbo Sprint Triathlon]]/$M$3</f>
        <v>1</v>
      </c>
      <c r="V646" s="55">
        <f t="shared" si="242"/>
        <v>1</v>
      </c>
      <c r="W646" s="55">
        <f t="shared" si="243"/>
        <v>1</v>
      </c>
      <c r="X646" s="55">
        <f t="shared" si="244"/>
        <v>1</v>
      </c>
      <c r="Y646" s="55">
        <f t="shared" si="245"/>
        <v>0.37087378640776697</v>
      </c>
      <c r="Z646" s="55">
        <f>+Table1[[#This Row],[Hillingdon Sprint Triathlon]]/$R$3</f>
        <v>1</v>
      </c>
      <c r="AA646" s="55">
        <f>+Table1[[#This Row],[London Fields]]/$S$3</f>
        <v>1</v>
      </c>
      <c r="AB646" s="55">
        <f>+Table1[[#This Row],[Jekyll &amp; Hyde Park Duathlon]]/$T$3</f>
        <v>1</v>
      </c>
      <c r="AC646" s="65">
        <f t="shared" si="246"/>
        <v>3.3708737864077669</v>
      </c>
      <c r="AD646" s="55"/>
      <c r="AE646" s="55"/>
      <c r="AF646" s="55"/>
      <c r="AG646" s="55">
        <f>+AC646</f>
        <v>3.3708737864077669</v>
      </c>
      <c r="AH646" s="55"/>
      <c r="AI646" s="55"/>
      <c r="AJ646" s="73">
        <f>COUNT(Table1[[#This Row],[F open]:[M SuperVet]])</f>
        <v>1</v>
      </c>
    </row>
    <row r="647" spans="1:36" s="52" customFormat="1" hidden="1" x14ac:dyDescent="0.2">
      <c r="A647" s="16" t="str">
        <f t="shared" si="234"/>
        <v xml:space="preserve"> </v>
      </c>
      <c r="B647" s="16" t="s">
        <v>2231</v>
      </c>
      <c r="C647" s="15" t="s">
        <v>29</v>
      </c>
      <c r="D647" s="29" t="s">
        <v>397</v>
      </c>
      <c r="E647" s="29" t="s">
        <v>188</v>
      </c>
      <c r="F647" s="82">
        <f t="shared" si="241"/>
        <v>1048</v>
      </c>
      <c r="G647" s="82" t="str">
        <f>IF(Table1[[#This Row],[F open]]=""," ",RANK(AD647,$AD$5:$AD$1454,1))</f>
        <v xml:space="preserve"> </v>
      </c>
      <c r="H647" s="82" t="str">
        <f>IF(Table1[[#This Row],[F Vet]]=""," ",RANK(AE647,$AE$5:$AE$1454,1))</f>
        <v xml:space="preserve"> </v>
      </c>
      <c r="I647" s="82" t="str">
        <f>IF(Table1[[#This Row],[F SuperVet]]=""," ",RANK(AF647,$AF$5:$AF$1454,1))</f>
        <v xml:space="preserve"> </v>
      </c>
      <c r="J647" s="82" t="str">
        <f>IF(Table1[[#This Row],[M Open]]=""," ",RANK(AG647,$AG$5:$AG$1454,1))</f>
        <v xml:space="preserve"> </v>
      </c>
      <c r="K647" s="82">
        <f>IF(Table1[[#This Row],[M Vet]]=""," ",RANK(AH647,$AH$5:$AH$1454,1))</f>
        <v>265</v>
      </c>
      <c r="L647" s="82" t="str">
        <f>IF(Table1[[#This Row],[M SuperVet]]=""," ",RANK(AI647,$AI$5:$AI$1454,1))</f>
        <v xml:space="preserve"> </v>
      </c>
      <c r="M647" s="74">
        <v>404</v>
      </c>
      <c r="N647" s="74">
        <v>176</v>
      </c>
      <c r="O647" s="74">
        <v>47</v>
      </c>
      <c r="P647" s="74">
        <v>128</v>
      </c>
      <c r="Q647" s="17">
        <v>515</v>
      </c>
      <c r="R647" s="17">
        <v>139</v>
      </c>
      <c r="S647" s="17">
        <v>104</v>
      </c>
      <c r="T647" s="17">
        <v>132</v>
      </c>
      <c r="U647" s="55">
        <f>+Table1[[#This Row],[Thames Turbo Sprint Triathlon]]/$M$3</f>
        <v>1</v>
      </c>
      <c r="V647" s="55">
        <f t="shared" si="242"/>
        <v>1</v>
      </c>
      <c r="W647" s="55">
        <f t="shared" si="243"/>
        <v>1</v>
      </c>
      <c r="X647" s="55">
        <f t="shared" si="244"/>
        <v>1</v>
      </c>
      <c r="Y647" s="55">
        <f t="shared" si="245"/>
        <v>1</v>
      </c>
      <c r="Z647" s="55">
        <f>+Table1[[#This Row],[Hillingdon Sprint Triathlon]]/$R$3</f>
        <v>1</v>
      </c>
      <c r="AA647" s="55">
        <f>+Table1[[#This Row],[London Fields]]/$S$3</f>
        <v>1</v>
      </c>
      <c r="AB647" s="55">
        <f>+Table1[[#This Row],[Jekyll &amp; Hyde Park Duathlon]]/$T$3</f>
        <v>0.73743016759776536</v>
      </c>
      <c r="AC647" s="65">
        <f t="shared" si="246"/>
        <v>3.7374301675977653</v>
      </c>
      <c r="AD647" s="55"/>
      <c r="AE647" s="55"/>
      <c r="AF647" s="55"/>
      <c r="AG647" s="55"/>
      <c r="AH647" s="55">
        <f t="shared" ref="AH647:AH649" si="247">+AC647</f>
        <v>3.7374301675977653</v>
      </c>
      <c r="AI647" s="55"/>
      <c r="AJ647" s="73">
        <f>COUNT(Table1[[#This Row],[F open]:[M SuperVet]])</f>
        <v>1</v>
      </c>
    </row>
    <row r="648" spans="1:36" s="52" customFormat="1" hidden="1" x14ac:dyDescent="0.2">
      <c r="A648" s="16" t="str">
        <f t="shared" si="234"/>
        <v xml:space="preserve"> </v>
      </c>
      <c r="B648" s="16" t="s">
        <v>1498</v>
      </c>
      <c r="C648" s="15" t="s">
        <v>52</v>
      </c>
      <c r="D648" s="29" t="s">
        <v>397</v>
      </c>
      <c r="E648" s="29" t="s">
        <v>188</v>
      </c>
      <c r="F648" s="82">
        <f t="shared" si="241"/>
        <v>489</v>
      </c>
      <c r="G648" s="82" t="str">
        <f>IF(Table1[[#This Row],[F open]]=""," ",RANK(AD648,$AD$5:$AD$1454,1))</f>
        <v xml:space="preserve"> </v>
      </c>
      <c r="H648" s="82" t="str">
        <f>IF(Table1[[#This Row],[F Vet]]=""," ",RANK(AE648,$AE$5:$AE$1454,1))</f>
        <v xml:space="preserve"> </v>
      </c>
      <c r="I648" s="82" t="str">
        <f>IF(Table1[[#This Row],[F SuperVet]]=""," ",RANK(AF648,$AF$5:$AF$1454,1))</f>
        <v xml:space="preserve"> </v>
      </c>
      <c r="J648" s="82" t="str">
        <f>IF(Table1[[#This Row],[M Open]]=""," ",RANK(AG648,$AG$5:$AG$1454,1))</f>
        <v xml:space="preserve"> </v>
      </c>
      <c r="K648" s="82">
        <f>IF(Table1[[#This Row],[M Vet]]=""," ",RANK(AH648,$AH$5:$AH$1454,1))</f>
        <v>117</v>
      </c>
      <c r="L648" s="82" t="str">
        <f>IF(Table1[[#This Row],[M SuperVet]]=""," ",RANK(AI648,$AI$5:$AI$1454,1))</f>
        <v xml:space="preserve"> </v>
      </c>
      <c r="M648" s="74">
        <v>404</v>
      </c>
      <c r="N648" s="74">
        <v>176</v>
      </c>
      <c r="O648" s="74">
        <v>15</v>
      </c>
      <c r="P648" s="74">
        <v>128</v>
      </c>
      <c r="Q648" s="17">
        <v>515</v>
      </c>
      <c r="R648" s="17">
        <v>139</v>
      </c>
      <c r="S648" s="17">
        <v>104</v>
      </c>
      <c r="T648" s="17">
        <v>179</v>
      </c>
      <c r="U648" s="55">
        <f>+Table1[[#This Row],[Thames Turbo Sprint Triathlon]]/$M$3</f>
        <v>1</v>
      </c>
      <c r="V648" s="55">
        <f t="shared" si="242"/>
        <v>1</v>
      </c>
      <c r="W648" s="55">
        <f t="shared" si="243"/>
        <v>0.31914893617021278</v>
      </c>
      <c r="X648" s="55">
        <f t="shared" si="244"/>
        <v>1</v>
      </c>
      <c r="Y648" s="55">
        <f t="shared" si="245"/>
        <v>1</v>
      </c>
      <c r="Z648" s="55">
        <f>+Table1[[#This Row],[Hillingdon Sprint Triathlon]]/$R$3</f>
        <v>1</v>
      </c>
      <c r="AA648" s="55">
        <f>+Table1[[#This Row],[London Fields]]/$S$3</f>
        <v>1</v>
      </c>
      <c r="AB648" s="55">
        <f>+Table1[[#This Row],[Jekyll &amp; Hyde Park Duathlon]]/$T$3</f>
        <v>1</v>
      </c>
      <c r="AC648" s="65">
        <f t="shared" si="246"/>
        <v>3.3191489361702127</v>
      </c>
      <c r="AD648" s="55"/>
      <c r="AE648" s="55"/>
      <c r="AF648" s="55"/>
      <c r="AG648" s="55"/>
      <c r="AH648" s="55">
        <f t="shared" si="247"/>
        <v>3.3191489361702127</v>
      </c>
      <c r="AI648" s="55"/>
      <c r="AJ648" s="73">
        <f>COUNT(Table1[[#This Row],[F open]:[M SuperVet]])</f>
        <v>1</v>
      </c>
    </row>
    <row r="649" spans="1:36" s="52" customFormat="1" hidden="1" x14ac:dyDescent="0.2">
      <c r="A649" s="16" t="str">
        <f t="shared" si="234"/>
        <v xml:space="preserve"> </v>
      </c>
      <c r="B649" s="16" t="s">
        <v>1902</v>
      </c>
      <c r="C649" s="15"/>
      <c r="D649" s="29" t="s">
        <v>397</v>
      </c>
      <c r="E649" s="29" t="s">
        <v>188</v>
      </c>
      <c r="F649" s="82">
        <f t="shared" si="241"/>
        <v>1154</v>
      </c>
      <c r="G649" s="82" t="str">
        <f>IF(Table1[[#This Row],[F open]]=""," ",RANK(AD649,$AD$5:$AD$1454,1))</f>
        <v xml:space="preserve"> </v>
      </c>
      <c r="H649" s="82" t="str">
        <f>IF(Table1[[#This Row],[F Vet]]=""," ",RANK(AE649,$AE$5:$AE$1454,1))</f>
        <v xml:space="preserve"> </v>
      </c>
      <c r="I649" s="82" t="str">
        <f>IF(Table1[[#This Row],[F SuperVet]]=""," ",RANK(AF649,$AF$5:$AF$1454,1))</f>
        <v xml:space="preserve"> </v>
      </c>
      <c r="J649" s="82" t="str">
        <f>IF(Table1[[#This Row],[M Open]]=""," ",RANK(AG649,$AG$5:$AG$1454,1))</f>
        <v xml:space="preserve"> </v>
      </c>
      <c r="K649" s="82">
        <f>IF(Table1[[#This Row],[M Vet]]=""," ",RANK(AH649,$AH$5:$AH$1454,1))</f>
        <v>286</v>
      </c>
      <c r="L649" s="82" t="str">
        <f>IF(Table1[[#This Row],[M SuperVet]]=""," ",RANK(AI649,$AI$5:$AI$1454,1))</f>
        <v xml:space="preserve"> </v>
      </c>
      <c r="M649" s="74">
        <v>404</v>
      </c>
      <c r="N649" s="74">
        <v>176</v>
      </c>
      <c r="O649" s="74">
        <v>47</v>
      </c>
      <c r="P649" s="74">
        <v>128</v>
      </c>
      <c r="Q649" s="17">
        <v>417</v>
      </c>
      <c r="R649" s="17">
        <v>139</v>
      </c>
      <c r="S649" s="17">
        <v>104</v>
      </c>
      <c r="T649" s="17">
        <v>179</v>
      </c>
      <c r="U649" s="55">
        <f>+Table1[[#This Row],[Thames Turbo Sprint Triathlon]]/$M$3</f>
        <v>1</v>
      </c>
      <c r="V649" s="55">
        <f t="shared" si="242"/>
        <v>1</v>
      </c>
      <c r="W649" s="55">
        <f t="shared" si="243"/>
        <v>1</v>
      </c>
      <c r="X649" s="55">
        <f t="shared" si="244"/>
        <v>1</v>
      </c>
      <c r="Y649" s="55">
        <f t="shared" si="245"/>
        <v>0.80970873786407771</v>
      </c>
      <c r="Z649" s="55">
        <f>+Table1[[#This Row],[Hillingdon Sprint Triathlon]]/$R$3</f>
        <v>1</v>
      </c>
      <c r="AA649" s="55">
        <f>+Table1[[#This Row],[London Fields]]/$S$3</f>
        <v>1</v>
      </c>
      <c r="AB649" s="55">
        <f>+Table1[[#This Row],[Jekyll &amp; Hyde Park Duathlon]]/$T$3</f>
        <v>1</v>
      </c>
      <c r="AC649" s="65">
        <f t="shared" si="246"/>
        <v>3.8097087378640779</v>
      </c>
      <c r="AD649" s="55"/>
      <c r="AE649" s="55"/>
      <c r="AF649" s="55"/>
      <c r="AG649" s="55"/>
      <c r="AH649" s="55">
        <f t="shared" si="247"/>
        <v>3.8097087378640779</v>
      </c>
      <c r="AI649" s="55"/>
      <c r="AJ649" s="73">
        <f>COUNT(Table1[[#This Row],[F open]:[M SuperVet]])</f>
        <v>1</v>
      </c>
    </row>
    <row r="650" spans="1:36" s="52" customFormat="1" hidden="1" x14ac:dyDescent="0.2">
      <c r="A650" s="16" t="str">
        <f t="shared" si="234"/>
        <v xml:space="preserve"> </v>
      </c>
      <c r="B650" s="16" t="s">
        <v>1873</v>
      </c>
      <c r="C650" s="15"/>
      <c r="D650" s="29" t="s">
        <v>217</v>
      </c>
      <c r="E650" s="29" t="s">
        <v>188</v>
      </c>
      <c r="F650" s="82">
        <f t="shared" si="241"/>
        <v>1054</v>
      </c>
      <c r="G650" s="82" t="str">
        <f>IF(Table1[[#This Row],[F open]]=""," ",RANK(AD650,$AD$5:$AD$1454,1))</f>
        <v xml:space="preserve"> </v>
      </c>
      <c r="H650" s="82" t="str">
        <f>IF(Table1[[#This Row],[F Vet]]=""," ",RANK(AE650,$AE$5:$AE$1454,1))</f>
        <v xml:space="preserve"> </v>
      </c>
      <c r="I650" s="82" t="str">
        <f>IF(Table1[[#This Row],[F SuperVet]]=""," ",RANK(AF650,$AF$5:$AF$1454,1))</f>
        <v xml:space="preserve"> </v>
      </c>
      <c r="J650" s="82">
        <f>IF(Table1[[#This Row],[M Open]]=""," ",RANK(AG650,$AG$5:$AG$1454,1))</f>
        <v>509</v>
      </c>
      <c r="K650" s="82" t="str">
        <f>IF(Table1[[#This Row],[M Vet]]=""," ",RANK(AH650,$AH$5:$AH$1454,1))</f>
        <v xml:space="preserve"> </v>
      </c>
      <c r="L650" s="82" t="str">
        <f>IF(Table1[[#This Row],[M SuperVet]]=""," ",RANK(AI650,$AI$5:$AI$1454,1))</f>
        <v xml:space="preserve"> </v>
      </c>
      <c r="M650" s="74">
        <v>404</v>
      </c>
      <c r="N650" s="74">
        <v>176</v>
      </c>
      <c r="O650" s="74">
        <v>47</v>
      </c>
      <c r="P650" s="74">
        <v>128</v>
      </c>
      <c r="Q650" s="17">
        <v>382</v>
      </c>
      <c r="R650" s="17">
        <v>139</v>
      </c>
      <c r="S650" s="17">
        <v>104</v>
      </c>
      <c r="T650" s="17">
        <v>179</v>
      </c>
      <c r="U650" s="55">
        <f>+Table1[[#This Row],[Thames Turbo Sprint Triathlon]]/$M$3</f>
        <v>1</v>
      </c>
      <c r="V650" s="55">
        <f t="shared" si="242"/>
        <v>1</v>
      </c>
      <c r="W650" s="55">
        <f t="shared" si="243"/>
        <v>1</v>
      </c>
      <c r="X650" s="55">
        <f t="shared" si="244"/>
        <v>1</v>
      </c>
      <c r="Y650" s="55">
        <f t="shared" si="245"/>
        <v>0.74174757281553394</v>
      </c>
      <c r="Z650" s="55">
        <f>+Table1[[#This Row],[Hillingdon Sprint Triathlon]]/$R$3</f>
        <v>1</v>
      </c>
      <c r="AA650" s="55">
        <f>+Table1[[#This Row],[London Fields]]/$S$3</f>
        <v>1</v>
      </c>
      <c r="AB650" s="55">
        <f>+Table1[[#This Row],[Jekyll &amp; Hyde Park Duathlon]]/$T$3</f>
        <v>1</v>
      </c>
      <c r="AC650" s="65">
        <f t="shared" si="246"/>
        <v>3.7417475728155338</v>
      </c>
      <c r="AD650" s="55"/>
      <c r="AE650" s="55"/>
      <c r="AF650" s="55"/>
      <c r="AG650" s="55">
        <f>+AC650</f>
        <v>3.7417475728155338</v>
      </c>
      <c r="AH650" s="55"/>
      <c r="AI650" s="55"/>
      <c r="AJ650" s="73">
        <f>COUNT(Table1[[#This Row],[F open]:[M SuperVet]])</f>
        <v>1</v>
      </c>
    </row>
    <row r="651" spans="1:36" s="52" customFormat="1" hidden="1" x14ac:dyDescent="0.2">
      <c r="A651" s="16" t="str">
        <f t="shared" si="234"/>
        <v xml:space="preserve"> </v>
      </c>
      <c r="B651" s="16" t="s">
        <v>1373</v>
      </c>
      <c r="C651" s="15" t="s">
        <v>138</v>
      </c>
      <c r="D651" s="29" t="s">
        <v>397</v>
      </c>
      <c r="E651" s="29" t="s">
        <v>188</v>
      </c>
      <c r="F651" s="82">
        <f t="shared" si="241"/>
        <v>345</v>
      </c>
      <c r="G651" s="82" t="str">
        <f>IF(Table1[[#This Row],[F open]]=""," ",RANK(AD651,$AD$5:$AD$1454,1))</f>
        <v xml:space="preserve"> </v>
      </c>
      <c r="H651" s="82" t="str">
        <f>IF(Table1[[#This Row],[F Vet]]=""," ",RANK(AE651,$AE$5:$AE$1454,1))</f>
        <v xml:space="preserve"> </v>
      </c>
      <c r="I651" s="82" t="str">
        <f>IF(Table1[[#This Row],[F SuperVet]]=""," ",RANK(AF651,$AF$5:$AF$1454,1))</f>
        <v xml:space="preserve"> </v>
      </c>
      <c r="J651" s="82" t="str">
        <f>IF(Table1[[#This Row],[M Open]]=""," ",RANK(AG651,$AG$5:$AG$1454,1))</f>
        <v xml:space="preserve"> </v>
      </c>
      <c r="K651" s="82">
        <f>IF(Table1[[#This Row],[M Vet]]=""," ",RANK(AH651,$AH$5:$AH$1454,1))</f>
        <v>82</v>
      </c>
      <c r="L651" s="82" t="str">
        <f>IF(Table1[[#This Row],[M SuperVet]]=""," ",RANK(AI651,$AI$5:$AI$1454,1))</f>
        <v xml:space="preserve"> </v>
      </c>
      <c r="M651" s="74">
        <v>404</v>
      </c>
      <c r="N651" s="74">
        <v>36</v>
      </c>
      <c r="O651" s="74">
        <v>47</v>
      </c>
      <c r="P651" s="74">
        <v>128</v>
      </c>
      <c r="Q651" s="17">
        <v>515</v>
      </c>
      <c r="R651" s="17">
        <v>139</v>
      </c>
      <c r="S651" s="17">
        <v>104</v>
      </c>
      <c r="T651" s="17">
        <v>179</v>
      </c>
      <c r="U651" s="55">
        <f>+Table1[[#This Row],[Thames Turbo Sprint Triathlon]]/$M$3</f>
        <v>1</v>
      </c>
      <c r="V651" s="55">
        <f t="shared" si="242"/>
        <v>0.20454545454545456</v>
      </c>
      <c r="W651" s="55">
        <f t="shared" si="243"/>
        <v>1</v>
      </c>
      <c r="X651" s="55">
        <f t="shared" si="244"/>
        <v>1</v>
      </c>
      <c r="Y651" s="55">
        <f t="shared" si="245"/>
        <v>1</v>
      </c>
      <c r="Z651" s="55">
        <f>+Table1[[#This Row],[Hillingdon Sprint Triathlon]]/$R$3</f>
        <v>1</v>
      </c>
      <c r="AA651" s="55">
        <f>+Table1[[#This Row],[London Fields]]/$S$3</f>
        <v>1</v>
      </c>
      <c r="AB651" s="55">
        <f>+Table1[[#This Row],[Jekyll &amp; Hyde Park Duathlon]]/$T$3</f>
        <v>1</v>
      </c>
      <c r="AC651" s="65">
        <f t="shared" si="246"/>
        <v>3.2045454545454546</v>
      </c>
      <c r="AD651" s="55"/>
      <c r="AE651" s="55"/>
      <c r="AF651" s="55"/>
      <c r="AG651" s="55"/>
      <c r="AH651" s="55">
        <f t="shared" ref="AH651:AH653" si="248">+AC651</f>
        <v>3.2045454545454546</v>
      </c>
      <c r="AI651" s="55"/>
      <c r="AJ651" s="73">
        <f>COUNT(Table1[[#This Row],[F open]:[M SuperVet]])</f>
        <v>1</v>
      </c>
    </row>
    <row r="652" spans="1:36" s="52" customFormat="1" hidden="1" x14ac:dyDescent="0.2">
      <c r="A652" s="16" t="str">
        <f t="shared" si="234"/>
        <v xml:space="preserve"> </v>
      </c>
      <c r="B652" s="16" t="s">
        <v>1500</v>
      </c>
      <c r="C652" s="15" t="s">
        <v>88</v>
      </c>
      <c r="D652" s="29" t="s">
        <v>397</v>
      </c>
      <c r="E652" s="29" t="s">
        <v>188</v>
      </c>
      <c r="F652" s="82">
        <f t="shared" si="241"/>
        <v>544</v>
      </c>
      <c r="G652" s="82" t="str">
        <f>IF(Table1[[#This Row],[F open]]=""," ",RANK(AD652,$AD$5:$AD$1454,1))</f>
        <v xml:space="preserve"> </v>
      </c>
      <c r="H652" s="82" t="str">
        <f>IF(Table1[[#This Row],[F Vet]]=""," ",RANK(AE652,$AE$5:$AE$1454,1))</f>
        <v xml:space="preserve"> </v>
      </c>
      <c r="I652" s="82" t="str">
        <f>IF(Table1[[#This Row],[F SuperVet]]=""," ",RANK(AF652,$AF$5:$AF$1454,1))</f>
        <v xml:space="preserve"> </v>
      </c>
      <c r="J652" s="82" t="str">
        <f>IF(Table1[[#This Row],[M Open]]=""," ",RANK(AG652,$AG$5:$AG$1454,1))</f>
        <v xml:space="preserve"> </v>
      </c>
      <c r="K652" s="82">
        <f>IF(Table1[[#This Row],[M Vet]]=""," ",RANK(AH652,$AH$5:$AH$1454,1))</f>
        <v>135</v>
      </c>
      <c r="L652" s="82" t="str">
        <f>IF(Table1[[#This Row],[M SuperVet]]=""," ",RANK(AI652,$AI$5:$AI$1454,1))</f>
        <v xml:space="preserve"> </v>
      </c>
      <c r="M652" s="74">
        <v>404</v>
      </c>
      <c r="N652" s="74">
        <v>176</v>
      </c>
      <c r="O652" s="74">
        <v>17</v>
      </c>
      <c r="P652" s="74">
        <v>128</v>
      </c>
      <c r="Q652" s="17">
        <v>515</v>
      </c>
      <c r="R652" s="17">
        <v>139</v>
      </c>
      <c r="S652" s="17">
        <v>104</v>
      </c>
      <c r="T652" s="17">
        <v>179</v>
      </c>
      <c r="U652" s="55">
        <f>+Table1[[#This Row],[Thames Turbo Sprint Triathlon]]/$M$3</f>
        <v>1</v>
      </c>
      <c r="V652" s="55">
        <f t="shared" si="242"/>
        <v>1</v>
      </c>
      <c r="W652" s="55">
        <f t="shared" si="243"/>
        <v>0.36170212765957449</v>
      </c>
      <c r="X652" s="55">
        <f t="shared" si="244"/>
        <v>1</v>
      </c>
      <c r="Y652" s="55">
        <f t="shared" si="245"/>
        <v>1</v>
      </c>
      <c r="Z652" s="55">
        <f>+Table1[[#This Row],[Hillingdon Sprint Triathlon]]/$R$3</f>
        <v>1</v>
      </c>
      <c r="AA652" s="55">
        <f>+Table1[[#This Row],[London Fields]]/$S$3</f>
        <v>1</v>
      </c>
      <c r="AB652" s="55">
        <f>+Table1[[#This Row],[Jekyll &amp; Hyde Park Duathlon]]/$T$3</f>
        <v>1</v>
      </c>
      <c r="AC652" s="65">
        <f t="shared" si="246"/>
        <v>3.3617021276595747</v>
      </c>
      <c r="AD652" s="55"/>
      <c r="AE652" s="55"/>
      <c r="AF652" s="55"/>
      <c r="AG652" s="55"/>
      <c r="AH652" s="55">
        <f t="shared" si="248"/>
        <v>3.3617021276595747</v>
      </c>
      <c r="AI652" s="55"/>
      <c r="AJ652" s="73">
        <f>COUNT(Table1[[#This Row],[F open]:[M SuperVet]])</f>
        <v>1</v>
      </c>
    </row>
    <row r="653" spans="1:36" s="52" customFormat="1" hidden="1" x14ac:dyDescent="0.2">
      <c r="A653" s="16" t="str">
        <f t="shared" ref="A653:A657" si="249">IF(B652=B653,"y"," ")</f>
        <v xml:space="preserve"> </v>
      </c>
      <c r="B653" s="16" t="s">
        <v>757</v>
      </c>
      <c r="C653" s="15" t="s">
        <v>122</v>
      </c>
      <c r="D653" s="29" t="s">
        <v>397</v>
      </c>
      <c r="E653" s="29" t="s">
        <v>188</v>
      </c>
      <c r="F653" s="82">
        <f t="shared" si="241"/>
        <v>5</v>
      </c>
      <c r="G653" s="82" t="str">
        <f>IF(Table1[[#This Row],[F open]]=""," ",RANK(AD653,$AD$5:$AD$1454,1))</f>
        <v xml:space="preserve"> </v>
      </c>
      <c r="H653" s="82" t="str">
        <f>IF(Table1[[#This Row],[F Vet]]=""," ",RANK(AE653,$AE$5:$AE$1454,1))</f>
        <v xml:space="preserve"> </v>
      </c>
      <c r="I653" s="82" t="str">
        <f>IF(Table1[[#This Row],[F SuperVet]]=""," ",RANK(AF653,$AF$5:$AF$1454,1))</f>
        <v xml:space="preserve"> </v>
      </c>
      <c r="J653" s="82" t="str">
        <f>IF(Table1[[#This Row],[M Open]]=""," ",RANK(AG653,$AG$5:$AG$1454,1))</f>
        <v xml:space="preserve"> </v>
      </c>
      <c r="K653" s="82">
        <f>IF(Table1[[#This Row],[M Vet]]=""," ",RANK(AH653,$AH$5:$AH$1454,1))</f>
        <v>2</v>
      </c>
      <c r="L653" s="82" t="str">
        <f>IF(Table1[[#This Row],[M SuperVet]]=""," ",RANK(AI653,$AI$5:$AI$1454,1))</f>
        <v xml:space="preserve"> </v>
      </c>
      <c r="M653" s="74">
        <v>46</v>
      </c>
      <c r="N653" s="74">
        <v>17</v>
      </c>
      <c r="O653" s="74">
        <v>47</v>
      </c>
      <c r="P653" s="74">
        <v>9</v>
      </c>
      <c r="Q653" s="17">
        <v>515</v>
      </c>
      <c r="R653" s="17">
        <v>139</v>
      </c>
      <c r="S653" s="17">
        <v>104</v>
      </c>
      <c r="T653" s="17">
        <v>19</v>
      </c>
      <c r="U653" s="55">
        <f>+Table1[[#This Row],[Thames Turbo Sprint Triathlon]]/$M$3</f>
        <v>0.11386138613861387</v>
      </c>
      <c r="V653" s="55">
        <f t="shared" si="242"/>
        <v>9.6590909090909088E-2</v>
      </c>
      <c r="W653" s="55">
        <f t="shared" si="243"/>
        <v>1</v>
      </c>
      <c r="X653" s="55">
        <f t="shared" si="244"/>
        <v>7.03125E-2</v>
      </c>
      <c r="Y653" s="55">
        <f t="shared" si="245"/>
        <v>1</v>
      </c>
      <c r="Z653" s="55">
        <f>+Table1[[#This Row],[Hillingdon Sprint Triathlon]]/$R$3</f>
        <v>1</v>
      </c>
      <c r="AA653" s="55">
        <f>+Table1[[#This Row],[London Fields]]/$S$3</f>
        <v>1</v>
      </c>
      <c r="AB653" s="55">
        <f>+Table1[[#This Row],[Jekyll &amp; Hyde Park Duathlon]]/$T$3</f>
        <v>0.10614525139664804</v>
      </c>
      <c r="AC653" s="65">
        <f t="shared" si="246"/>
        <v>0.38691004662617101</v>
      </c>
      <c r="AD653" s="55"/>
      <c r="AE653" s="55"/>
      <c r="AF653" s="55"/>
      <c r="AG653" s="55"/>
      <c r="AH653" s="55">
        <f t="shared" si="248"/>
        <v>0.38691004662617101</v>
      </c>
      <c r="AI653" s="55"/>
      <c r="AJ653" s="73">
        <f>COUNT(Table1[[#This Row],[F open]:[M SuperVet]])</f>
        <v>1</v>
      </c>
    </row>
    <row r="654" spans="1:36" s="52" customFormat="1" hidden="1" x14ac:dyDescent="0.2">
      <c r="A654" s="16" t="str">
        <f t="shared" si="249"/>
        <v xml:space="preserve"> </v>
      </c>
      <c r="B654" s="16" t="s">
        <v>399</v>
      </c>
      <c r="C654" s="15" t="s">
        <v>727</v>
      </c>
      <c r="D654" s="29" t="s">
        <v>217</v>
      </c>
      <c r="E654" s="29" t="s">
        <v>188</v>
      </c>
      <c r="F654" s="82">
        <f t="shared" si="241"/>
        <v>124</v>
      </c>
      <c r="G654" s="82" t="str">
        <f>IF(Table1[[#This Row],[F open]]=""," ",RANK(AD654,$AD$5:$AD$1454,1))</f>
        <v xml:space="preserve"> </v>
      </c>
      <c r="H654" s="82" t="str">
        <f>IF(Table1[[#This Row],[F Vet]]=""," ",RANK(AE654,$AE$5:$AE$1454,1))</f>
        <v xml:space="preserve"> </v>
      </c>
      <c r="I654" s="82" t="str">
        <f>IF(Table1[[#This Row],[F SuperVet]]=""," ",RANK(AF654,$AF$5:$AF$1454,1))</f>
        <v xml:space="preserve"> </v>
      </c>
      <c r="J654" s="82">
        <f>IF(Table1[[#This Row],[M Open]]=""," ",RANK(AG654,$AG$5:$AG$1454,1))</f>
        <v>62</v>
      </c>
      <c r="K654" s="82" t="str">
        <f>IF(Table1[[#This Row],[M Vet]]=""," ",RANK(AH654,$AH$5:$AH$1454,1))</f>
        <v xml:space="preserve"> </v>
      </c>
      <c r="L654" s="82" t="str">
        <f>IF(Table1[[#This Row],[M SuperVet]]=""," ",RANK(AI654,$AI$5:$AI$1454,1))</f>
        <v xml:space="preserve"> </v>
      </c>
      <c r="M654" s="74">
        <v>4</v>
      </c>
      <c r="N654" s="74">
        <v>176</v>
      </c>
      <c r="O654" s="74">
        <v>47</v>
      </c>
      <c r="P654" s="74">
        <v>128</v>
      </c>
      <c r="Q654" s="17">
        <v>515</v>
      </c>
      <c r="R654" s="17">
        <v>139</v>
      </c>
      <c r="S654" s="17">
        <v>104</v>
      </c>
      <c r="T654" s="17">
        <v>179</v>
      </c>
      <c r="U654" s="55">
        <f>+Table1[[#This Row],[Thames Turbo Sprint Triathlon]]/$M$3</f>
        <v>9.9009900990099011E-3</v>
      </c>
      <c r="V654" s="55">
        <f t="shared" si="242"/>
        <v>1</v>
      </c>
      <c r="W654" s="55">
        <f t="shared" si="243"/>
        <v>1</v>
      </c>
      <c r="X654" s="55">
        <f t="shared" si="244"/>
        <v>1</v>
      </c>
      <c r="Y654" s="55">
        <f t="shared" si="245"/>
        <v>1</v>
      </c>
      <c r="Z654" s="55">
        <f>+Table1[[#This Row],[Hillingdon Sprint Triathlon]]/$R$3</f>
        <v>1</v>
      </c>
      <c r="AA654" s="55">
        <f>+Table1[[#This Row],[London Fields]]/$S$3</f>
        <v>1</v>
      </c>
      <c r="AB654" s="55">
        <f>+Table1[[#This Row],[Jekyll &amp; Hyde Park Duathlon]]/$T$3</f>
        <v>1</v>
      </c>
      <c r="AC654" s="65">
        <f t="shared" si="246"/>
        <v>3.0099009900990099</v>
      </c>
      <c r="AD654" s="55"/>
      <c r="AE654" s="55"/>
      <c r="AF654" s="55"/>
      <c r="AG654" s="55">
        <f t="shared" ref="AG654:AG666" si="250">+AC654</f>
        <v>3.0099009900990099</v>
      </c>
      <c r="AH654" s="55"/>
      <c r="AI654" s="55"/>
      <c r="AJ654" s="73">
        <f>COUNT(Table1[[#This Row],[F open]:[M SuperVet]])</f>
        <v>1</v>
      </c>
    </row>
    <row r="655" spans="1:36" s="52" customFormat="1" hidden="1" x14ac:dyDescent="0.2">
      <c r="A655" s="16" t="str">
        <f t="shared" si="249"/>
        <v xml:space="preserve"> </v>
      </c>
      <c r="B655" s="16" t="s">
        <v>395</v>
      </c>
      <c r="C655" s="15" t="s">
        <v>192</v>
      </c>
      <c r="D655" s="29" t="s">
        <v>217</v>
      </c>
      <c r="E655" s="29" t="s">
        <v>188</v>
      </c>
      <c r="F655" s="82">
        <f t="shared" si="241"/>
        <v>1390</v>
      </c>
      <c r="G655" s="82" t="str">
        <f>IF(Table1[[#This Row],[F open]]=""," ",RANK(AD655,$AD$5:$AD$1454,1))</f>
        <v xml:space="preserve"> </v>
      </c>
      <c r="H655" s="82" t="str">
        <f>IF(Table1[[#This Row],[F Vet]]=""," ",RANK(AE655,$AE$5:$AE$1454,1))</f>
        <v xml:space="preserve"> </v>
      </c>
      <c r="I655" s="82" t="str">
        <f>IF(Table1[[#This Row],[F SuperVet]]=""," ",RANK(AF655,$AF$5:$AF$1454,1))</f>
        <v xml:space="preserve"> </v>
      </c>
      <c r="J655" s="82">
        <f>IF(Table1[[#This Row],[M Open]]=""," ",RANK(AG655,$AG$5:$AG$1454,1))</f>
        <v>588</v>
      </c>
      <c r="K655" s="82" t="str">
        <f>IF(Table1[[#This Row],[M Vet]]=""," ",RANK(AH655,$AH$5:$AH$1454,1))</f>
        <v xml:space="preserve"> </v>
      </c>
      <c r="L655" s="82" t="str">
        <f>IF(Table1[[#This Row],[M SuperVet]]=""," ",RANK(AI655,$AI$5:$AI$1454,1))</f>
        <v xml:space="preserve"> </v>
      </c>
      <c r="M655" s="74">
        <v>404</v>
      </c>
      <c r="N655" s="74">
        <v>169</v>
      </c>
      <c r="O655" s="74">
        <v>47</v>
      </c>
      <c r="P655" s="74">
        <v>128</v>
      </c>
      <c r="Q655" s="17">
        <v>515</v>
      </c>
      <c r="R655" s="17">
        <v>139</v>
      </c>
      <c r="S655" s="17">
        <v>104</v>
      </c>
      <c r="T655" s="17">
        <v>179</v>
      </c>
      <c r="U655" s="55">
        <f>+Table1[[#This Row],[Thames Turbo Sprint Triathlon]]/$M$3</f>
        <v>1</v>
      </c>
      <c r="V655" s="55">
        <f t="shared" si="242"/>
        <v>0.96022727272727271</v>
      </c>
      <c r="W655" s="55">
        <f t="shared" si="243"/>
        <v>1</v>
      </c>
      <c r="X655" s="55">
        <f t="shared" si="244"/>
        <v>1</v>
      </c>
      <c r="Y655" s="55">
        <f t="shared" si="245"/>
        <v>1</v>
      </c>
      <c r="Z655" s="55">
        <f>+Table1[[#This Row],[Hillingdon Sprint Triathlon]]/$R$3</f>
        <v>1</v>
      </c>
      <c r="AA655" s="55">
        <f>+Table1[[#This Row],[London Fields]]/$S$3</f>
        <v>1</v>
      </c>
      <c r="AB655" s="55">
        <f>+Table1[[#This Row],[Jekyll &amp; Hyde Park Duathlon]]/$T$3</f>
        <v>1</v>
      </c>
      <c r="AC655" s="65">
        <f t="shared" si="246"/>
        <v>3.9602272727272725</v>
      </c>
      <c r="AD655" s="55"/>
      <c r="AE655" s="55"/>
      <c r="AF655" s="55"/>
      <c r="AG655" s="55">
        <f t="shared" si="250"/>
        <v>3.9602272727272725</v>
      </c>
      <c r="AH655" s="55"/>
      <c r="AI655" s="55"/>
      <c r="AJ655" s="73">
        <f>COUNT(Table1[[#This Row],[F open]:[M SuperVet]])</f>
        <v>1</v>
      </c>
    </row>
    <row r="656" spans="1:36" s="52" customFormat="1" hidden="1" x14ac:dyDescent="0.2">
      <c r="A656" s="16" t="str">
        <f t="shared" si="249"/>
        <v xml:space="preserve"> </v>
      </c>
      <c r="B656" s="16" t="s">
        <v>225</v>
      </c>
      <c r="C656" s="15" t="s">
        <v>219</v>
      </c>
      <c r="D656" s="29" t="s">
        <v>217</v>
      </c>
      <c r="E656" s="29" t="s">
        <v>1530</v>
      </c>
      <c r="F656" s="82">
        <f t="shared" si="241"/>
        <v>178</v>
      </c>
      <c r="G656" s="82" t="str">
        <f>IF(Table1[[#This Row],[F open]]=""," ",RANK(AD656,$AD$5:$AD$1454,1))</f>
        <v xml:space="preserve"> </v>
      </c>
      <c r="H656" s="82" t="str">
        <f>IF(Table1[[#This Row],[F Vet]]=""," ",RANK(AE656,$AE$5:$AE$1454,1))</f>
        <v xml:space="preserve"> </v>
      </c>
      <c r="I656" s="82" t="str">
        <f>IF(Table1[[#This Row],[F SuperVet]]=""," ",RANK(AF656,$AF$5:$AF$1454,1))</f>
        <v xml:space="preserve"> </v>
      </c>
      <c r="J656" s="82">
        <f>IF(Table1[[#This Row],[M Open]]=""," ",RANK(AG656,$AG$5:$AG$1454,1))</f>
        <v>101</v>
      </c>
      <c r="K656" s="82" t="str">
        <f>IF(Table1[[#This Row],[M Vet]]=""," ",RANK(AH656,$AH$5:$AH$1454,1))</f>
        <v xml:space="preserve"> </v>
      </c>
      <c r="L656" s="82" t="str">
        <f>IF(Table1[[#This Row],[M SuperVet]]=""," ",RANK(AI656,$AI$5:$AI$1454,1))</f>
        <v xml:space="preserve"> </v>
      </c>
      <c r="M656" s="74">
        <v>404</v>
      </c>
      <c r="N656" s="74">
        <v>176</v>
      </c>
      <c r="O656" s="74">
        <v>47</v>
      </c>
      <c r="P656" s="74">
        <v>8</v>
      </c>
      <c r="Q656" s="17">
        <v>515</v>
      </c>
      <c r="R656" s="17">
        <v>139</v>
      </c>
      <c r="S656" s="17">
        <v>104</v>
      </c>
      <c r="T656" s="17">
        <v>179</v>
      </c>
      <c r="U656" s="55">
        <f>+Table1[[#This Row],[Thames Turbo Sprint Triathlon]]/$M$3</f>
        <v>1</v>
      </c>
      <c r="V656" s="55">
        <f t="shared" si="242"/>
        <v>1</v>
      </c>
      <c r="W656" s="55">
        <f t="shared" si="243"/>
        <v>1</v>
      </c>
      <c r="X656" s="55">
        <f t="shared" si="244"/>
        <v>6.25E-2</v>
      </c>
      <c r="Y656" s="55">
        <f t="shared" si="245"/>
        <v>1</v>
      </c>
      <c r="Z656" s="55">
        <f>+Table1[[#This Row],[Hillingdon Sprint Triathlon]]/$R$3</f>
        <v>1</v>
      </c>
      <c r="AA656" s="55">
        <f>+Table1[[#This Row],[London Fields]]/$S$3</f>
        <v>1</v>
      </c>
      <c r="AB656" s="55">
        <f>+Table1[[#This Row],[Jekyll &amp; Hyde Park Duathlon]]/$T$3</f>
        <v>1</v>
      </c>
      <c r="AC656" s="65">
        <f t="shared" si="246"/>
        <v>3.0625</v>
      </c>
      <c r="AD656" s="55"/>
      <c r="AE656" s="55"/>
      <c r="AF656" s="55"/>
      <c r="AG656" s="55">
        <f t="shared" si="250"/>
        <v>3.0625</v>
      </c>
      <c r="AH656" s="55"/>
      <c r="AI656" s="55"/>
      <c r="AJ656" s="73">
        <f>COUNT(Table1[[#This Row],[F open]:[M SuperVet]])</f>
        <v>1</v>
      </c>
    </row>
    <row r="657" spans="1:36" s="52" customFormat="1" hidden="1" x14ac:dyDescent="0.2">
      <c r="A657" s="16" t="str">
        <f t="shared" si="249"/>
        <v xml:space="preserve"> </v>
      </c>
      <c r="B657" s="16" t="s">
        <v>405</v>
      </c>
      <c r="C657" s="15" t="s">
        <v>745</v>
      </c>
      <c r="D657" s="29" t="s">
        <v>217</v>
      </c>
      <c r="E657" s="29" t="s">
        <v>188</v>
      </c>
      <c r="F657" s="82">
        <f t="shared" si="241"/>
        <v>167</v>
      </c>
      <c r="G657" s="82" t="str">
        <f>IF(Table1[[#This Row],[F open]]=""," ",RANK(AD657,$AD$5:$AD$1454,1))</f>
        <v xml:space="preserve"> </v>
      </c>
      <c r="H657" s="82" t="str">
        <f>IF(Table1[[#This Row],[F Vet]]=""," ",RANK(AE657,$AE$5:$AE$1454,1))</f>
        <v xml:space="preserve"> </v>
      </c>
      <c r="I657" s="82" t="str">
        <f>IF(Table1[[#This Row],[F SuperVet]]=""," ",RANK(AF657,$AF$5:$AF$1454,1))</f>
        <v xml:space="preserve"> </v>
      </c>
      <c r="J657" s="82">
        <f>IF(Table1[[#This Row],[M Open]]=""," ",RANK(AG657,$AG$5:$AG$1454,1))</f>
        <v>94</v>
      </c>
      <c r="K657" s="82" t="str">
        <f>IF(Table1[[#This Row],[M Vet]]=""," ",RANK(AH657,$AH$5:$AH$1454,1))</f>
        <v xml:space="preserve"> </v>
      </c>
      <c r="L657" s="82" t="str">
        <f>IF(Table1[[#This Row],[M SuperVet]]=""," ",RANK(AI657,$AI$5:$AI$1454,1))</f>
        <v xml:space="preserve"> </v>
      </c>
      <c r="M657" s="74">
        <v>21</v>
      </c>
      <c r="N657" s="74">
        <v>176</v>
      </c>
      <c r="O657" s="74">
        <v>47</v>
      </c>
      <c r="P657" s="74">
        <v>128</v>
      </c>
      <c r="Q657" s="17">
        <v>515</v>
      </c>
      <c r="R657" s="17">
        <v>139</v>
      </c>
      <c r="S657" s="17">
        <v>104</v>
      </c>
      <c r="T657" s="17">
        <v>179</v>
      </c>
      <c r="U657" s="55">
        <f>+Table1[[#This Row],[Thames Turbo Sprint Triathlon]]/$M$3</f>
        <v>5.1980198019801978E-2</v>
      </c>
      <c r="V657" s="55">
        <f t="shared" si="242"/>
        <v>1</v>
      </c>
      <c r="W657" s="55">
        <f t="shared" si="243"/>
        <v>1</v>
      </c>
      <c r="X657" s="55">
        <f t="shared" si="244"/>
        <v>1</v>
      </c>
      <c r="Y657" s="55">
        <f t="shared" si="245"/>
        <v>1</v>
      </c>
      <c r="Z657" s="55">
        <f>+Table1[[#This Row],[Hillingdon Sprint Triathlon]]/$R$3</f>
        <v>1</v>
      </c>
      <c r="AA657" s="55">
        <f>+Table1[[#This Row],[London Fields]]/$S$3</f>
        <v>1</v>
      </c>
      <c r="AB657" s="55">
        <f>+Table1[[#This Row],[Jekyll &amp; Hyde Park Duathlon]]/$T$3</f>
        <v>1</v>
      </c>
      <c r="AC657" s="65">
        <f t="shared" si="246"/>
        <v>3.0519801980198018</v>
      </c>
      <c r="AD657" s="55"/>
      <c r="AE657" s="55"/>
      <c r="AF657" s="55"/>
      <c r="AG657" s="55">
        <f t="shared" si="250"/>
        <v>3.0519801980198018</v>
      </c>
      <c r="AH657" s="55"/>
      <c r="AI657" s="55"/>
      <c r="AJ657" s="73">
        <f>COUNT(Table1[[#This Row],[F open]:[M SuperVet]])</f>
        <v>1</v>
      </c>
    </row>
    <row r="658" spans="1:36" s="52" customFormat="1" hidden="1" x14ac:dyDescent="0.2">
      <c r="A658" s="16" t="str">
        <f t="shared" ref="A658:A697" si="251">IF(B657=B658,"y"," ")</f>
        <v xml:space="preserve"> </v>
      </c>
      <c r="B658" s="16" t="s">
        <v>1907</v>
      </c>
      <c r="C658" s="15"/>
      <c r="D658" s="29" t="s">
        <v>217</v>
      </c>
      <c r="E658" s="29" t="s">
        <v>188</v>
      </c>
      <c r="F658" s="82">
        <f t="shared" si="241"/>
        <v>1173</v>
      </c>
      <c r="G658" s="82" t="str">
        <f>IF(Table1[[#This Row],[F open]]=""," ",RANK(AD658,$AD$5:$AD$1454,1))</f>
        <v xml:space="preserve"> </v>
      </c>
      <c r="H658" s="82" t="str">
        <f>IF(Table1[[#This Row],[F Vet]]=""," ",RANK(AE658,$AE$5:$AE$1454,1))</f>
        <v xml:space="preserve"> </v>
      </c>
      <c r="I658" s="82" t="str">
        <f>IF(Table1[[#This Row],[F SuperVet]]=""," ",RANK(AF658,$AF$5:$AF$1454,1))</f>
        <v xml:space="preserve"> </v>
      </c>
      <c r="J658" s="82">
        <f>IF(Table1[[#This Row],[M Open]]=""," ",RANK(AG658,$AG$5:$AG$1454,1))</f>
        <v>539</v>
      </c>
      <c r="K658" s="82" t="str">
        <f>IF(Table1[[#This Row],[M Vet]]=""," ",RANK(AH658,$AH$5:$AH$1454,1))</f>
        <v xml:space="preserve"> </v>
      </c>
      <c r="L658" s="82" t="str">
        <f>IF(Table1[[#This Row],[M SuperVet]]=""," ",RANK(AI658,$AI$5:$AI$1454,1))</f>
        <v xml:space="preserve"> </v>
      </c>
      <c r="M658" s="74">
        <v>404</v>
      </c>
      <c r="N658" s="74">
        <v>176</v>
      </c>
      <c r="O658" s="74">
        <v>47</v>
      </c>
      <c r="P658" s="74">
        <v>128</v>
      </c>
      <c r="Q658" s="17">
        <v>423</v>
      </c>
      <c r="R658" s="17">
        <v>139</v>
      </c>
      <c r="S658" s="17">
        <v>104</v>
      </c>
      <c r="T658" s="17">
        <v>179</v>
      </c>
      <c r="U658" s="55">
        <f>+Table1[[#This Row],[Thames Turbo Sprint Triathlon]]/$M$3</f>
        <v>1</v>
      </c>
      <c r="V658" s="55">
        <f t="shared" si="242"/>
        <v>1</v>
      </c>
      <c r="W658" s="55">
        <f t="shared" si="243"/>
        <v>1</v>
      </c>
      <c r="X658" s="55">
        <f t="shared" si="244"/>
        <v>1</v>
      </c>
      <c r="Y658" s="55">
        <f t="shared" si="245"/>
        <v>0.82135922330097089</v>
      </c>
      <c r="Z658" s="55">
        <f>+Table1[[#This Row],[Hillingdon Sprint Triathlon]]/$R$3</f>
        <v>1</v>
      </c>
      <c r="AA658" s="55">
        <f>+Table1[[#This Row],[London Fields]]/$S$3</f>
        <v>1</v>
      </c>
      <c r="AB658" s="55">
        <f>+Table1[[#This Row],[Jekyll &amp; Hyde Park Duathlon]]/$T$3</f>
        <v>1</v>
      </c>
      <c r="AC658" s="65">
        <f t="shared" si="246"/>
        <v>3.8213592233009708</v>
      </c>
      <c r="AD658" s="55"/>
      <c r="AE658" s="55"/>
      <c r="AF658" s="55"/>
      <c r="AG658" s="55">
        <f t="shared" si="250"/>
        <v>3.8213592233009708</v>
      </c>
      <c r="AH658" s="55"/>
      <c r="AI658" s="55"/>
      <c r="AJ658" s="73">
        <f>COUNT(Table1[[#This Row],[F open]:[M SuperVet]])</f>
        <v>1</v>
      </c>
    </row>
    <row r="659" spans="1:36" s="52" customFormat="1" hidden="1" x14ac:dyDescent="0.2">
      <c r="A659" s="16" t="str">
        <f t="shared" si="251"/>
        <v xml:space="preserve"> </v>
      </c>
      <c r="B659" s="16" t="s">
        <v>2038</v>
      </c>
      <c r="C659" s="15" t="s">
        <v>216</v>
      </c>
      <c r="D659" s="29" t="s">
        <v>217</v>
      </c>
      <c r="E659" s="29" t="s">
        <v>1530</v>
      </c>
      <c r="F659" s="82">
        <f t="shared" si="241"/>
        <v>1204</v>
      </c>
      <c r="G659" s="82" t="str">
        <f>IF(Table1[[#This Row],[F open]]=""," ",RANK(AD659,$AD$5:$AD$1454,1))</f>
        <v xml:space="preserve"> </v>
      </c>
      <c r="H659" s="82" t="str">
        <f>IF(Table1[[#This Row],[F Vet]]=""," ",RANK(AE659,$AE$5:$AE$1454,1))</f>
        <v xml:space="preserve"> </v>
      </c>
      <c r="I659" s="82" t="str">
        <f>IF(Table1[[#This Row],[F SuperVet]]=""," ",RANK(AF659,$AF$5:$AF$1454,1))</f>
        <v xml:space="preserve"> </v>
      </c>
      <c r="J659" s="82">
        <f>IF(Table1[[#This Row],[M Open]]=""," ",RANK(AG659,$AG$5:$AG$1454,1))</f>
        <v>546</v>
      </c>
      <c r="K659" s="82" t="str">
        <f>IF(Table1[[#This Row],[M Vet]]=""," ",RANK(AH659,$AH$5:$AH$1454,1))</f>
        <v xml:space="preserve"> </v>
      </c>
      <c r="L659" s="82" t="str">
        <f>IF(Table1[[#This Row],[M SuperVet]]=""," ",RANK(AI659,$AI$5:$AI$1454,1))</f>
        <v xml:space="preserve"> </v>
      </c>
      <c r="M659" s="74">
        <v>404</v>
      </c>
      <c r="N659" s="74">
        <v>176</v>
      </c>
      <c r="O659" s="74">
        <v>47</v>
      </c>
      <c r="P659" s="74">
        <v>128</v>
      </c>
      <c r="Q659" s="17">
        <v>515</v>
      </c>
      <c r="R659" s="17">
        <v>117</v>
      </c>
      <c r="S659" s="17">
        <v>104</v>
      </c>
      <c r="T659" s="17">
        <v>179</v>
      </c>
      <c r="U659" s="55">
        <f>+Table1[[#This Row],[Thames Turbo Sprint Triathlon]]/$M$3</f>
        <v>1</v>
      </c>
      <c r="V659" s="55">
        <f t="shared" si="242"/>
        <v>1</v>
      </c>
      <c r="W659" s="55">
        <f t="shared" si="243"/>
        <v>1</v>
      </c>
      <c r="X659" s="55">
        <f t="shared" si="244"/>
        <v>1</v>
      </c>
      <c r="Y659" s="55">
        <f t="shared" si="245"/>
        <v>1</v>
      </c>
      <c r="Z659" s="55">
        <f>+Table1[[#This Row],[Hillingdon Sprint Triathlon]]/$R$3</f>
        <v>0.84172661870503596</v>
      </c>
      <c r="AA659" s="55">
        <f>+Table1[[#This Row],[London Fields]]/$S$3</f>
        <v>1</v>
      </c>
      <c r="AB659" s="55">
        <f>+Table1[[#This Row],[Jekyll &amp; Hyde Park Duathlon]]/$T$3</f>
        <v>1</v>
      </c>
      <c r="AC659" s="65">
        <f t="shared" si="246"/>
        <v>3.8417266187050361</v>
      </c>
      <c r="AD659" s="55"/>
      <c r="AE659" s="55"/>
      <c r="AF659" s="55"/>
      <c r="AG659" s="55">
        <f t="shared" si="250"/>
        <v>3.8417266187050361</v>
      </c>
      <c r="AH659" s="55"/>
      <c r="AI659" s="55"/>
      <c r="AJ659" s="73">
        <f>COUNT(Table1[[#This Row],[F open]:[M SuperVet]])</f>
        <v>1</v>
      </c>
    </row>
    <row r="660" spans="1:36" s="52" customFormat="1" hidden="1" x14ac:dyDescent="0.2">
      <c r="A660" s="16" t="str">
        <f t="shared" si="251"/>
        <v xml:space="preserve"> </v>
      </c>
      <c r="B660" s="16" t="s">
        <v>2164</v>
      </c>
      <c r="C660" s="15"/>
      <c r="D660" s="29" t="s">
        <v>217</v>
      </c>
      <c r="E660" s="29" t="s">
        <v>188</v>
      </c>
      <c r="F660" s="82">
        <f t="shared" si="241"/>
        <v>281</v>
      </c>
      <c r="G660" s="82" t="str">
        <f>IF(Table1[[#This Row],[F open]]=""," ",RANK(AD660,$AD$5:$AD$1454,1))</f>
        <v xml:space="preserve"> </v>
      </c>
      <c r="H660" s="82" t="str">
        <f>IF(Table1[[#This Row],[F Vet]]=""," ",RANK(AE660,$AE$5:$AE$1454,1))</f>
        <v xml:space="preserve"> </v>
      </c>
      <c r="I660" s="82" t="str">
        <f>IF(Table1[[#This Row],[F SuperVet]]=""," ",RANK(AF660,$AF$5:$AF$1454,1))</f>
        <v xml:space="preserve"> </v>
      </c>
      <c r="J660" s="82">
        <f>IF(Table1[[#This Row],[M Open]]=""," ",RANK(AG660,$AG$5:$AG$1454,1))</f>
        <v>168</v>
      </c>
      <c r="K660" s="82" t="str">
        <f>IF(Table1[[#This Row],[M Vet]]=""," ",RANK(AH660,$AH$5:$AH$1454,1))</f>
        <v xml:space="preserve"> </v>
      </c>
      <c r="L660" s="82" t="str">
        <f>IF(Table1[[#This Row],[M SuperVet]]=""," ",RANK(AI660,$AI$5:$AI$1454,1))</f>
        <v xml:space="preserve"> </v>
      </c>
      <c r="M660" s="74">
        <v>404</v>
      </c>
      <c r="N660" s="74">
        <v>176</v>
      </c>
      <c r="O660" s="74">
        <v>47</v>
      </c>
      <c r="P660" s="74">
        <v>128</v>
      </c>
      <c r="Q660" s="17">
        <v>515</v>
      </c>
      <c r="R660" s="17">
        <v>139</v>
      </c>
      <c r="S660" s="17">
        <v>104</v>
      </c>
      <c r="T660" s="17">
        <v>28</v>
      </c>
      <c r="U660" s="55">
        <f>+Table1[[#This Row],[Thames Turbo Sprint Triathlon]]/$M$3</f>
        <v>1</v>
      </c>
      <c r="V660" s="55">
        <f t="shared" si="242"/>
        <v>1</v>
      </c>
      <c r="W660" s="55">
        <f t="shared" si="243"/>
        <v>1</v>
      </c>
      <c r="X660" s="55">
        <f t="shared" si="244"/>
        <v>1</v>
      </c>
      <c r="Y660" s="55">
        <f t="shared" si="245"/>
        <v>1</v>
      </c>
      <c r="Z660" s="55">
        <f>+Table1[[#This Row],[Hillingdon Sprint Triathlon]]/$R$3</f>
        <v>1</v>
      </c>
      <c r="AA660" s="55">
        <f>+Table1[[#This Row],[London Fields]]/$S$3</f>
        <v>1</v>
      </c>
      <c r="AB660" s="55">
        <f>+Table1[[#This Row],[Jekyll &amp; Hyde Park Duathlon]]/$T$3</f>
        <v>0.15642458100558659</v>
      </c>
      <c r="AC660" s="65">
        <f t="shared" si="246"/>
        <v>3.1564245810055866</v>
      </c>
      <c r="AD660" s="55"/>
      <c r="AE660" s="55"/>
      <c r="AF660" s="55"/>
      <c r="AG660" s="55">
        <f t="shared" si="250"/>
        <v>3.1564245810055866</v>
      </c>
      <c r="AH660" s="55"/>
      <c r="AI660" s="55"/>
      <c r="AJ660" s="73">
        <f>COUNT(Table1[[#This Row],[F open]:[M SuperVet]])</f>
        <v>1</v>
      </c>
    </row>
    <row r="661" spans="1:36" s="52" customFormat="1" hidden="1" x14ac:dyDescent="0.2">
      <c r="A661" s="16" t="str">
        <f t="shared" si="251"/>
        <v xml:space="preserve"> </v>
      </c>
      <c r="B661" s="16" t="s">
        <v>919</v>
      </c>
      <c r="C661" s="15"/>
      <c r="D661" s="29" t="s">
        <v>217</v>
      </c>
      <c r="E661" s="29" t="s">
        <v>188</v>
      </c>
      <c r="F661" s="82">
        <f t="shared" si="241"/>
        <v>924</v>
      </c>
      <c r="G661" s="82" t="str">
        <f>IF(Table1[[#This Row],[F open]]=""," ",RANK(AD661,$AD$5:$AD$1454,1))</f>
        <v xml:space="preserve"> </v>
      </c>
      <c r="H661" s="82" t="str">
        <f>IF(Table1[[#This Row],[F Vet]]=""," ",RANK(AE661,$AE$5:$AE$1454,1))</f>
        <v xml:space="preserve"> </v>
      </c>
      <c r="I661" s="82" t="str">
        <f>IF(Table1[[#This Row],[F SuperVet]]=""," ",RANK(AF661,$AF$5:$AF$1454,1))</f>
        <v xml:space="preserve"> </v>
      </c>
      <c r="J661" s="82">
        <f>IF(Table1[[#This Row],[M Open]]=""," ",RANK(AG661,$AG$5:$AG$1454,1))</f>
        <v>467</v>
      </c>
      <c r="K661" s="82" t="str">
        <f>IF(Table1[[#This Row],[M Vet]]=""," ",RANK(AH661,$AH$5:$AH$1454,1))</f>
        <v xml:space="preserve"> </v>
      </c>
      <c r="L661" s="82" t="str">
        <f>IF(Table1[[#This Row],[M SuperVet]]=""," ",RANK(AI661,$AI$5:$AI$1454,1))</f>
        <v xml:space="preserve"> </v>
      </c>
      <c r="M661" s="74">
        <v>262</v>
      </c>
      <c r="N661" s="74">
        <v>176</v>
      </c>
      <c r="O661" s="74">
        <v>47</v>
      </c>
      <c r="P661" s="74">
        <v>128</v>
      </c>
      <c r="Q661" s="17">
        <v>515</v>
      </c>
      <c r="R661" s="17">
        <v>139</v>
      </c>
      <c r="S661" s="17">
        <v>104</v>
      </c>
      <c r="T661" s="17">
        <v>179</v>
      </c>
      <c r="U661" s="55">
        <f>+Table1[[#This Row],[Thames Turbo Sprint Triathlon]]/$M$3</f>
        <v>0.64851485148514854</v>
      </c>
      <c r="V661" s="55">
        <f t="shared" si="242"/>
        <v>1</v>
      </c>
      <c r="W661" s="55">
        <f t="shared" si="243"/>
        <v>1</v>
      </c>
      <c r="X661" s="55">
        <f t="shared" si="244"/>
        <v>1</v>
      </c>
      <c r="Y661" s="55">
        <f t="shared" si="245"/>
        <v>1</v>
      </c>
      <c r="Z661" s="55">
        <f>+Table1[[#This Row],[Hillingdon Sprint Triathlon]]/$R$3</f>
        <v>1</v>
      </c>
      <c r="AA661" s="55">
        <f>+Table1[[#This Row],[London Fields]]/$S$3</f>
        <v>1</v>
      </c>
      <c r="AB661" s="55">
        <f>+Table1[[#This Row],[Jekyll &amp; Hyde Park Duathlon]]/$T$3</f>
        <v>1</v>
      </c>
      <c r="AC661" s="65">
        <f t="shared" si="246"/>
        <v>3.6485148514851486</v>
      </c>
      <c r="AD661" s="55"/>
      <c r="AE661" s="55"/>
      <c r="AF661" s="55"/>
      <c r="AG661" s="55">
        <f t="shared" si="250"/>
        <v>3.6485148514851486</v>
      </c>
      <c r="AH661" s="55"/>
      <c r="AI661" s="55"/>
      <c r="AJ661" s="73">
        <f>COUNT(Table1[[#This Row],[F open]:[M SuperVet]])</f>
        <v>1</v>
      </c>
    </row>
    <row r="662" spans="1:36" s="52" customFormat="1" hidden="1" x14ac:dyDescent="0.2">
      <c r="A662" s="16" t="str">
        <f t="shared" si="251"/>
        <v xml:space="preserve"> </v>
      </c>
      <c r="B662" s="16" t="s">
        <v>2116</v>
      </c>
      <c r="C662" s="15" t="s">
        <v>2104</v>
      </c>
      <c r="D662" s="29" t="s">
        <v>217</v>
      </c>
      <c r="E662" s="29" t="s">
        <v>188</v>
      </c>
      <c r="F662" s="82">
        <f t="shared" si="241"/>
        <v>931</v>
      </c>
      <c r="G662" s="82" t="str">
        <f>IF(Table1[[#This Row],[F open]]=""," ",RANK(AD662,$AD$5:$AD$1454,1))</f>
        <v xml:space="preserve"> </v>
      </c>
      <c r="H662" s="82" t="str">
        <f>IF(Table1[[#This Row],[F Vet]]=""," ",RANK(AE662,$AE$5:$AE$1454,1))</f>
        <v xml:space="preserve"> </v>
      </c>
      <c r="I662" s="82" t="str">
        <f>IF(Table1[[#This Row],[F SuperVet]]=""," ",RANK(AF662,$AF$5:$AF$1454,1))</f>
        <v xml:space="preserve"> </v>
      </c>
      <c r="J662" s="82">
        <f>IF(Table1[[#This Row],[M Open]]=""," ",RANK(AG662,$AG$5:$AG$1454,1))</f>
        <v>471</v>
      </c>
      <c r="K662" s="82" t="str">
        <f>IF(Table1[[#This Row],[M Vet]]=""," ",RANK(AH662,$AH$5:$AH$1454,1))</f>
        <v xml:space="preserve"> </v>
      </c>
      <c r="L662" s="82" t="str">
        <f>IF(Table1[[#This Row],[M SuperVet]]=""," ",RANK(AI662,$AI$5:$AI$1454,1))</f>
        <v xml:space="preserve"> </v>
      </c>
      <c r="M662" s="74">
        <v>404</v>
      </c>
      <c r="N662" s="74">
        <v>176</v>
      </c>
      <c r="O662" s="74">
        <v>47</v>
      </c>
      <c r="P662" s="74">
        <v>128</v>
      </c>
      <c r="Q662" s="17">
        <v>515</v>
      </c>
      <c r="R662" s="17">
        <v>139</v>
      </c>
      <c r="S662" s="17">
        <v>68</v>
      </c>
      <c r="T662" s="17">
        <v>179</v>
      </c>
      <c r="U662" s="55">
        <f>+Table1[[#This Row],[Thames Turbo Sprint Triathlon]]/$M$3</f>
        <v>1</v>
      </c>
      <c r="V662" s="55">
        <f t="shared" si="242"/>
        <v>1</v>
      </c>
      <c r="W662" s="55">
        <f t="shared" si="243"/>
        <v>1</v>
      </c>
      <c r="X662" s="55">
        <f t="shared" si="244"/>
        <v>1</v>
      </c>
      <c r="Y662" s="55">
        <f t="shared" si="245"/>
        <v>1</v>
      </c>
      <c r="Z662" s="55">
        <f>+Table1[[#This Row],[Hillingdon Sprint Triathlon]]/$R$3</f>
        <v>1</v>
      </c>
      <c r="AA662" s="55">
        <f>+Table1[[#This Row],[London Fields]]/$S$3</f>
        <v>0.65384615384615385</v>
      </c>
      <c r="AB662" s="55">
        <f>+Table1[[#This Row],[Jekyll &amp; Hyde Park Duathlon]]/$T$3</f>
        <v>1</v>
      </c>
      <c r="AC662" s="65">
        <f t="shared" si="246"/>
        <v>3.6538461538461537</v>
      </c>
      <c r="AD662" s="55"/>
      <c r="AE662" s="55"/>
      <c r="AF662" s="55"/>
      <c r="AG662" s="55">
        <f t="shared" si="250"/>
        <v>3.6538461538461537</v>
      </c>
      <c r="AH662" s="55"/>
      <c r="AI662" s="55"/>
      <c r="AJ662" s="73">
        <f>COUNT(Table1[[#This Row],[F open]:[M SuperVet]])</f>
        <v>1</v>
      </c>
    </row>
    <row r="663" spans="1:36" s="52" customFormat="1" hidden="1" x14ac:dyDescent="0.2">
      <c r="A663" s="16" t="str">
        <f t="shared" si="251"/>
        <v xml:space="preserve"> </v>
      </c>
      <c r="B663" s="16" t="s">
        <v>2049</v>
      </c>
      <c r="C663" s="15"/>
      <c r="D663" s="29" t="s">
        <v>217</v>
      </c>
      <c r="E663" s="29" t="s">
        <v>1530</v>
      </c>
      <c r="F663" s="82">
        <f t="shared" si="241"/>
        <v>1341</v>
      </c>
      <c r="G663" s="82" t="str">
        <f>IF(Table1[[#This Row],[F open]]=""," ",RANK(AD663,$AD$5:$AD$1454,1))</f>
        <v xml:space="preserve"> </v>
      </c>
      <c r="H663" s="82" t="str">
        <f>IF(Table1[[#This Row],[F Vet]]=""," ",RANK(AE663,$AE$5:$AE$1454,1))</f>
        <v xml:space="preserve"> </v>
      </c>
      <c r="I663" s="82" t="str">
        <f>IF(Table1[[#This Row],[F SuperVet]]=""," ",RANK(AF663,$AF$5:$AF$1454,1))</f>
        <v xml:space="preserve"> </v>
      </c>
      <c r="J663" s="82">
        <f>IF(Table1[[#This Row],[M Open]]=""," ",RANK(AG663,$AG$5:$AG$1454,1))</f>
        <v>578</v>
      </c>
      <c r="K663" s="82" t="str">
        <f>IF(Table1[[#This Row],[M Vet]]=""," ",RANK(AH663,$AH$5:$AH$1454,1))</f>
        <v xml:space="preserve"> </v>
      </c>
      <c r="L663" s="82" t="str">
        <f>IF(Table1[[#This Row],[M SuperVet]]=""," ",RANK(AI663,$AI$5:$AI$1454,1))</f>
        <v xml:space="preserve"> </v>
      </c>
      <c r="M663" s="74">
        <v>404</v>
      </c>
      <c r="N663" s="74">
        <v>176</v>
      </c>
      <c r="O663" s="74">
        <v>47</v>
      </c>
      <c r="P663" s="74">
        <v>128</v>
      </c>
      <c r="Q663" s="17">
        <v>515</v>
      </c>
      <c r="R663" s="17">
        <v>129</v>
      </c>
      <c r="S663" s="17">
        <v>104</v>
      </c>
      <c r="T663" s="17">
        <v>179</v>
      </c>
      <c r="U663" s="55">
        <f>+Table1[[#This Row],[Thames Turbo Sprint Triathlon]]/$M$3</f>
        <v>1</v>
      </c>
      <c r="V663" s="55">
        <f t="shared" si="242"/>
        <v>1</v>
      </c>
      <c r="W663" s="55">
        <f t="shared" si="243"/>
        <v>1</v>
      </c>
      <c r="X663" s="55">
        <f t="shared" si="244"/>
        <v>1</v>
      </c>
      <c r="Y663" s="55">
        <f t="shared" si="245"/>
        <v>1</v>
      </c>
      <c r="Z663" s="55">
        <f>+Table1[[#This Row],[Hillingdon Sprint Triathlon]]/$R$3</f>
        <v>0.92805755395683454</v>
      </c>
      <c r="AA663" s="55">
        <f>+Table1[[#This Row],[London Fields]]/$S$3</f>
        <v>1</v>
      </c>
      <c r="AB663" s="55">
        <f>+Table1[[#This Row],[Jekyll &amp; Hyde Park Duathlon]]/$T$3</f>
        <v>1</v>
      </c>
      <c r="AC663" s="65">
        <f t="shared" si="246"/>
        <v>3.9280575539568345</v>
      </c>
      <c r="AD663" s="55"/>
      <c r="AE663" s="55"/>
      <c r="AF663" s="55"/>
      <c r="AG663" s="55">
        <f t="shared" si="250"/>
        <v>3.9280575539568345</v>
      </c>
      <c r="AH663" s="55"/>
      <c r="AI663" s="55"/>
      <c r="AJ663" s="73">
        <f>COUNT(Table1[[#This Row],[F open]:[M SuperVet]])</f>
        <v>1</v>
      </c>
    </row>
    <row r="664" spans="1:36" s="52" customFormat="1" hidden="1" x14ac:dyDescent="0.2">
      <c r="A664" s="16" t="str">
        <f t="shared" si="251"/>
        <v xml:space="preserve"> </v>
      </c>
      <c r="B664" s="16" t="s">
        <v>2237</v>
      </c>
      <c r="C664" s="15"/>
      <c r="D664" s="29" t="s">
        <v>217</v>
      </c>
      <c r="E664" s="29" t="s">
        <v>188</v>
      </c>
      <c r="F664" s="82">
        <f t="shared" si="241"/>
        <v>1103</v>
      </c>
      <c r="G664" s="82" t="str">
        <f>IF(Table1[[#This Row],[F open]]=""," ",RANK(AD664,$AD$5:$AD$1454,1))</f>
        <v xml:space="preserve"> </v>
      </c>
      <c r="H664" s="82" t="str">
        <f>IF(Table1[[#This Row],[F Vet]]=""," ",RANK(AE664,$AE$5:$AE$1454,1))</f>
        <v xml:space="preserve"> </v>
      </c>
      <c r="I664" s="82" t="str">
        <f>IF(Table1[[#This Row],[F SuperVet]]=""," ",RANK(AF664,$AF$5:$AF$1454,1))</f>
        <v xml:space="preserve"> </v>
      </c>
      <c r="J664" s="82">
        <f>IF(Table1[[#This Row],[M Open]]=""," ",RANK(AG664,$AG$5:$AG$1454,1))</f>
        <v>522</v>
      </c>
      <c r="K664" s="82" t="str">
        <f>IF(Table1[[#This Row],[M Vet]]=""," ",RANK(AH664,$AH$5:$AH$1454,1))</f>
        <v xml:space="preserve"> </v>
      </c>
      <c r="L664" s="82" t="str">
        <f>IF(Table1[[#This Row],[M SuperVet]]=""," ",RANK(AI664,$AI$5:$AI$1454,1))</f>
        <v xml:space="preserve"> </v>
      </c>
      <c r="M664" s="74">
        <v>404</v>
      </c>
      <c r="N664" s="74">
        <v>176</v>
      </c>
      <c r="O664" s="74">
        <v>47</v>
      </c>
      <c r="P664" s="74">
        <v>128</v>
      </c>
      <c r="Q664" s="17">
        <v>515</v>
      </c>
      <c r="R664" s="17">
        <v>139</v>
      </c>
      <c r="S664" s="17">
        <v>104</v>
      </c>
      <c r="T664" s="17">
        <v>139</v>
      </c>
      <c r="U664" s="55">
        <f>+Table1[[#This Row],[Thames Turbo Sprint Triathlon]]/$M$3</f>
        <v>1</v>
      </c>
      <c r="V664" s="55">
        <f t="shared" si="242"/>
        <v>1</v>
      </c>
      <c r="W664" s="55">
        <f t="shared" si="243"/>
        <v>1</v>
      </c>
      <c r="X664" s="55">
        <f t="shared" si="244"/>
        <v>1</v>
      </c>
      <c r="Y664" s="55">
        <f t="shared" si="245"/>
        <v>1</v>
      </c>
      <c r="Z664" s="55">
        <f>+Table1[[#This Row],[Hillingdon Sprint Triathlon]]/$R$3</f>
        <v>1</v>
      </c>
      <c r="AA664" s="55">
        <f>+Table1[[#This Row],[London Fields]]/$S$3</f>
        <v>1</v>
      </c>
      <c r="AB664" s="55">
        <f>+Table1[[#This Row],[Jekyll &amp; Hyde Park Duathlon]]/$T$3</f>
        <v>0.77653631284916202</v>
      </c>
      <c r="AC664" s="65">
        <f t="shared" si="246"/>
        <v>3.7765363128491618</v>
      </c>
      <c r="AD664" s="55"/>
      <c r="AE664" s="55"/>
      <c r="AF664" s="55"/>
      <c r="AG664" s="55">
        <f t="shared" si="250"/>
        <v>3.7765363128491618</v>
      </c>
      <c r="AH664" s="55"/>
      <c r="AI664" s="55"/>
      <c r="AJ664" s="73">
        <f>COUNT(Table1[[#This Row],[F open]:[M SuperVet]])</f>
        <v>1</v>
      </c>
    </row>
    <row r="665" spans="1:36" s="52" customFormat="1" hidden="1" x14ac:dyDescent="0.2">
      <c r="A665" s="16" t="str">
        <f t="shared" si="251"/>
        <v xml:space="preserve"> </v>
      </c>
      <c r="B665" s="16" t="s">
        <v>2236</v>
      </c>
      <c r="C665" s="15" t="s">
        <v>2204</v>
      </c>
      <c r="D665" s="29" t="s">
        <v>217</v>
      </c>
      <c r="E665" s="29" t="s">
        <v>188</v>
      </c>
      <c r="F665" s="82">
        <f t="shared" si="241"/>
        <v>1090</v>
      </c>
      <c r="G665" s="82" t="str">
        <f>IF(Table1[[#This Row],[F open]]=""," ",RANK(AD665,$AD$5:$AD$1454,1))</f>
        <v xml:space="preserve"> </v>
      </c>
      <c r="H665" s="82" t="str">
        <f>IF(Table1[[#This Row],[F Vet]]=""," ",RANK(AE665,$AE$5:$AE$1454,1))</f>
        <v xml:space="preserve"> </v>
      </c>
      <c r="I665" s="82" t="str">
        <f>IF(Table1[[#This Row],[F SuperVet]]=""," ",RANK(AF665,$AF$5:$AF$1454,1))</f>
        <v xml:space="preserve"> </v>
      </c>
      <c r="J665" s="82">
        <f>IF(Table1[[#This Row],[M Open]]=""," ",RANK(AG665,$AG$5:$AG$1454,1))</f>
        <v>517</v>
      </c>
      <c r="K665" s="82" t="str">
        <f>IF(Table1[[#This Row],[M Vet]]=""," ",RANK(AH665,$AH$5:$AH$1454,1))</f>
        <v xml:space="preserve"> </v>
      </c>
      <c r="L665" s="82" t="str">
        <f>IF(Table1[[#This Row],[M SuperVet]]=""," ",RANK(AI665,$AI$5:$AI$1454,1))</f>
        <v xml:space="preserve"> </v>
      </c>
      <c r="M665" s="74">
        <v>404</v>
      </c>
      <c r="N665" s="74">
        <v>176</v>
      </c>
      <c r="O665" s="74">
        <v>47</v>
      </c>
      <c r="P665" s="74">
        <v>128</v>
      </c>
      <c r="Q665" s="17">
        <v>515</v>
      </c>
      <c r="R665" s="17">
        <v>139</v>
      </c>
      <c r="S665" s="17">
        <v>104</v>
      </c>
      <c r="T665" s="17">
        <v>137</v>
      </c>
      <c r="U665" s="55">
        <f>+Table1[[#This Row],[Thames Turbo Sprint Triathlon]]/$M$3</f>
        <v>1</v>
      </c>
      <c r="V665" s="55">
        <f t="shared" si="242"/>
        <v>1</v>
      </c>
      <c r="W665" s="55">
        <f t="shared" si="243"/>
        <v>1</v>
      </c>
      <c r="X665" s="55">
        <f t="shared" si="244"/>
        <v>1</v>
      </c>
      <c r="Y665" s="55">
        <f t="shared" si="245"/>
        <v>1</v>
      </c>
      <c r="Z665" s="55">
        <f>+Table1[[#This Row],[Hillingdon Sprint Triathlon]]/$R$3</f>
        <v>1</v>
      </c>
      <c r="AA665" s="55">
        <f>+Table1[[#This Row],[London Fields]]/$S$3</f>
        <v>1</v>
      </c>
      <c r="AB665" s="55">
        <f>+Table1[[#This Row],[Jekyll &amp; Hyde Park Duathlon]]/$T$3</f>
        <v>0.76536312849162014</v>
      </c>
      <c r="AC665" s="65">
        <f t="shared" si="246"/>
        <v>3.7653631284916202</v>
      </c>
      <c r="AD665" s="55"/>
      <c r="AE665" s="55"/>
      <c r="AF665" s="55"/>
      <c r="AG665" s="55">
        <f t="shared" si="250"/>
        <v>3.7653631284916202</v>
      </c>
      <c r="AH665" s="55"/>
      <c r="AI665" s="55"/>
      <c r="AJ665" s="73">
        <f>COUNT(Table1[[#This Row],[F open]:[M SuperVet]])</f>
        <v>1</v>
      </c>
    </row>
    <row r="666" spans="1:36" s="52" customFormat="1" hidden="1" x14ac:dyDescent="0.2">
      <c r="A666" s="16" t="str">
        <f t="shared" si="251"/>
        <v xml:space="preserve"> </v>
      </c>
      <c r="B666" s="16" t="s">
        <v>488</v>
      </c>
      <c r="C666" s="15" t="s">
        <v>1615</v>
      </c>
      <c r="D666" s="29" t="s">
        <v>217</v>
      </c>
      <c r="E666" s="29" t="s">
        <v>188</v>
      </c>
      <c r="F666" s="82">
        <f t="shared" si="241"/>
        <v>228</v>
      </c>
      <c r="G666" s="82" t="str">
        <f>IF(Table1[[#This Row],[F open]]=""," ",RANK(AD666,$AD$5:$AD$1454,1))</f>
        <v xml:space="preserve"> </v>
      </c>
      <c r="H666" s="82" t="str">
        <f>IF(Table1[[#This Row],[F Vet]]=""," ",RANK(AE666,$AE$5:$AE$1454,1))</f>
        <v xml:space="preserve"> </v>
      </c>
      <c r="I666" s="82" t="str">
        <f>IF(Table1[[#This Row],[F SuperVet]]=""," ",RANK(AF666,$AF$5:$AF$1454,1))</f>
        <v xml:space="preserve"> </v>
      </c>
      <c r="J666" s="82">
        <f>IF(Table1[[#This Row],[M Open]]=""," ",RANK(AG666,$AG$5:$AG$1454,1))</f>
        <v>134</v>
      </c>
      <c r="K666" s="82" t="str">
        <f>IF(Table1[[#This Row],[M Vet]]=""," ",RANK(AH666,$AH$5:$AH$1454,1))</f>
        <v xml:space="preserve"> </v>
      </c>
      <c r="L666" s="82" t="str">
        <f>IF(Table1[[#This Row],[M SuperVet]]=""," ",RANK(AI666,$AI$5:$AI$1454,1))</f>
        <v xml:space="preserve"> </v>
      </c>
      <c r="M666" s="74">
        <v>404</v>
      </c>
      <c r="N666" s="74">
        <v>176</v>
      </c>
      <c r="O666" s="74">
        <v>47</v>
      </c>
      <c r="P666" s="74">
        <v>128</v>
      </c>
      <c r="Q666" s="17">
        <v>57</v>
      </c>
      <c r="R666" s="17">
        <v>139</v>
      </c>
      <c r="S666" s="17">
        <v>104</v>
      </c>
      <c r="T666" s="17">
        <v>179</v>
      </c>
      <c r="U666" s="55">
        <f>+Table1[[#This Row],[Thames Turbo Sprint Triathlon]]/$M$3</f>
        <v>1</v>
      </c>
      <c r="V666" s="55">
        <f t="shared" si="242"/>
        <v>1</v>
      </c>
      <c r="W666" s="55">
        <f t="shared" si="243"/>
        <v>1</v>
      </c>
      <c r="X666" s="55">
        <f t="shared" si="244"/>
        <v>1</v>
      </c>
      <c r="Y666" s="55">
        <f t="shared" si="245"/>
        <v>0.11067961165048544</v>
      </c>
      <c r="Z666" s="55">
        <f>+Table1[[#This Row],[Hillingdon Sprint Triathlon]]/$R$3</f>
        <v>1</v>
      </c>
      <c r="AA666" s="55">
        <f>+Table1[[#This Row],[London Fields]]/$S$3</f>
        <v>1</v>
      </c>
      <c r="AB666" s="55">
        <f>+Table1[[#This Row],[Jekyll &amp; Hyde Park Duathlon]]/$T$3</f>
        <v>1</v>
      </c>
      <c r="AC666" s="65">
        <f t="shared" si="246"/>
        <v>3.1106796116504851</v>
      </c>
      <c r="AD666" s="55"/>
      <c r="AE666" s="55"/>
      <c r="AF666" s="55"/>
      <c r="AG666" s="55">
        <f t="shared" si="250"/>
        <v>3.1106796116504851</v>
      </c>
      <c r="AH666" s="55"/>
      <c r="AI666" s="55"/>
      <c r="AJ666" s="73">
        <f>COUNT(Table1[[#This Row],[F open]:[M SuperVet]])</f>
        <v>1</v>
      </c>
    </row>
    <row r="667" spans="1:36" s="52" customFormat="1" x14ac:dyDescent="0.2">
      <c r="A667" s="16" t="str">
        <f t="shared" si="251"/>
        <v xml:space="preserve"> </v>
      </c>
      <c r="B667" s="16" t="s">
        <v>1765</v>
      </c>
      <c r="C667" s="15" t="s">
        <v>1615</v>
      </c>
      <c r="D667" s="29" t="s">
        <v>217</v>
      </c>
      <c r="E667" s="29" t="s">
        <v>194</v>
      </c>
      <c r="F667" s="82">
        <f t="shared" si="241"/>
        <v>667</v>
      </c>
      <c r="G667" s="82">
        <f>IF(Table1[[#This Row],[F open]]=""," ",RANK(AD667,$AD$5:$AD$1454,1))</f>
        <v>87</v>
      </c>
      <c r="H667" s="82" t="str">
        <f>IF(Table1[[#This Row],[F Vet]]=""," ",RANK(AE667,$AE$5:$AE$1454,1))</f>
        <v xml:space="preserve"> </v>
      </c>
      <c r="I667" s="82" t="str">
        <f>IF(Table1[[#This Row],[F SuperVet]]=""," ",RANK(AF667,$AF$5:$AF$1454,1))</f>
        <v xml:space="preserve"> </v>
      </c>
      <c r="J667" s="82" t="str">
        <f>IF(Table1[[#This Row],[M Open]]=""," ",RANK(AG667,$AG$5:$AG$1454,1))</f>
        <v xml:space="preserve"> </v>
      </c>
      <c r="K667" s="82" t="str">
        <f>IF(Table1[[#This Row],[M Vet]]=""," ",RANK(AH667,$AH$5:$AH$1454,1))</f>
        <v xml:space="preserve"> </v>
      </c>
      <c r="L667" s="82" t="str">
        <f>IF(Table1[[#This Row],[M SuperVet]]=""," ",RANK(AI667,$AI$5:$AI$1454,1))</f>
        <v xml:space="preserve"> </v>
      </c>
      <c r="M667" s="74">
        <v>404</v>
      </c>
      <c r="N667" s="74">
        <v>176</v>
      </c>
      <c r="O667" s="74">
        <v>47</v>
      </c>
      <c r="P667" s="74">
        <v>128</v>
      </c>
      <c r="Q667" s="17">
        <v>238</v>
      </c>
      <c r="R667" s="17">
        <v>139</v>
      </c>
      <c r="S667" s="17">
        <v>104</v>
      </c>
      <c r="T667" s="17">
        <v>179</v>
      </c>
      <c r="U667" s="55">
        <f>+Table1[[#This Row],[Thames Turbo Sprint Triathlon]]/$M$3</f>
        <v>1</v>
      </c>
      <c r="V667" s="55">
        <f t="shared" si="242"/>
        <v>1</v>
      </c>
      <c r="W667" s="55">
        <f t="shared" si="243"/>
        <v>1</v>
      </c>
      <c r="X667" s="55">
        <f t="shared" si="244"/>
        <v>1</v>
      </c>
      <c r="Y667" s="55">
        <f t="shared" si="245"/>
        <v>0.46213592233009709</v>
      </c>
      <c r="Z667" s="55">
        <f>+Table1[[#This Row],[Hillingdon Sprint Triathlon]]/$R$3</f>
        <v>1</v>
      </c>
      <c r="AA667" s="55">
        <f>+Table1[[#This Row],[London Fields]]/$S$3</f>
        <v>1</v>
      </c>
      <c r="AB667" s="55">
        <f>+Table1[[#This Row],[Jekyll &amp; Hyde Park Duathlon]]/$T$3</f>
        <v>1</v>
      </c>
      <c r="AC667" s="65">
        <f t="shared" si="246"/>
        <v>3.4621359223300971</v>
      </c>
      <c r="AD667" s="55">
        <f>+AC667</f>
        <v>3.4621359223300971</v>
      </c>
      <c r="AE667" s="55"/>
      <c r="AF667" s="55"/>
      <c r="AG667" s="55"/>
      <c r="AH667" s="55"/>
      <c r="AI667" s="55"/>
      <c r="AJ667" s="73">
        <f>COUNT(Table1[[#This Row],[F open]:[M SuperVet]])</f>
        <v>1</v>
      </c>
    </row>
    <row r="668" spans="1:36" s="52" customFormat="1" hidden="1" x14ac:dyDescent="0.2">
      <c r="A668" s="16" t="str">
        <f t="shared" si="251"/>
        <v xml:space="preserve"> </v>
      </c>
      <c r="B668" s="16" t="s">
        <v>1431</v>
      </c>
      <c r="C668" s="15"/>
      <c r="D668" s="29" t="s">
        <v>217</v>
      </c>
      <c r="E668" s="29" t="s">
        <v>188</v>
      </c>
      <c r="F668" s="82">
        <f t="shared" si="241"/>
        <v>871</v>
      </c>
      <c r="G668" s="82" t="str">
        <f>IF(Table1[[#This Row],[F open]]=""," ",RANK(AD668,$AD$5:$AD$1454,1))</f>
        <v xml:space="preserve"> </v>
      </c>
      <c r="H668" s="82" t="str">
        <f>IF(Table1[[#This Row],[F Vet]]=""," ",RANK(AE668,$AE$5:$AE$1454,1))</f>
        <v xml:space="preserve"> </v>
      </c>
      <c r="I668" s="82" t="str">
        <f>IF(Table1[[#This Row],[F SuperVet]]=""," ",RANK(AF668,$AF$5:$AF$1454,1))</f>
        <v xml:space="preserve"> </v>
      </c>
      <c r="J668" s="82">
        <f>IF(Table1[[#This Row],[M Open]]=""," ",RANK(AG668,$AG$5:$AG$1454,1))</f>
        <v>447</v>
      </c>
      <c r="K668" s="82" t="str">
        <f>IF(Table1[[#This Row],[M Vet]]=""," ",RANK(AH668,$AH$5:$AH$1454,1))</f>
        <v xml:space="preserve"> </v>
      </c>
      <c r="L668" s="82" t="str">
        <f>IF(Table1[[#This Row],[M SuperVet]]=""," ",RANK(AI668,$AI$5:$AI$1454,1))</f>
        <v xml:space="preserve"> </v>
      </c>
      <c r="M668" s="74">
        <v>404</v>
      </c>
      <c r="N668" s="74">
        <v>108</v>
      </c>
      <c r="O668" s="74">
        <v>47</v>
      </c>
      <c r="P668" s="74">
        <v>128</v>
      </c>
      <c r="Q668" s="17">
        <v>515</v>
      </c>
      <c r="R668" s="17">
        <v>139</v>
      </c>
      <c r="S668" s="17">
        <v>104</v>
      </c>
      <c r="T668" s="17">
        <v>179</v>
      </c>
      <c r="U668" s="55">
        <f>+Table1[[#This Row],[Thames Turbo Sprint Triathlon]]/$M$3</f>
        <v>1</v>
      </c>
      <c r="V668" s="55">
        <f t="shared" si="242"/>
        <v>0.61363636363636365</v>
      </c>
      <c r="W668" s="55">
        <f t="shared" si="243"/>
        <v>1</v>
      </c>
      <c r="X668" s="55">
        <f t="shared" si="244"/>
        <v>1</v>
      </c>
      <c r="Y668" s="55">
        <f t="shared" si="245"/>
        <v>1</v>
      </c>
      <c r="Z668" s="55">
        <f>+Table1[[#This Row],[Hillingdon Sprint Triathlon]]/$R$3</f>
        <v>1</v>
      </c>
      <c r="AA668" s="55">
        <f>+Table1[[#This Row],[London Fields]]/$S$3</f>
        <v>1</v>
      </c>
      <c r="AB668" s="55">
        <f>+Table1[[#This Row],[Jekyll &amp; Hyde Park Duathlon]]/$T$3</f>
        <v>1</v>
      </c>
      <c r="AC668" s="65">
        <f t="shared" si="246"/>
        <v>3.6136363636363638</v>
      </c>
      <c r="AD668" s="55"/>
      <c r="AE668" s="55"/>
      <c r="AF668" s="55"/>
      <c r="AG668" s="55">
        <f>+AC668</f>
        <v>3.6136363636363638</v>
      </c>
      <c r="AH668" s="55"/>
      <c r="AI668" s="55"/>
      <c r="AJ668" s="73">
        <f>COUNT(Table1[[#This Row],[F open]:[M SuperVet]])</f>
        <v>1</v>
      </c>
    </row>
    <row r="669" spans="1:36" s="52" customFormat="1" hidden="1" x14ac:dyDescent="0.2">
      <c r="A669" s="16" t="str">
        <f t="shared" si="251"/>
        <v xml:space="preserve"> </v>
      </c>
      <c r="B669" s="16" t="s">
        <v>923</v>
      </c>
      <c r="C669" s="15" t="s">
        <v>260</v>
      </c>
      <c r="D669" s="29" t="s">
        <v>397</v>
      </c>
      <c r="E669" s="29" t="s">
        <v>188</v>
      </c>
      <c r="F669" s="82">
        <f t="shared" si="241"/>
        <v>937</v>
      </c>
      <c r="G669" s="82" t="str">
        <f>IF(Table1[[#This Row],[F open]]=""," ",RANK(AD669,$AD$5:$AD$1454,1))</f>
        <v xml:space="preserve"> </v>
      </c>
      <c r="H669" s="82" t="str">
        <f>IF(Table1[[#This Row],[F Vet]]=""," ",RANK(AE669,$AE$5:$AE$1454,1))</f>
        <v xml:space="preserve"> </v>
      </c>
      <c r="I669" s="82" t="str">
        <f>IF(Table1[[#This Row],[F SuperVet]]=""," ",RANK(AF669,$AF$5:$AF$1454,1))</f>
        <v xml:space="preserve"> </v>
      </c>
      <c r="J669" s="82" t="str">
        <f>IF(Table1[[#This Row],[M Open]]=""," ",RANK(AG669,$AG$5:$AG$1454,1))</f>
        <v xml:space="preserve"> </v>
      </c>
      <c r="K669" s="82">
        <f>IF(Table1[[#This Row],[M Vet]]=""," ",RANK(AH669,$AH$5:$AH$1454,1))</f>
        <v>234</v>
      </c>
      <c r="L669" s="82" t="str">
        <f>IF(Table1[[#This Row],[M SuperVet]]=""," ",RANK(AI669,$AI$5:$AI$1454,1))</f>
        <v xml:space="preserve"> </v>
      </c>
      <c r="M669" s="74">
        <v>266</v>
      </c>
      <c r="N669" s="74">
        <v>176</v>
      </c>
      <c r="O669" s="74">
        <v>47</v>
      </c>
      <c r="P669" s="74">
        <v>128</v>
      </c>
      <c r="Q669" s="17">
        <v>515</v>
      </c>
      <c r="R669" s="17">
        <v>139</v>
      </c>
      <c r="S669" s="17">
        <v>104</v>
      </c>
      <c r="T669" s="17">
        <v>179</v>
      </c>
      <c r="U669" s="55">
        <f>+Table1[[#This Row],[Thames Turbo Sprint Triathlon]]/$M$3</f>
        <v>0.65841584158415845</v>
      </c>
      <c r="V669" s="55">
        <f t="shared" si="242"/>
        <v>1</v>
      </c>
      <c r="W669" s="55">
        <f t="shared" si="243"/>
        <v>1</v>
      </c>
      <c r="X669" s="55">
        <f t="shared" si="244"/>
        <v>1</v>
      </c>
      <c r="Y669" s="55">
        <f t="shared" si="245"/>
        <v>1</v>
      </c>
      <c r="Z669" s="55">
        <f>+Table1[[#This Row],[Hillingdon Sprint Triathlon]]/$R$3</f>
        <v>1</v>
      </c>
      <c r="AA669" s="55">
        <f>+Table1[[#This Row],[London Fields]]/$S$3</f>
        <v>1</v>
      </c>
      <c r="AB669" s="55">
        <f>+Table1[[#This Row],[Jekyll &amp; Hyde Park Duathlon]]/$T$3</f>
        <v>1</v>
      </c>
      <c r="AC669" s="65">
        <f t="shared" si="246"/>
        <v>3.6584158415841586</v>
      </c>
      <c r="AD669" s="55"/>
      <c r="AE669" s="55"/>
      <c r="AF669" s="55"/>
      <c r="AG669" s="55"/>
      <c r="AH669" s="55">
        <f>+AC669</f>
        <v>3.6584158415841586</v>
      </c>
      <c r="AI669" s="55"/>
      <c r="AJ669" s="73">
        <f>COUNT(Table1[[#This Row],[F open]:[M SuperVet]])</f>
        <v>1</v>
      </c>
    </row>
    <row r="670" spans="1:36" s="52" customFormat="1" hidden="1" x14ac:dyDescent="0.2">
      <c r="A670" s="16" t="str">
        <f t="shared" si="251"/>
        <v xml:space="preserve"> </v>
      </c>
      <c r="B670" s="16" t="s">
        <v>614</v>
      </c>
      <c r="C670" s="15" t="s">
        <v>53</v>
      </c>
      <c r="D670" s="29" t="s">
        <v>217</v>
      </c>
      <c r="E670" s="29" t="s">
        <v>1530</v>
      </c>
      <c r="F670" s="82">
        <f t="shared" si="241"/>
        <v>456</v>
      </c>
      <c r="G670" s="82" t="str">
        <f>IF(Table1[[#This Row],[F open]]=""," ",RANK(AD670,$AD$5:$AD$1454,1))</f>
        <v xml:space="preserve"> </v>
      </c>
      <c r="H670" s="82" t="str">
        <f>IF(Table1[[#This Row],[F Vet]]=""," ",RANK(AE670,$AE$5:$AE$1454,1))</f>
        <v xml:space="preserve"> </v>
      </c>
      <c r="I670" s="82" t="str">
        <f>IF(Table1[[#This Row],[F SuperVet]]=""," ",RANK(AF670,$AF$5:$AF$1454,1))</f>
        <v xml:space="preserve"> </v>
      </c>
      <c r="J670" s="82">
        <f>IF(Table1[[#This Row],[M Open]]=""," ",RANK(AG670,$AG$5:$AG$1454,1))</f>
        <v>262</v>
      </c>
      <c r="K670" s="82" t="str">
        <f>IF(Table1[[#This Row],[M Vet]]=""," ",RANK(AH670,$AH$5:$AH$1454,1))</f>
        <v xml:space="preserve"> </v>
      </c>
      <c r="L670" s="82" t="str">
        <f>IF(Table1[[#This Row],[M SuperVet]]=""," ",RANK(AI670,$AI$5:$AI$1454,1))</f>
        <v xml:space="preserve"> </v>
      </c>
      <c r="M670" s="74">
        <v>404</v>
      </c>
      <c r="N670" s="74">
        <v>176</v>
      </c>
      <c r="O670" s="74">
        <v>47</v>
      </c>
      <c r="P670" s="74">
        <v>128</v>
      </c>
      <c r="Q670" s="17">
        <v>515</v>
      </c>
      <c r="R670" s="17">
        <v>41</v>
      </c>
      <c r="S670" s="17">
        <v>104</v>
      </c>
      <c r="T670" s="17">
        <v>179</v>
      </c>
      <c r="U670" s="55">
        <f>+Table1[[#This Row],[Thames Turbo Sprint Triathlon]]/$M$3</f>
        <v>1</v>
      </c>
      <c r="V670" s="55">
        <f t="shared" si="242"/>
        <v>1</v>
      </c>
      <c r="W670" s="55">
        <f t="shared" si="243"/>
        <v>1</v>
      </c>
      <c r="X670" s="55">
        <f t="shared" si="244"/>
        <v>1</v>
      </c>
      <c r="Y670" s="55">
        <f t="shared" si="245"/>
        <v>1</v>
      </c>
      <c r="Z670" s="55">
        <f>+Table1[[#This Row],[Hillingdon Sprint Triathlon]]/$R$3</f>
        <v>0.29496402877697842</v>
      </c>
      <c r="AA670" s="55">
        <f>+Table1[[#This Row],[London Fields]]/$S$3</f>
        <v>1</v>
      </c>
      <c r="AB670" s="55">
        <f>+Table1[[#This Row],[Jekyll &amp; Hyde Park Duathlon]]/$T$3</f>
        <v>1</v>
      </c>
      <c r="AC670" s="65">
        <f t="shared" si="246"/>
        <v>3.2949640287769784</v>
      </c>
      <c r="AD670" s="55"/>
      <c r="AE670" s="55"/>
      <c r="AF670" s="55"/>
      <c r="AG670" s="55">
        <f t="shared" ref="AG670:AG671" si="252">+AC670</f>
        <v>3.2949640287769784</v>
      </c>
      <c r="AH670" s="55"/>
      <c r="AI670" s="55"/>
      <c r="AJ670" s="73">
        <f>COUNT(Table1[[#This Row],[F open]:[M SuperVet]])</f>
        <v>1</v>
      </c>
    </row>
    <row r="671" spans="1:36" s="52" customFormat="1" hidden="1" x14ac:dyDescent="0.2">
      <c r="A671" s="16" t="str">
        <f t="shared" si="251"/>
        <v xml:space="preserve"> </v>
      </c>
      <c r="B671" s="16" t="s">
        <v>581</v>
      </c>
      <c r="C671" s="15"/>
      <c r="D671" s="29" t="s">
        <v>217</v>
      </c>
      <c r="E671" s="29" t="s">
        <v>188</v>
      </c>
      <c r="F671" s="82">
        <f t="shared" si="241"/>
        <v>1079</v>
      </c>
      <c r="G671" s="82" t="str">
        <f>IF(Table1[[#This Row],[F open]]=""," ",RANK(AD671,$AD$5:$AD$1454,1))</f>
        <v xml:space="preserve"> </v>
      </c>
      <c r="H671" s="82" t="str">
        <f>IF(Table1[[#This Row],[F Vet]]=""," ",RANK(AE671,$AE$5:$AE$1454,1))</f>
        <v xml:space="preserve"> </v>
      </c>
      <c r="I671" s="82" t="str">
        <f>IF(Table1[[#This Row],[F SuperVet]]=""," ",RANK(AF671,$AF$5:$AF$1454,1))</f>
        <v xml:space="preserve"> </v>
      </c>
      <c r="J671" s="82">
        <f>IF(Table1[[#This Row],[M Open]]=""," ",RANK(AG671,$AG$5:$AG$1454,1))</f>
        <v>515</v>
      </c>
      <c r="K671" s="82" t="str">
        <f>IF(Table1[[#This Row],[M Vet]]=""," ",RANK(AH671,$AH$5:$AH$1454,1))</f>
        <v xml:space="preserve"> </v>
      </c>
      <c r="L671" s="82" t="str">
        <f>IF(Table1[[#This Row],[M SuperVet]]=""," ",RANK(AI671,$AI$5:$AI$1454,1))</f>
        <v xml:space="preserve"> </v>
      </c>
      <c r="M671" s="74">
        <v>404</v>
      </c>
      <c r="N671" s="74">
        <v>176</v>
      </c>
      <c r="O671" s="74">
        <v>47</v>
      </c>
      <c r="P671" s="74">
        <v>128</v>
      </c>
      <c r="Q671" s="17">
        <v>390</v>
      </c>
      <c r="R671" s="17">
        <v>139</v>
      </c>
      <c r="S671" s="17">
        <v>104</v>
      </c>
      <c r="T671" s="17">
        <v>179</v>
      </c>
      <c r="U671" s="55">
        <f>+Table1[[#This Row],[Thames Turbo Sprint Triathlon]]/$M$3</f>
        <v>1</v>
      </c>
      <c r="V671" s="55">
        <f t="shared" si="242"/>
        <v>1</v>
      </c>
      <c r="W671" s="55">
        <f t="shared" si="243"/>
        <v>1</v>
      </c>
      <c r="X671" s="55">
        <f t="shared" si="244"/>
        <v>1</v>
      </c>
      <c r="Y671" s="55">
        <f t="shared" si="245"/>
        <v>0.75728155339805825</v>
      </c>
      <c r="Z671" s="55">
        <f>+Table1[[#This Row],[Hillingdon Sprint Triathlon]]/$R$3</f>
        <v>1</v>
      </c>
      <c r="AA671" s="55">
        <f>+Table1[[#This Row],[London Fields]]/$S$3</f>
        <v>1</v>
      </c>
      <c r="AB671" s="55">
        <f>+Table1[[#This Row],[Jekyll &amp; Hyde Park Duathlon]]/$T$3</f>
        <v>1</v>
      </c>
      <c r="AC671" s="65">
        <f t="shared" si="246"/>
        <v>3.7572815533980584</v>
      </c>
      <c r="AD671" s="55"/>
      <c r="AE671" s="55"/>
      <c r="AF671" s="55"/>
      <c r="AG671" s="55">
        <f t="shared" si="252"/>
        <v>3.7572815533980584</v>
      </c>
      <c r="AH671" s="55"/>
      <c r="AI671" s="55"/>
      <c r="AJ671" s="73">
        <f>COUNT(Table1[[#This Row],[F open]:[M SuperVet]])</f>
        <v>1</v>
      </c>
    </row>
    <row r="672" spans="1:36" s="52" customFormat="1" hidden="1" x14ac:dyDescent="0.2">
      <c r="A672" s="16" t="str">
        <f t="shared" si="251"/>
        <v xml:space="preserve"> </v>
      </c>
      <c r="B672" s="16" t="s">
        <v>1908</v>
      </c>
      <c r="C672" s="15" t="s">
        <v>1613</v>
      </c>
      <c r="D672" s="29" t="s">
        <v>1059</v>
      </c>
      <c r="E672" s="29" t="s">
        <v>188</v>
      </c>
      <c r="F672" s="82">
        <f t="shared" si="241"/>
        <v>1175</v>
      </c>
      <c r="G672" s="82" t="str">
        <f>IF(Table1[[#This Row],[F open]]=""," ",RANK(AD672,$AD$5:$AD$1454,1))</f>
        <v xml:space="preserve"> </v>
      </c>
      <c r="H672" s="82" t="str">
        <f>IF(Table1[[#This Row],[F Vet]]=""," ",RANK(AE672,$AE$5:$AE$1454,1))</f>
        <v xml:space="preserve"> </v>
      </c>
      <c r="I672" s="82" t="str">
        <f>IF(Table1[[#This Row],[F SuperVet]]=""," ",RANK(AF672,$AF$5:$AF$1454,1))</f>
        <v xml:space="preserve"> </v>
      </c>
      <c r="J672" s="82" t="str">
        <f>IF(Table1[[#This Row],[M Open]]=""," ",RANK(AG672,$AG$5:$AG$1454,1))</f>
        <v xml:space="preserve"> </v>
      </c>
      <c r="K672" s="82" t="str">
        <f>IF(Table1[[#This Row],[M Vet]]=""," ",RANK(AH672,$AH$5:$AH$1454,1))</f>
        <v xml:space="preserve"> </v>
      </c>
      <c r="L672" s="82">
        <f>IF(Table1[[#This Row],[M SuperVet]]=""," ",RANK(AI672,$AI$5:$AI$1454,1))</f>
        <v>71</v>
      </c>
      <c r="M672" s="74">
        <v>404</v>
      </c>
      <c r="N672" s="74">
        <v>176</v>
      </c>
      <c r="O672" s="74">
        <v>47</v>
      </c>
      <c r="P672" s="74">
        <v>128</v>
      </c>
      <c r="Q672" s="17">
        <v>424</v>
      </c>
      <c r="R672" s="17">
        <v>139</v>
      </c>
      <c r="S672" s="17">
        <v>104</v>
      </c>
      <c r="T672" s="17">
        <v>179</v>
      </c>
      <c r="U672" s="55">
        <f>+Table1[[#This Row],[Thames Turbo Sprint Triathlon]]/$M$3</f>
        <v>1</v>
      </c>
      <c r="V672" s="55">
        <f t="shared" si="242"/>
        <v>1</v>
      </c>
      <c r="W672" s="55">
        <f t="shared" si="243"/>
        <v>1</v>
      </c>
      <c r="X672" s="55">
        <f t="shared" si="244"/>
        <v>1</v>
      </c>
      <c r="Y672" s="55">
        <f t="shared" si="245"/>
        <v>0.8233009708737864</v>
      </c>
      <c r="Z672" s="55">
        <f>+Table1[[#This Row],[Hillingdon Sprint Triathlon]]/$R$3</f>
        <v>1</v>
      </c>
      <c r="AA672" s="55">
        <f>+Table1[[#This Row],[London Fields]]/$S$3</f>
        <v>1</v>
      </c>
      <c r="AB672" s="55">
        <f>+Table1[[#This Row],[Jekyll &amp; Hyde Park Duathlon]]/$T$3</f>
        <v>1</v>
      </c>
      <c r="AC672" s="65">
        <f t="shared" si="246"/>
        <v>3.8233009708737864</v>
      </c>
      <c r="AD672" s="55"/>
      <c r="AE672" s="55"/>
      <c r="AF672" s="55"/>
      <c r="AG672" s="55"/>
      <c r="AH672" s="55"/>
      <c r="AI672" s="55">
        <f>+AC672</f>
        <v>3.8233009708737864</v>
      </c>
      <c r="AJ672" s="73">
        <f>COUNT(Table1[[#This Row],[F open]:[M SuperVet]])</f>
        <v>1</v>
      </c>
    </row>
    <row r="673" spans="1:36" s="52" customFormat="1" x14ac:dyDescent="0.2">
      <c r="A673" s="16" t="str">
        <f t="shared" si="251"/>
        <v xml:space="preserve"> </v>
      </c>
      <c r="B673" s="16" t="s">
        <v>1970</v>
      </c>
      <c r="C673" s="15"/>
      <c r="D673" s="29" t="s">
        <v>217</v>
      </c>
      <c r="E673" s="29" t="s">
        <v>194</v>
      </c>
      <c r="F673" s="82">
        <f t="shared" si="241"/>
        <v>1413</v>
      </c>
      <c r="G673" s="82">
        <f>IF(Table1[[#This Row],[F open]]=""," ",RANK(AD673,$AD$5:$AD$1454,1))</f>
        <v>297</v>
      </c>
      <c r="H673" s="82" t="str">
        <f>IF(Table1[[#This Row],[F Vet]]=""," ",RANK(AE673,$AE$5:$AE$1454,1))</f>
        <v xml:space="preserve"> </v>
      </c>
      <c r="I673" s="82" t="str">
        <f>IF(Table1[[#This Row],[F SuperVet]]=""," ",RANK(AF673,$AF$5:$AF$1454,1))</f>
        <v xml:space="preserve"> </v>
      </c>
      <c r="J673" s="82" t="str">
        <f>IF(Table1[[#This Row],[M Open]]=""," ",RANK(AG673,$AG$5:$AG$1454,1))</f>
        <v xml:space="preserve"> </v>
      </c>
      <c r="K673" s="82" t="str">
        <f>IF(Table1[[#This Row],[M Vet]]=""," ",RANK(AH673,$AH$5:$AH$1454,1))</f>
        <v xml:space="preserve"> </v>
      </c>
      <c r="L673" s="82" t="str">
        <f>IF(Table1[[#This Row],[M SuperVet]]=""," ",RANK(AI673,$AI$5:$AI$1454,1))</f>
        <v xml:space="preserve"> </v>
      </c>
      <c r="M673" s="74">
        <v>404</v>
      </c>
      <c r="N673" s="74">
        <v>176</v>
      </c>
      <c r="O673" s="74">
        <v>47</v>
      </c>
      <c r="P673" s="74">
        <v>128</v>
      </c>
      <c r="Q673" s="17">
        <v>501</v>
      </c>
      <c r="R673" s="17">
        <v>139</v>
      </c>
      <c r="S673" s="17">
        <v>104</v>
      </c>
      <c r="T673" s="17">
        <v>179</v>
      </c>
      <c r="U673" s="55">
        <f>+Table1[[#This Row],[Thames Turbo Sprint Triathlon]]/$M$3</f>
        <v>1</v>
      </c>
      <c r="V673" s="55">
        <f t="shared" si="242"/>
        <v>1</v>
      </c>
      <c r="W673" s="55">
        <f t="shared" si="243"/>
        <v>1</v>
      </c>
      <c r="X673" s="55">
        <f t="shared" si="244"/>
        <v>1</v>
      </c>
      <c r="Y673" s="55">
        <f t="shared" si="245"/>
        <v>0.97281553398058251</v>
      </c>
      <c r="Z673" s="55">
        <f>+Table1[[#This Row],[Hillingdon Sprint Triathlon]]/$R$3</f>
        <v>1</v>
      </c>
      <c r="AA673" s="55">
        <f>+Table1[[#This Row],[London Fields]]/$S$3</f>
        <v>1</v>
      </c>
      <c r="AB673" s="55">
        <f>+Table1[[#This Row],[Jekyll &amp; Hyde Park Duathlon]]/$T$3</f>
        <v>1</v>
      </c>
      <c r="AC673" s="65">
        <f t="shared" si="246"/>
        <v>3.9728155339805826</v>
      </c>
      <c r="AD673" s="55">
        <f>+AC673</f>
        <v>3.9728155339805826</v>
      </c>
      <c r="AE673" s="55"/>
      <c r="AF673" s="55"/>
      <c r="AG673" s="55"/>
      <c r="AH673" s="55"/>
      <c r="AI673" s="55"/>
      <c r="AJ673" s="73">
        <f>COUNT(Table1[[#This Row],[F open]:[M SuperVet]])</f>
        <v>1</v>
      </c>
    </row>
    <row r="674" spans="1:36" s="52" customFormat="1" hidden="1" x14ac:dyDescent="0.2">
      <c r="A674" s="16" t="str">
        <f t="shared" si="251"/>
        <v xml:space="preserve"> </v>
      </c>
      <c r="B674" s="16" t="s">
        <v>511</v>
      </c>
      <c r="C674" s="15"/>
      <c r="D674" s="29" t="s">
        <v>217</v>
      </c>
      <c r="E674" s="29" t="s">
        <v>188</v>
      </c>
      <c r="F674" s="82">
        <f t="shared" si="241"/>
        <v>255</v>
      </c>
      <c r="G674" s="82" t="str">
        <f>IF(Table1[[#This Row],[F open]]=""," ",RANK(AD674,$AD$5:$AD$1454,1))</f>
        <v xml:space="preserve"> </v>
      </c>
      <c r="H674" s="82" t="str">
        <f>IF(Table1[[#This Row],[F Vet]]=""," ",RANK(AE674,$AE$5:$AE$1454,1))</f>
        <v xml:space="preserve"> </v>
      </c>
      <c r="I674" s="82" t="str">
        <f>IF(Table1[[#This Row],[F SuperVet]]=""," ",RANK(AF674,$AF$5:$AF$1454,1))</f>
        <v xml:space="preserve"> </v>
      </c>
      <c r="J674" s="82">
        <f>IF(Table1[[#This Row],[M Open]]=""," ",RANK(AG674,$AG$5:$AG$1454,1))</f>
        <v>153</v>
      </c>
      <c r="K674" s="82" t="str">
        <f>IF(Table1[[#This Row],[M Vet]]=""," ",RANK(AH674,$AH$5:$AH$1454,1))</f>
        <v xml:space="preserve"> </v>
      </c>
      <c r="L674" s="82" t="str">
        <f>IF(Table1[[#This Row],[M SuperVet]]=""," ",RANK(AI674,$AI$5:$AI$1454,1))</f>
        <v xml:space="preserve"> </v>
      </c>
      <c r="M674" s="74">
        <v>404</v>
      </c>
      <c r="N674" s="74">
        <v>176</v>
      </c>
      <c r="O674" s="74">
        <v>47</v>
      </c>
      <c r="P674" s="74">
        <v>128</v>
      </c>
      <c r="Q674" s="17">
        <v>69</v>
      </c>
      <c r="R674" s="17">
        <v>139</v>
      </c>
      <c r="S674" s="17">
        <v>104</v>
      </c>
      <c r="T674" s="17">
        <v>179</v>
      </c>
      <c r="U674" s="55">
        <f>+Table1[[#This Row],[Thames Turbo Sprint Triathlon]]/$M$3</f>
        <v>1</v>
      </c>
      <c r="V674" s="55">
        <f t="shared" si="242"/>
        <v>1</v>
      </c>
      <c r="W674" s="55">
        <f t="shared" si="243"/>
        <v>1</v>
      </c>
      <c r="X674" s="55">
        <f t="shared" si="244"/>
        <v>1</v>
      </c>
      <c r="Y674" s="55">
        <f t="shared" si="245"/>
        <v>0.13398058252427184</v>
      </c>
      <c r="Z674" s="55">
        <f>+Table1[[#This Row],[Hillingdon Sprint Triathlon]]/$R$3</f>
        <v>1</v>
      </c>
      <c r="AA674" s="55">
        <f>+Table1[[#This Row],[London Fields]]/$S$3</f>
        <v>1</v>
      </c>
      <c r="AB674" s="55">
        <f>+Table1[[#This Row],[Jekyll &amp; Hyde Park Duathlon]]/$T$3</f>
        <v>1</v>
      </c>
      <c r="AC674" s="65">
        <f t="shared" si="246"/>
        <v>3.1339805825242717</v>
      </c>
      <c r="AD674" s="55"/>
      <c r="AE674" s="55"/>
      <c r="AF674" s="55"/>
      <c r="AG674" s="55">
        <f>+AC674</f>
        <v>3.1339805825242717</v>
      </c>
      <c r="AH674" s="55"/>
      <c r="AI674" s="55"/>
      <c r="AJ674" s="73">
        <f>COUNT(Table1[[#This Row],[F open]:[M SuperVet]])</f>
        <v>1</v>
      </c>
    </row>
    <row r="675" spans="1:36" s="52" customFormat="1" x14ac:dyDescent="0.2">
      <c r="A675" s="16" t="str">
        <f t="shared" si="251"/>
        <v xml:space="preserve"> </v>
      </c>
      <c r="B675" s="16" t="s">
        <v>930</v>
      </c>
      <c r="C675" s="15" t="s">
        <v>931</v>
      </c>
      <c r="D675" s="29" t="s">
        <v>397</v>
      </c>
      <c r="E675" s="29" t="s">
        <v>194</v>
      </c>
      <c r="F675" s="82">
        <f t="shared" si="241"/>
        <v>965</v>
      </c>
      <c r="G675" s="82" t="str">
        <f>IF(Table1[[#This Row],[F open]]=""," ",RANK(AD675,$AD$5:$AD$1454,1))</f>
        <v xml:space="preserve"> </v>
      </c>
      <c r="H675" s="82">
        <f>IF(Table1[[#This Row],[F Vet]]=""," ",RANK(AE675,$AE$5:$AE$1454,1))</f>
        <v>32</v>
      </c>
      <c r="I675" s="82" t="str">
        <f>IF(Table1[[#This Row],[F SuperVet]]=""," ",RANK(AF675,$AF$5:$AF$1454,1))</f>
        <v xml:space="preserve"> </v>
      </c>
      <c r="J675" s="82" t="str">
        <f>IF(Table1[[#This Row],[M Open]]=""," ",RANK(AG675,$AG$5:$AG$1454,1))</f>
        <v xml:space="preserve"> </v>
      </c>
      <c r="K675" s="82" t="str">
        <f>IF(Table1[[#This Row],[M Vet]]=""," ",RANK(AH675,$AH$5:$AH$1454,1))</f>
        <v xml:space="preserve"> </v>
      </c>
      <c r="L675" s="82" t="str">
        <f>IF(Table1[[#This Row],[M SuperVet]]=""," ",RANK(AI675,$AI$5:$AI$1454,1))</f>
        <v xml:space="preserve"> </v>
      </c>
      <c r="M675" s="74">
        <v>274</v>
      </c>
      <c r="N675" s="74">
        <v>176</v>
      </c>
      <c r="O675" s="74">
        <v>47</v>
      </c>
      <c r="P675" s="74">
        <v>128</v>
      </c>
      <c r="Q675" s="17">
        <v>515</v>
      </c>
      <c r="R675" s="17">
        <v>139</v>
      </c>
      <c r="S675" s="17">
        <v>104</v>
      </c>
      <c r="T675" s="17">
        <v>179</v>
      </c>
      <c r="U675" s="55">
        <f>+Table1[[#This Row],[Thames Turbo Sprint Triathlon]]/$M$3</f>
        <v>0.67821782178217827</v>
      </c>
      <c r="V675" s="55">
        <f t="shared" si="242"/>
        <v>1</v>
      </c>
      <c r="W675" s="55">
        <f t="shared" si="243"/>
        <v>1</v>
      </c>
      <c r="X675" s="55">
        <f t="shared" si="244"/>
        <v>1</v>
      </c>
      <c r="Y675" s="55">
        <f t="shared" si="245"/>
        <v>1</v>
      </c>
      <c r="Z675" s="55">
        <f>+Table1[[#This Row],[Hillingdon Sprint Triathlon]]/$R$3</f>
        <v>1</v>
      </c>
      <c r="AA675" s="55">
        <f>+Table1[[#This Row],[London Fields]]/$S$3</f>
        <v>1</v>
      </c>
      <c r="AB675" s="55">
        <f>+Table1[[#This Row],[Jekyll &amp; Hyde Park Duathlon]]/$T$3</f>
        <v>1</v>
      </c>
      <c r="AC675" s="65">
        <f t="shared" si="246"/>
        <v>3.6782178217821784</v>
      </c>
      <c r="AD675" s="55"/>
      <c r="AE675" s="55">
        <f>+AC675</f>
        <v>3.6782178217821784</v>
      </c>
      <c r="AF675" s="55"/>
      <c r="AG675" s="55"/>
      <c r="AH675" s="55"/>
      <c r="AI675" s="55"/>
      <c r="AJ675" s="73">
        <f>COUNT(Table1[[#This Row],[F open]:[M SuperVet]])</f>
        <v>1</v>
      </c>
    </row>
    <row r="676" spans="1:36" s="52" customFormat="1" hidden="1" x14ac:dyDescent="0.2">
      <c r="A676" s="16" t="str">
        <f t="shared" si="251"/>
        <v xml:space="preserve"> </v>
      </c>
      <c r="B676" s="16" t="s">
        <v>2085</v>
      </c>
      <c r="C676" s="15" t="s">
        <v>2086</v>
      </c>
      <c r="D676" s="29" t="s">
        <v>397</v>
      </c>
      <c r="E676" s="29" t="s">
        <v>188</v>
      </c>
      <c r="F676" s="82">
        <f t="shared" si="241"/>
        <v>476</v>
      </c>
      <c r="G676" s="82" t="str">
        <f>IF(Table1[[#This Row],[F open]]=""," ",RANK(AD676,$AD$5:$AD$1454,1))</f>
        <v xml:space="preserve"> </v>
      </c>
      <c r="H676" s="82" t="str">
        <f>IF(Table1[[#This Row],[F Vet]]=""," ",RANK(AE676,$AE$5:$AE$1454,1))</f>
        <v xml:space="preserve"> </v>
      </c>
      <c r="I676" s="82" t="str">
        <f>IF(Table1[[#This Row],[F SuperVet]]=""," ",RANK(AF676,$AF$5:$AF$1454,1))</f>
        <v xml:space="preserve"> </v>
      </c>
      <c r="J676" s="82" t="str">
        <f>IF(Table1[[#This Row],[M Open]]=""," ",RANK(AG676,$AG$5:$AG$1454,1))</f>
        <v xml:space="preserve"> </v>
      </c>
      <c r="K676" s="82">
        <f>IF(Table1[[#This Row],[M Vet]]=""," ",RANK(AH676,$AH$5:$AH$1454,1))</f>
        <v>113</v>
      </c>
      <c r="L676" s="82" t="str">
        <f>IF(Table1[[#This Row],[M SuperVet]]=""," ",RANK(AI676,$AI$5:$AI$1454,1))</f>
        <v xml:space="preserve"> </v>
      </c>
      <c r="M676" s="74">
        <v>404</v>
      </c>
      <c r="N676" s="74">
        <v>176</v>
      </c>
      <c r="O676" s="74">
        <v>47</v>
      </c>
      <c r="P676" s="74">
        <v>128</v>
      </c>
      <c r="Q676" s="17">
        <v>515</v>
      </c>
      <c r="R676" s="17">
        <v>139</v>
      </c>
      <c r="S676" s="17">
        <v>32</v>
      </c>
      <c r="T676" s="17">
        <v>179</v>
      </c>
      <c r="U676" s="55">
        <f>+Table1[[#This Row],[Thames Turbo Sprint Triathlon]]/$M$3</f>
        <v>1</v>
      </c>
      <c r="V676" s="55">
        <f t="shared" si="242"/>
        <v>1</v>
      </c>
      <c r="W676" s="55">
        <f t="shared" si="243"/>
        <v>1</v>
      </c>
      <c r="X676" s="55">
        <f t="shared" si="244"/>
        <v>1</v>
      </c>
      <c r="Y676" s="55">
        <f t="shared" si="245"/>
        <v>1</v>
      </c>
      <c r="Z676" s="55">
        <f>+Table1[[#This Row],[Hillingdon Sprint Triathlon]]/$R$3</f>
        <v>1</v>
      </c>
      <c r="AA676" s="55">
        <f>+Table1[[#This Row],[London Fields]]/$S$3</f>
        <v>0.30769230769230771</v>
      </c>
      <c r="AB676" s="55">
        <f>+Table1[[#This Row],[Jekyll &amp; Hyde Park Duathlon]]/$T$3</f>
        <v>1</v>
      </c>
      <c r="AC676" s="65">
        <f t="shared" si="246"/>
        <v>3.3076923076923075</v>
      </c>
      <c r="AD676" s="55"/>
      <c r="AE676" s="55"/>
      <c r="AF676" s="55"/>
      <c r="AG676" s="55"/>
      <c r="AH676" s="55">
        <f t="shared" ref="AH676:AH677" si="253">+AC676</f>
        <v>3.3076923076923075</v>
      </c>
      <c r="AI676" s="55"/>
      <c r="AJ676" s="73">
        <f>COUNT(Table1[[#This Row],[F open]:[M SuperVet]])</f>
        <v>1</v>
      </c>
    </row>
    <row r="677" spans="1:36" s="52" customFormat="1" hidden="1" x14ac:dyDescent="0.2">
      <c r="A677" s="16" t="str">
        <f t="shared" si="251"/>
        <v xml:space="preserve"> </v>
      </c>
      <c r="B677" s="16" t="s">
        <v>1009</v>
      </c>
      <c r="C677" s="15"/>
      <c r="D677" s="29" t="s">
        <v>397</v>
      </c>
      <c r="E677" s="29" t="s">
        <v>188</v>
      </c>
      <c r="F677" s="82">
        <f t="shared" si="241"/>
        <v>1275</v>
      </c>
      <c r="G677" s="82" t="str">
        <f>IF(Table1[[#This Row],[F open]]=""," ",RANK(AD677,$AD$5:$AD$1454,1))</f>
        <v xml:space="preserve"> </v>
      </c>
      <c r="H677" s="82" t="str">
        <f>IF(Table1[[#This Row],[F Vet]]=""," ",RANK(AE677,$AE$5:$AE$1454,1))</f>
        <v xml:space="preserve"> </v>
      </c>
      <c r="I677" s="82" t="str">
        <f>IF(Table1[[#This Row],[F SuperVet]]=""," ",RANK(AF677,$AF$5:$AF$1454,1))</f>
        <v xml:space="preserve"> </v>
      </c>
      <c r="J677" s="82" t="str">
        <f>IF(Table1[[#This Row],[M Open]]=""," ",RANK(AG677,$AG$5:$AG$1454,1))</f>
        <v xml:space="preserve"> </v>
      </c>
      <c r="K677" s="82">
        <f>IF(Table1[[#This Row],[M Vet]]=""," ",RANK(AH677,$AH$5:$AH$1454,1))</f>
        <v>305</v>
      </c>
      <c r="L677" s="82" t="str">
        <f>IF(Table1[[#This Row],[M SuperVet]]=""," ",RANK(AI677,$AI$5:$AI$1454,1))</f>
        <v xml:space="preserve"> </v>
      </c>
      <c r="M677" s="74">
        <v>358</v>
      </c>
      <c r="N677" s="74">
        <v>176</v>
      </c>
      <c r="O677" s="74">
        <v>47</v>
      </c>
      <c r="P677" s="74">
        <v>128</v>
      </c>
      <c r="Q677" s="17">
        <v>515</v>
      </c>
      <c r="R677" s="17">
        <v>139</v>
      </c>
      <c r="S677" s="17">
        <v>104</v>
      </c>
      <c r="T677" s="17">
        <v>179</v>
      </c>
      <c r="U677" s="55">
        <f>+Table1[[#This Row],[Thames Turbo Sprint Triathlon]]/$M$3</f>
        <v>0.88613861386138615</v>
      </c>
      <c r="V677" s="55">
        <f t="shared" si="242"/>
        <v>1</v>
      </c>
      <c r="W677" s="55">
        <f t="shared" si="243"/>
        <v>1</v>
      </c>
      <c r="X677" s="55">
        <f t="shared" si="244"/>
        <v>1</v>
      </c>
      <c r="Y677" s="55">
        <f t="shared" si="245"/>
        <v>1</v>
      </c>
      <c r="Z677" s="55">
        <f>+Table1[[#This Row],[Hillingdon Sprint Triathlon]]/$R$3</f>
        <v>1</v>
      </c>
      <c r="AA677" s="55">
        <f>+Table1[[#This Row],[London Fields]]/$S$3</f>
        <v>1</v>
      </c>
      <c r="AB677" s="55">
        <f>+Table1[[#This Row],[Jekyll &amp; Hyde Park Duathlon]]/$T$3</f>
        <v>1</v>
      </c>
      <c r="AC677" s="65">
        <f t="shared" si="246"/>
        <v>3.886138613861386</v>
      </c>
      <c r="AD677" s="55"/>
      <c r="AE677" s="55"/>
      <c r="AF677" s="55"/>
      <c r="AG677" s="55"/>
      <c r="AH677" s="55">
        <f t="shared" si="253"/>
        <v>3.886138613861386</v>
      </c>
      <c r="AI677" s="55"/>
      <c r="AJ677" s="73">
        <f>COUNT(Table1[[#This Row],[F open]:[M SuperVet]])</f>
        <v>1</v>
      </c>
    </row>
    <row r="678" spans="1:36" s="52" customFormat="1" hidden="1" x14ac:dyDescent="0.2">
      <c r="A678" s="16" t="str">
        <f t="shared" si="251"/>
        <v xml:space="preserve"> </v>
      </c>
      <c r="B678" s="16" t="s">
        <v>1539</v>
      </c>
      <c r="C678" s="15" t="s">
        <v>200</v>
      </c>
      <c r="D678" s="29" t="s">
        <v>217</v>
      </c>
      <c r="E678" s="29" t="s">
        <v>1530</v>
      </c>
      <c r="F678" s="82">
        <f t="shared" si="241"/>
        <v>64</v>
      </c>
      <c r="G678" s="82" t="str">
        <f>IF(Table1[[#This Row],[F open]]=""," ",RANK(AD678,$AD$5:$AD$1454,1))</f>
        <v xml:space="preserve"> </v>
      </c>
      <c r="H678" s="82" t="str">
        <f>IF(Table1[[#This Row],[F Vet]]=""," ",RANK(AE678,$AE$5:$AE$1454,1))</f>
        <v xml:space="preserve"> </v>
      </c>
      <c r="I678" s="82" t="str">
        <f>IF(Table1[[#This Row],[F SuperVet]]=""," ",RANK(AF678,$AF$5:$AF$1454,1))</f>
        <v xml:space="preserve"> </v>
      </c>
      <c r="J678" s="82">
        <f>IF(Table1[[#This Row],[M Open]]=""," ",RANK(AG678,$AG$5:$AG$1454,1))</f>
        <v>35</v>
      </c>
      <c r="K678" s="82" t="str">
        <f>IF(Table1[[#This Row],[M Vet]]=""," ",RANK(AH678,$AH$5:$AH$1454,1))</f>
        <v xml:space="preserve"> </v>
      </c>
      <c r="L678" s="82" t="str">
        <f>IF(Table1[[#This Row],[M SuperVet]]=""," ",RANK(AI678,$AI$5:$AI$1454,1))</f>
        <v xml:space="preserve"> </v>
      </c>
      <c r="M678" s="74">
        <v>404</v>
      </c>
      <c r="N678" s="74">
        <v>176</v>
      </c>
      <c r="O678" s="74">
        <v>47</v>
      </c>
      <c r="P678" s="74">
        <v>19</v>
      </c>
      <c r="Q678" s="17">
        <v>515</v>
      </c>
      <c r="R678" s="17">
        <v>33</v>
      </c>
      <c r="S678" s="17">
        <v>104</v>
      </c>
      <c r="T678" s="17">
        <v>179</v>
      </c>
      <c r="U678" s="55">
        <f>+Table1[[#This Row],[Thames Turbo Sprint Triathlon]]/$M$3</f>
        <v>1</v>
      </c>
      <c r="V678" s="55">
        <f t="shared" si="242"/>
        <v>1</v>
      </c>
      <c r="W678" s="55">
        <f t="shared" si="243"/>
        <v>1</v>
      </c>
      <c r="X678" s="55">
        <f t="shared" si="244"/>
        <v>0.1484375</v>
      </c>
      <c r="Y678" s="55">
        <f t="shared" si="245"/>
        <v>1</v>
      </c>
      <c r="Z678" s="55">
        <f>+Table1[[#This Row],[Hillingdon Sprint Triathlon]]/$R$3</f>
        <v>0.23741007194244604</v>
      </c>
      <c r="AA678" s="55">
        <f>+Table1[[#This Row],[London Fields]]/$S$3</f>
        <v>1</v>
      </c>
      <c r="AB678" s="55">
        <f>+Table1[[#This Row],[Jekyll &amp; Hyde Park Duathlon]]/$T$3</f>
        <v>1</v>
      </c>
      <c r="AC678" s="65">
        <f t="shared" si="246"/>
        <v>2.3858475719424459</v>
      </c>
      <c r="AD678" s="55"/>
      <c r="AE678" s="55"/>
      <c r="AF678" s="55"/>
      <c r="AG678" s="55">
        <f t="shared" ref="AG678:AG680" si="254">+AC678</f>
        <v>2.3858475719424459</v>
      </c>
      <c r="AH678" s="55"/>
      <c r="AI678" s="55"/>
      <c r="AJ678" s="73">
        <f>COUNT(Table1[[#This Row],[F open]:[M SuperVet]])</f>
        <v>1</v>
      </c>
    </row>
    <row r="679" spans="1:36" s="52" customFormat="1" hidden="1" x14ac:dyDescent="0.2">
      <c r="A679" s="16" t="str">
        <f t="shared" si="251"/>
        <v xml:space="preserve"> </v>
      </c>
      <c r="B679" s="16" t="s">
        <v>893</v>
      </c>
      <c r="C679" s="15" t="s">
        <v>51</v>
      </c>
      <c r="D679" s="29" t="s">
        <v>217</v>
      </c>
      <c r="E679" s="29" t="s">
        <v>188</v>
      </c>
      <c r="F679" s="82">
        <f t="shared" si="241"/>
        <v>790</v>
      </c>
      <c r="G679" s="82" t="str">
        <f>IF(Table1[[#This Row],[F open]]=""," ",RANK(AD679,$AD$5:$AD$1454,1))</f>
        <v xml:space="preserve"> </v>
      </c>
      <c r="H679" s="82" t="str">
        <f>IF(Table1[[#This Row],[F Vet]]=""," ",RANK(AE679,$AE$5:$AE$1454,1))</f>
        <v xml:space="preserve"> </v>
      </c>
      <c r="I679" s="82" t="str">
        <f>IF(Table1[[#This Row],[F SuperVet]]=""," ",RANK(AF679,$AF$5:$AF$1454,1))</f>
        <v xml:space="preserve"> </v>
      </c>
      <c r="J679" s="82">
        <f>IF(Table1[[#This Row],[M Open]]=""," ",RANK(AG679,$AG$5:$AG$1454,1))</f>
        <v>416</v>
      </c>
      <c r="K679" s="82" t="str">
        <f>IF(Table1[[#This Row],[M Vet]]=""," ",RANK(AH679,$AH$5:$AH$1454,1))</f>
        <v xml:space="preserve"> </v>
      </c>
      <c r="L679" s="82" t="str">
        <f>IF(Table1[[#This Row],[M SuperVet]]=""," ",RANK(AI679,$AI$5:$AI$1454,1))</f>
        <v xml:space="preserve"> </v>
      </c>
      <c r="M679" s="74">
        <v>224</v>
      </c>
      <c r="N679" s="74">
        <v>176</v>
      </c>
      <c r="O679" s="74">
        <v>47</v>
      </c>
      <c r="P679" s="74">
        <v>128</v>
      </c>
      <c r="Q679" s="17">
        <v>515</v>
      </c>
      <c r="R679" s="17">
        <v>139</v>
      </c>
      <c r="S679" s="17">
        <v>104</v>
      </c>
      <c r="T679" s="17">
        <v>179</v>
      </c>
      <c r="U679" s="55">
        <f>+Table1[[#This Row],[Thames Turbo Sprint Triathlon]]/$M$3</f>
        <v>0.5544554455445545</v>
      </c>
      <c r="V679" s="55">
        <f t="shared" si="242"/>
        <v>1</v>
      </c>
      <c r="W679" s="55">
        <f t="shared" si="243"/>
        <v>1</v>
      </c>
      <c r="X679" s="55">
        <f t="shared" si="244"/>
        <v>1</v>
      </c>
      <c r="Y679" s="55">
        <f t="shared" si="245"/>
        <v>1</v>
      </c>
      <c r="Z679" s="55">
        <f>+Table1[[#This Row],[Hillingdon Sprint Triathlon]]/$R$3</f>
        <v>1</v>
      </c>
      <c r="AA679" s="55">
        <f>+Table1[[#This Row],[London Fields]]/$S$3</f>
        <v>1</v>
      </c>
      <c r="AB679" s="55">
        <f>+Table1[[#This Row],[Jekyll &amp; Hyde Park Duathlon]]/$T$3</f>
        <v>1</v>
      </c>
      <c r="AC679" s="65">
        <f t="shared" si="246"/>
        <v>3.5544554455445545</v>
      </c>
      <c r="AD679" s="55"/>
      <c r="AE679" s="55"/>
      <c r="AF679" s="55"/>
      <c r="AG679" s="55">
        <f t="shared" si="254"/>
        <v>3.5544554455445545</v>
      </c>
      <c r="AH679" s="55"/>
      <c r="AI679" s="55"/>
      <c r="AJ679" s="73">
        <f>COUNT(Table1[[#This Row],[F open]:[M SuperVet]])</f>
        <v>1</v>
      </c>
    </row>
    <row r="680" spans="1:36" s="52" customFormat="1" hidden="1" x14ac:dyDescent="0.2">
      <c r="A680" s="16" t="str">
        <f t="shared" si="251"/>
        <v xml:space="preserve"> </v>
      </c>
      <c r="B680" s="16" t="s">
        <v>529</v>
      </c>
      <c r="C680" s="15" t="s">
        <v>129</v>
      </c>
      <c r="D680" s="29" t="s">
        <v>217</v>
      </c>
      <c r="E680" s="29" t="s">
        <v>188</v>
      </c>
      <c r="F680" s="82">
        <f t="shared" si="241"/>
        <v>898</v>
      </c>
      <c r="G680" s="82" t="str">
        <f>IF(Table1[[#This Row],[F open]]=""," ",RANK(AD680,$AD$5:$AD$1454,1))</f>
        <v xml:space="preserve"> </v>
      </c>
      <c r="H680" s="82" t="str">
        <f>IF(Table1[[#This Row],[F Vet]]=""," ",RANK(AE680,$AE$5:$AE$1454,1))</f>
        <v xml:space="preserve"> </v>
      </c>
      <c r="I680" s="82" t="str">
        <f>IF(Table1[[#This Row],[F SuperVet]]=""," ",RANK(AF680,$AF$5:$AF$1454,1))</f>
        <v xml:space="preserve"> </v>
      </c>
      <c r="J680" s="82">
        <f>IF(Table1[[#This Row],[M Open]]=""," ",RANK(AG680,$AG$5:$AG$1454,1))</f>
        <v>455</v>
      </c>
      <c r="K680" s="82" t="str">
        <f>IF(Table1[[#This Row],[M Vet]]=""," ",RANK(AH680,$AH$5:$AH$1454,1))</f>
        <v xml:space="preserve"> </v>
      </c>
      <c r="L680" s="82" t="str">
        <f>IF(Table1[[#This Row],[M SuperVet]]=""," ",RANK(AI680,$AI$5:$AI$1454,1))</f>
        <v xml:space="preserve"> </v>
      </c>
      <c r="M680" s="74">
        <v>404</v>
      </c>
      <c r="N680" s="74">
        <v>176</v>
      </c>
      <c r="O680" s="74">
        <v>47</v>
      </c>
      <c r="P680" s="74">
        <v>128</v>
      </c>
      <c r="Q680" s="17">
        <v>325</v>
      </c>
      <c r="R680" s="17">
        <v>139</v>
      </c>
      <c r="S680" s="17">
        <v>104</v>
      </c>
      <c r="T680" s="17">
        <v>179</v>
      </c>
      <c r="U680" s="55">
        <f>+Table1[[#This Row],[Thames Turbo Sprint Triathlon]]/$M$3</f>
        <v>1</v>
      </c>
      <c r="V680" s="55">
        <f t="shared" si="242"/>
        <v>1</v>
      </c>
      <c r="W680" s="55">
        <f t="shared" si="243"/>
        <v>1</v>
      </c>
      <c r="X680" s="55">
        <f t="shared" si="244"/>
        <v>1</v>
      </c>
      <c r="Y680" s="55">
        <f t="shared" si="245"/>
        <v>0.6310679611650486</v>
      </c>
      <c r="Z680" s="55">
        <f>+Table1[[#This Row],[Hillingdon Sprint Triathlon]]/$R$3</f>
        <v>1</v>
      </c>
      <c r="AA680" s="55">
        <f>+Table1[[#This Row],[London Fields]]/$S$3</f>
        <v>1</v>
      </c>
      <c r="AB680" s="55">
        <f>+Table1[[#This Row],[Jekyll &amp; Hyde Park Duathlon]]/$T$3</f>
        <v>1</v>
      </c>
      <c r="AC680" s="65">
        <f t="shared" si="246"/>
        <v>3.6310679611650487</v>
      </c>
      <c r="AD680" s="55"/>
      <c r="AE680" s="55"/>
      <c r="AF680" s="55"/>
      <c r="AG680" s="55">
        <f t="shared" si="254"/>
        <v>3.6310679611650487</v>
      </c>
      <c r="AH680" s="55"/>
      <c r="AI680" s="55"/>
      <c r="AJ680" s="73">
        <f>COUNT(Table1[[#This Row],[F open]:[M SuperVet]])</f>
        <v>1</v>
      </c>
    </row>
    <row r="681" spans="1:36" s="52" customFormat="1" x14ac:dyDescent="0.2">
      <c r="A681" s="16" t="str">
        <f t="shared" si="251"/>
        <v xml:space="preserve"> </v>
      </c>
      <c r="B681" s="16" t="s">
        <v>1592</v>
      </c>
      <c r="C681" s="15" t="s">
        <v>122</v>
      </c>
      <c r="D681" s="29" t="s">
        <v>1059</v>
      </c>
      <c r="E681" s="29" t="s">
        <v>1538</v>
      </c>
      <c r="F681" s="82">
        <f t="shared" si="241"/>
        <v>1220</v>
      </c>
      <c r="G681" s="82" t="str">
        <f>IF(Table1[[#This Row],[F open]]=""," ",RANK(AD681,$AD$5:$AD$1454,1))</f>
        <v xml:space="preserve"> </v>
      </c>
      <c r="H681" s="82" t="str">
        <f>IF(Table1[[#This Row],[F Vet]]=""," ",RANK(AE681,$AE$5:$AE$1454,1))</f>
        <v xml:space="preserve"> </v>
      </c>
      <c r="I681" s="82">
        <f>IF(Table1[[#This Row],[F SuperVet]]=""," ",RANK(AF681,$AF$5:$AF$1454,1))</f>
        <v>17</v>
      </c>
      <c r="J681" s="82" t="str">
        <f>IF(Table1[[#This Row],[M Open]]=""," ",RANK(AG681,$AG$5:$AG$1454,1))</f>
        <v xml:space="preserve"> </v>
      </c>
      <c r="K681" s="82" t="str">
        <f>IF(Table1[[#This Row],[M Vet]]=""," ",RANK(AH681,$AH$5:$AH$1454,1))</f>
        <v xml:space="preserve"> </v>
      </c>
      <c r="L681" s="82" t="str">
        <f>IF(Table1[[#This Row],[M SuperVet]]=""," ",RANK(AI681,$AI$5:$AI$1454,1))</f>
        <v xml:space="preserve"> </v>
      </c>
      <c r="M681" s="74">
        <v>404</v>
      </c>
      <c r="N681" s="74">
        <v>176</v>
      </c>
      <c r="O681" s="74">
        <v>47</v>
      </c>
      <c r="P681" s="74">
        <v>109</v>
      </c>
      <c r="Q681" s="17">
        <v>515</v>
      </c>
      <c r="R681" s="17">
        <v>139</v>
      </c>
      <c r="S681" s="17">
        <v>104</v>
      </c>
      <c r="T681" s="17">
        <v>179</v>
      </c>
      <c r="U681" s="55">
        <f>+Table1[[#This Row],[Thames Turbo Sprint Triathlon]]/$M$3</f>
        <v>1</v>
      </c>
      <c r="V681" s="55">
        <f t="shared" si="242"/>
        <v>1</v>
      </c>
      <c r="W681" s="55">
        <f t="shared" si="243"/>
        <v>1</v>
      </c>
      <c r="X681" s="55">
        <f t="shared" si="244"/>
        <v>0.8515625</v>
      </c>
      <c r="Y681" s="55">
        <f t="shared" si="245"/>
        <v>1</v>
      </c>
      <c r="Z681" s="55">
        <f>+Table1[[#This Row],[Hillingdon Sprint Triathlon]]/$R$3</f>
        <v>1</v>
      </c>
      <c r="AA681" s="55">
        <f>+Table1[[#This Row],[London Fields]]/$S$3</f>
        <v>1</v>
      </c>
      <c r="AB681" s="55">
        <f>+Table1[[#This Row],[Jekyll &amp; Hyde Park Duathlon]]/$T$3</f>
        <v>1</v>
      </c>
      <c r="AC681" s="65">
        <f t="shared" si="246"/>
        <v>3.8515625</v>
      </c>
      <c r="AD681" s="55"/>
      <c r="AE681" s="55"/>
      <c r="AF681" s="55">
        <f t="shared" ref="AF681:AF683" si="255">+AC681</f>
        <v>3.8515625</v>
      </c>
      <c r="AG681" s="55"/>
      <c r="AH681" s="55"/>
      <c r="AI681" s="55"/>
      <c r="AJ681" s="73">
        <f>COUNT(Table1[[#This Row],[F open]:[M SuperVet]])</f>
        <v>1</v>
      </c>
    </row>
    <row r="682" spans="1:36" s="52" customFormat="1" x14ac:dyDescent="0.2">
      <c r="A682" s="16" t="str">
        <f t="shared" si="251"/>
        <v xml:space="preserve"> </v>
      </c>
      <c r="B682" s="16" t="s">
        <v>1768</v>
      </c>
      <c r="C682" s="15" t="s">
        <v>249</v>
      </c>
      <c r="D682" s="29" t="s">
        <v>1059</v>
      </c>
      <c r="E682" s="29" t="s">
        <v>194</v>
      </c>
      <c r="F682" s="82">
        <f t="shared" si="241"/>
        <v>674</v>
      </c>
      <c r="G682" s="82" t="str">
        <f>IF(Table1[[#This Row],[F open]]=""," ",RANK(AD682,$AD$5:$AD$1454,1))</f>
        <v xml:space="preserve"> </v>
      </c>
      <c r="H682" s="82" t="str">
        <f>IF(Table1[[#This Row],[F Vet]]=""," ",RANK(AE682,$AE$5:$AE$1454,1))</f>
        <v xml:space="preserve"> </v>
      </c>
      <c r="I682" s="82">
        <f>IF(Table1[[#This Row],[F SuperVet]]=""," ",RANK(AF682,$AF$5:$AF$1454,1))</f>
        <v>8</v>
      </c>
      <c r="J682" s="82" t="str">
        <f>IF(Table1[[#This Row],[M Open]]=""," ",RANK(AG682,$AG$5:$AG$1454,1))</f>
        <v xml:space="preserve"> </v>
      </c>
      <c r="K682" s="82" t="str">
        <f>IF(Table1[[#This Row],[M Vet]]=""," ",RANK(AH682,$AH$5:$AH$1454,1))</f>
        <v xml:space="preserve"> </v>
      </c>
      <c r="L682" s="82" t="str">
        <f>IF(Table1[[#This Row],[M SuperVet]]=""," ",RANK(AI682,$AI$5:$AI$1454,1))</f>
        <v xml:space="preserve"> </v>
      </c>
      <c r="M682" s="74">
        <v>404</v>
      </c>
      <c r="N682" s="74">
        <v>176</v>
      </c>
      <c r="O682" s="74">
        <v>47</v>
      </c>
      <c r="P682" s="74">
        <v>128</v>
      </c>
      <c r="Q682" s="17">
        <v>241</v>
      </c>
      <c r="R682" s="17">
        <v>139</v>
      </c>
      <c r="S682" s="17">
        <v>104</v>
      </c>
      <c r="T682" s="17">
        <v>179</v>
      </c>
      <c r="U682" s="55">
        <f>+Table1[[#This Row],[Thames Turbo Sprint Triathlon]]/$M$3</f>
        <v>1</v>
      </c>
      <c r="V682" s="55">
        <f t="shared" si="242"/>
        <v>1</v>
      </c>
      <c r="W682" s="55">
        <f t="shared" si="243"/>
        <v>1</v>
      </c>
      <c r="X682" s="55">
        <f t="shared" si="244"/>
        <v>1</v>
      </c>
      <c r="Y682" s="55">
        <f t="shared" si="245"/>
        <v>0.46796116504854368</v>
      </c>
      <c r="Z682" s="55">
        <f>+Table1[[#This Row],[Hillingdon Sprint Triathlon]]/$R$3</f>
        <v>1</v>
      </c>
      <c r="AA682" s="55">
        <f>+Table1[[#This Row],[London Fields]]/$S$3</f>
        <v>1</v>
      </c>
      <c r="AB682" s="55">
        <f>+Table1[[#This Row],[Jekyll &amp; Hyde Park Duathlon]]/$T$3</f>
        <v>1</v>
      </c>
      <c r="AC682" s="65">
        <f t="shared" si="246"/>
        <v>3.4679611650485436</v>
      </c>
      <c r="AD682" s="55"/>
      <c r="AE682" s="55"/>
      <c r="AF682" s="55">
        <f t="shared" si="255"/>
        <v>3.4679611650485436</v>
      </c>
      <c r="AG682" s="55"/>
      <c r="AH682" s="55"/>
      <c r="AI682" s="55"/>
      <c r="AJ682" s="73">
        <f>COUNT(Table1[[#This Row],[F open]:[M SuperVet]])</f>
        <v>1</v>
      </c>
    </row>
    <row r="683" spans="1:36" s="52" customFormat="1" x14ac:dyDescent="0.2">
      <c r="A683" s="16" t="str">
        <f t="shared" si="251"/>
        <v xml:space="preserve"> </v>
      </c>
      <c r="B683" s="16" t="s">
        <v>563</v>
      </c>
      <c r="C683" s="15"/>
      <c r="D683" s="29" t="s">
        <v>1059</v>
      </c>
      <c r="E683" s="29" t="s">
        <v>194</v>
      </c>
      <c r="F683" s="82">
        <f t="shared" si="241"/>
        <v>795</v>
      </c>
      <c r="G683" s="82" t="str">
        <f>IF(Table1[[#This Row],[F open]]=""," ",RANK(AD683,$AD$5:$AD$1454,1))</f>
        <v xml:space="preserve"> </v>
      </c>
      <c r="H683" s="82" t="str">
        <f>IF(Table1[[#This Row],[F Vet]]=""," ",RANK(AE683,$AE$5:$AE$1454,1))</f>
        <v xml:space="preserve"> </v>
      </c>
      <c r="I683" s="82">
        <f>IF(Table1[[#This Row],[F SuperVet]]=""," ",RANK(AF683,$AF$5:$AF$1454,1))</f>
        <v>10</v>
      </c>
      <c r="J683" s="82" t="str">
        <f>IF(Table1[[#This Row],[M Open]]=""," ",RANK(AG683,$AG$5:$AG$1454,1))</f>
        <v xml:space="preserve"> </v>
      </c>
      <c r="K683" s="82" t="str">
        <f>IF(Table1[[#This Row],[M Vet]]=""," ",RANK(AH683,$AH$5:$AH$1454,1))</f>
        <v xml:space="preserve"> </v>
      </c>
      <c r="L683" s="82" t="str">
        <f>IF(Table1[[#This Row],[M SuperVet]]=""," ",RANK(AI683,$AI$5:$AI$1454,1))</f>
        <v xml:space="preserve"> </v>
      </c>
      <c r="M683" s="74">
        <v>404</v>
      </c>
      <c r="N683" s="74">
        <v>176</v>
      </c>
      <c r="O683" s="74">
        <v>47</v>
      </c>
      <c r="P683" s="74">
        <v>128</v>
      </c>
      <c r="Q683" s="17">
        <v>288</v>
      </c>
      <c r="R683" s="17">
        <v>139</v>
      </c>
      <c r="S683" s="17">
        <v>104</v>
      </c>
      <c r="T683" s="17">
        <v>179</v>
      </c>
      <c r="U683" s="55">
        <f>+Table1[[#This Row],[Thames Turbo Sprint Triathlon]]/$M$3</f>
        <v>1</v>
      </c>
      <c r="V683" s="55">
        <f t="shared" si="242"/>
        <v>1</v>
      </c>
      <c r="W683" s="55">
        <f t="shared" si="243"/>
        <v>1</v>
      </c>
      <c r="X683" s="55">
        <f t="shared" si="244"/>
        <v>1</v>
      </c>
      <c r="Y683" s="55">
        <f t="shared" si="245"/>
        <v>0.5592233009708738</v>
      </c>
      <c r="Z683" s="55">
        <f>+Table1[[#This Row],[Hillingdon Sprint Triathlon]]/$R$3</f>
        <v>1</v>
      </c>
      <c r="AA683" s="55">
        <f>+Table1[[#This Row],[London Fields]]/$S$3</f>
        <v>1</v>
      </c>
      <c r="AB683" s="55">
        <f>+Table1[[#This Row],[Jekyll &amp; Hyde Park Duathlon]]/$T$3</f>
        <v>1</v>
      </c>
      <c r="AC683" s="65">
        <f t="shared" si="246"/>
        <v>3.5592233009708738</v>
      </c>
      <c r="AD683" s="55"/>
      <c r="AE683" s="55"/>
      <c r="AF683" s="55">
        <f t="shared" si="255"/>
        <v>3.5592233009708738</v>
      </c>
      <c r="AG683" s="55"/>
      <c r="AH683" s="55"/>
      <c r="AI683" s="55"/>
      <c r="AJ683" s="73">
        <f>COUNT(Table1[[#This Row],[F open]:[M SuperVet]])</f>
        <v>1</v>
      </c>
    </row>
    <row r="684" spans="1:36" s="52" customFormat="1" hidden="1" x14ac:dyDescent="0.2">
      <c r="A684" s="16" t="str">
        <f t="shared" si="251"/>
        <v xml:space="preserve"> </v>
      </c>
      <c r="B684" s="16" t="s">
        <v>924</v>
      </c>
      <c r="C684" s="15" t="s">
        <v>122</v>
      </c>
      <c r="D684" s="29" t="s">
        <v>397</v>
      </c>
      <c r="E684" s="29" t="s">
        <v>188</v>
      </c>
      <c r="F684" s="82">
        <f t="shared" si="241"/>
        <v>944</v>
      </c>
      <c r="G684" s="82" t="str">
        <f>IF(Table1[[#This Row],[F open]]=""," ",RANK(AD684,$AD$5:$AD$1454,1))</f>
        <v xml:space="preserve"> </v>
      </c>
      <c r="H684" s="82" t="str">
        <f>IF(Table1[[#This Row],[F Vet]]=""," ",RANK(AE684,$AE$5:$AE$1454,1))</f>
        <v xml:space="preserve"> </v>
      </c>
      <c r="I684" s="82" t="str">
        <f>IF(Table1[[#This Row],[F SuperVet]]=""," ",RANK(AF684,$AF$5:$AF$1454,1))</f>
        <v xml:space="preserve"> </v>
      </c>
      <c r="J684" s="82" t="str">
        <f>IF(Table1[[#This Row],[M Open]]=""," ",RANK(AG684,$AG$5:$AG$1454,1))</f>
        <v xml:space="preserve"> </v>
      </c>
      <c r="K684" s="82">
        <f>IF(Table1[[#This Row],[M Vet]]=""," ",RANK(AH684,$AH$5:$AH$1454,1))</f>
        <v>237</v>
      </c>
      <c r="L684" s="82" t="str">
        <f>IF(Table1[[#This Row],[M SuperVet]]=""," ",RANK(AI684,$AI$5:$AI$1454,1))</f>
        <v xml:space="preserve"> </v>
      </c>
      <c r="M684" s="74">
        <v>268</v>
      </c>
      <c r="N684" s="74">
        <v>176</v>
      </c>
      <c r="O684" s="74">
        <v>47</v>
      </c>
      <c r="P684" s="74">
        <v>128</v>
      </c>
      <c r="Q684" s="17">
        <v>515</v>
      </c>
      <c r="R684" s="17">
        <v>139</v>
      </c>
      <c r="S684" s="17">
        <v>104</v>
      </c>
      <c r="T684" s="17">
        <v>179</v>
      </c>
      <c r="U684" s="55">
        <f>+Table1[[#This Row],[Thames Turbo Sprint Triathlon]]/$M$3</f>
        <v>0.6633663366336634</v>
      </c>
      <c r="V684" s="55">
        <f t="shared" si="242"/>
        <v>1</v>
      </c>
      <c r="W684" s="55">
        <f t="shared" si="243"/>
        <v>1</v>
      </c>
      <c r="X684" s="55">
        <f t="shared" si="244"/>
        <v>1</v>
      </c>
      <c r="Y684" s="55">
        <f t="shared" si="245"/>
        <v>1</v>
      </c>
      <c r="Z684" s="55">
        <f>+Table1[[#This Row],[Hillingdon Sprint Triathlon]]/$R$3</f>
        <v>1</v>
      </c>
      <c r="AA684" s="55">
        <f>+Table1[[#This Row],[London Fields]]/$S$3</f>
        <v>1</v>
      </c>
      <c r="AB684" s="55">
        <f>+Table1[[#This Row],[Jekyll &amp; Hyde Park Duathlon]]/$T$3</f>
        <v>1</v>
      </c>
      <c r="AC684" s="65">
        <f t="shared" si="246"/>
        <v>3.6633663366336635</v>
      </c>
      <c r="AD684" s="55"/>
      <c r="AE684" s="55"/>
      <c r="AF684" s="55"/>
      <c r="AG684" s="55"/>
      <c r="AH684" s="55">
        <f>+AC684</f>
        <v>3.6633663366336635</v>
      </c>
      <c r="AI684" s="55"/>
      <c r="AJ684" s="73">
        <f>COUNT(Table1[[#This Row],[F open]:[M SuperVet]])</f>
        <v>1</v>
      </c>
    </row>
    <row r="685" spans="1:36" s="52" customFormat="1" hidden="1" x14ac:dyDescent="0.2">
      <c r="A685" s="16" t="str">
        <f t="shared" si="251"/>
        <v xml:space="preserve"> </v>
      </c>
      <c r="B685" s="16" t="s">
        <v>2093</v>
      </c>
      <c r="C685" s="15" t="s">
        <v>2094</v>
      </c>
      <c r="D685" s="29" t="s">
        <v>217</v>
      </c>
      <c r="E685" s="29" t="s">
        <v>188</v>
      </c>
      <c r="F685" s="82">
        <f t="shared" si="241"/>
        <v>608</v>
      </c>
      <c r="G685" s="82" t="str">
        <f>IF(Table1[[#This Row],[F open]]=""," ",RANK(AD685,$AD$5:$AD$1454,1))</f>
        <v xml:space="preserve"> </v>
      </c>
      <c r="H685" s="82" t="str">
        <f>IF(Table1[[#This Row],[F Vet]]=""," ",RANK(AE685,$AE$5:$AE$1454,1))</f>
        <v xml:space="preserve"> </v>
      </c>
      <c r="I685" s="82" t="str">
        <f>IF(Table1[[#This Row],[F SuperVet]]=""," ",RANK(AF685,$AF$5:$AF$1454,1))</f>
        <v xml:space="preserve"> </v>
      </c>
      <c r="J685" s="82">
        <f>IF(Table1[[#This Row],[M Open]]=""," ",RANK(AG685,$AG$5:$AG$1454,1))</f>
        <v>331</v>
      </c>
      <c r="K685" s="82" t="str">
        <f>IF(Table1[[#This Row],[M Vet]]=""," ",RANK(AH685,$AH$5:$AH$1454,1))</f>
        <v xml:space="preserve"> </v>
      </c>
      <c r="L685" s="82" t="str">
        <f>IF(Table1[[#This Row],[M SuperVet]]=""," ",RANK(AI685,$AI$5:$AI$1454,1))</f>
        <v xml:space="preserve"> </v>
      </c>
      <c r="M685" s="74">
        <v>404</v>
      </c>
      <c r="N685" s="74">
        <v>176</v>
      </c>
      <c r="O685" s="74">
        <v>47</v>
      </c>
      <c r="P685" s="74">
        <v>128</v>
      </c>
      <c r="Q685" s="17">
        <v>515</v>
      </c>
      <c r="R685" s="17">
        <v>139</v>
      </c>
      <c r="S685" s="17">
        <v>43</v>
      </c>
      <c r="T685" s="17">
        <v>179</v>
      </c>
      <c r="U685" s="55">
        <f>+Table1[[#This Row],[Thames Turbo Sprint Triathlon]]/$M$3</f>
        <v>1</v>
      </c>
      <c r="V685" s="55">
        <f t="shared" si="242"/>
        <v>1</v>
      </c>
      <c r="W685" s="55">
        <f t="shared" si="243"/>
        <v>1</v>
      </c>
      <c r="X685" s="55">
        <f t="shared" si="244"/>
        <v>1</v>
      </c>
      <c r="Y685" s="55">
        <f t="shared" si="245"/>
        <v>1</v>
      </c>
      <c r="Z685" s="55">
        <f>+Table1[[#This Row],[Hillingdon Sprint Triathlon]]/$R$3</f>
        <v>1</v>
      </c>
      <c r="AA685" s="55">
        <f>+Table1[[#This Row],[London Fields]]/$S$3</f>
        <v>0.41346153846153844</v>
      </c>
      <c r="AB685" s="55">
        <f>+Table1[[#This Row],[Jekyll &amp; Hyde Park Duathlon]]/$T$3</f>
        <v>1</v>
      </c>
      <c r="AC685" s="65">
        <f t="shared" si="246"/>
        <v>3.4134615384615383</v>
      </c>
      <c r="AD685" s="55"/>
      <c r="AE685" s="55"/>
      <c r="AF685" s="55"/>
      <c r="AG685" s="55">
        <f>+AC685</f>
        <v>3.4134615384615383</v>
      </c>
      <c r="AH685" s="55"/>
      <c r="AI685" s="55"/>
      <c r="AJ685" s="73">
        <f>COUNT(Table1[[#This Row],[F open]:[M SuperVet]])</f>
        <v>1</v>
      </c>
    </row>
    <row r="686" spans="1:36" s="52" customFormat="1" x14ac:dyDescent="0.2">
      <c r="A686" s="16" t="str">
        <f t="shared" si="251"/>
        <v xml:space="preserve"> </v>
      </c>
      <c r="B686" s="16" t="s">
        <v>2041</v>
      </c>
      <c r="C686" s="15" t="s">
        <v>132</v>
      </c>
      <c r="D686" s="29" t="s">
        <v>217</v>
      </c>
      <c r="E686" s="29" t="s">
        <v>1538</v>
      </c>
      <c r="F686" s="82">
        <f t="shared" si="241"/>
        <v>1237</v>
      </c>
      <c r="G686" s="82">
        <f>IF(Table1[[#This Row],[F open]]=""," ",RANK(AD686,$AD$5:$AD$1454,1))</f>
        <v>228</v>
      </c>
      <c r="H686" s="82" t="str">
        <f>IF(Table1[[#This Row],[F Vet]]=""," ",RANK(AE686,$AE$5:$AE$1454,1))</f>
        <v xml:space="preserve"> </v>
      </c>
      <c r="I686" s="82" t="str">
        <f>IF(Table1[[#This Row],[F SuperVet]]=""," ",RANK(AF686,$AF$5:$AF$1454,1))</f>
        <v xml:space="preserve"> </v>
      </c>
      <c r="J686" s="82" t="str">
        <f>IF(Table1[[#This Row],[M Open]]=""," ",RANK(AG686,$AG$5:$AG$1454,1))</f>
        <v xml:space="preserve"> </v>
      </c>
      <c r="K686" s="82" t="str">
        <f>IF(Table1[[#This Row],[M Vet]]=""," ",RANK(AH686,$AH$5:$AH$1454,1))</f>
        <v xml:space="preserve"> </v>
      </c>
      <c r="L686" s="82" t="str">
        <f>IF(Table1[[#This Row],[M SuperVet]]=""," ",RANK(AI686,$AI$5:$AI$1454,1))</f>
        <v xml:space="preserve"> </v>
      </c>
      <c r="M686" s="74">
        <v>404</v>
      </c>
      <c r="N686" s="74">
        <v>176</v>
      </c>
      <c r="O686" s="74">
        <v>47</v>
      </c>
      <c r="P686" s="74">
        <v>128</v>
      </c>
      <c r="Q686" s="17">
        <v>515</v>
      </c>
      <c r="R686" s="17">
        <v>120</v>
      </c>
      <c r="S686" s="17">
        <v>104</v>
      </c>
      <c r="T686" s="17">
        <v>179</v>
      </c>
      <c r="U686" s="55">
        <f>+Table1[[#This Row],[Thames Turbo Sprint Triathlon]]/$M$3</f>
        <v>1</v>
      </c>
      <c r="V686" s="55">
        <f t="shared" si="242"/>
        <v>1</v>
      </c>
      <c r="W686" s="55">
        <f t="shared" si="243"/>
        <v>1</v>
      </c>
      <c r="X686" s="55">
        <f t="shared" si="244"/>
        <v>1</v>
      </c>
      <c r="Y686" s="55">
        <f t="shared" si="245"/>
        <v>1</v>
      </c>
      <c r="Z686" s="55">
        <f>+Table1[[#This Row],[Hillingdon Sprint Triathlon]]/$R$3</f>
        <v>0.86330935251798557</v>
      </c>
      <c r="AA686" s="55">
        <f>+Table1[[#This Row],[London Fields]]/$S$3</f>
        <v>1</v>
      </c>
      <c r="AB686" s="55">
        <f>+Table1[[#This Row],[Jekyll &amp; Hyde Park Duathlon]]/$T$3</f>
        <v>1</v>
      </c>
      <c r="AC686" s="65">
        <f t="shared" si="246"/>
        <v>3.8633093525179856</v>
      </c>
      <c r="AD686" s="55">
        <f t="shared" ref="AD686:AD690" si="256">+AC686</f>
        <v>3.8633093525179856</v>
      </c>
      <c r="AE686" s="55"/>
      <c r="AF686" s="55"/>
      <c r="AG686" s="55"/>
      <c r="AH686" s="55"/>
      <c r="AI686" s="55"/>
      <c r="AJ686" s="73">
        <f>COUNT(Table1[[#This Row],[F open]:[M SuperVet]])</f>
        <v>1</v>
      </c>
    </row>
    <row r="687" spans="1:36" s="52" customFormat="1" x14ac:dyDescent="0.2">
      <c r="A687" s="16" t="str">
        <f t="shared" si="251"/>
        <v xml:space="preserve"> </v>
      </c>
      <c r="B687" s="16" t="s">
        <v>2035</v>
      </c>
      <c r="C687" s="15" t="s">
        <v>53</v>
      </c>
      <c r="D687" s="29" t="s">
        <v>217</v>
      </c>
      <c r="E687" s="29" t="s">
        <v>1538</v>
      </c>
      <c r="F687" s="82">
        <f t="shared" si="241"/>
        <v>1137</v>
      </c>
      <c r="G687" s="82">
        <f>IF(Table1[[#This Row],[F open]]=""," ",RANK(AD687,$AD$5:$AD$1454,1))</f>
        <v>193</v>
      </c>
      <c r="H687" s="82" t="str">
        <f>IF(Table1[[#This Row],[F Vet]]=""," ",RANK(AE687,$AE$5:$AE$1454,1))</f>
        <v xml:space="preserve"> </v>
      </c>
      <c r="I687" s="82" t="str">
        <f>IF(Table1[[#This Row],[F SuperVet]]=""," ",RANK(AF687,$AF$5:$AF$1454,1))</f>
        <v xml:space="preserve"> </v>
      </c>
      <c r="J687" s="82" t="str">
        <f>IF(Table1[[#This Row],[M Open]]=""," ",RANK(AG687,$AG$5:$AG$1454,1))</f>
        <v xml:space="preserve"> </v>
      </c>
      <c r="K687" s="82" t="str">
        <f>IF(Table1[[#This Row],[M Vet]]=""," ",RANK(AH687,$AH$5:$AH$1454,1))</f>
        <v xml:space="preserve"> </v>
      </c>
      <c r="L687" s="82" t="str">
        <f>IF(Table1[[#This Row],[M SuperVet]]=""," ",RANK(AI687,$AI$5:$AI$1454,1))</f>
        <v xml:space="preserve"> </v>
      </c>
      <c r="M687" s="74">
        <v>404</v>
      </c>
      <c r="N687" s="74">
        <v>176</v>
      </c>
      <c r="O687" s="74">
        <v>47</v>
      </c>
      <c r="P687" s="74">
        <v>128</v>
      </c>
      <c r="Q687" s="17">
        <v>515</v>
      </c>
      <c r="R687" s="17">
        <v>111</v>
      </c>
      <c r="S687" s="17">
        <v>104</v>
      </c>
      <c r="T687" s="17">
        <v>179</v>
      </c>
      <c r="U687" s="55">
        <f>+Table1[[#This Row],[Thames Turbo Sprint Triathlon]]/$M$3</f>
        <v>1</v>
      </c>
      <c r="V687" s="55">
        <f t="shared" si="242"/>
        <v>1</v>
      </c>
      <c r="W687" s="55">
        <f t="shared" si="243"/>
        <v>1</v>
      </c>
      <c r="X687" s="55">
        <f t="shared" si="244"/>
        <v>1</v>
      </c>
      <c r="Y687" s="55">
        <f t="shared" si="245"/>
        <v>1</v>
      </c>
      <c r="Z687" s="55">
        <f>+Table1[[#This Row],[Hillingdon Sprint Triathlon]]/$R$3</f>
        <v>0.79856115107913672</v>
      </c>
      <c r="AA687" s="55">
        <f>+Table1[[#This Row],[London Fields]]/$S$3</f>
        <v>1</v>
      </c>
      <c r="AB687" s="55">
        <f>+Table1[[#This Row],[Jekyll &amp; Hyde Park Duathlon]]/$T$3</f>
        <v>1</v>
      </c>
      <c r="AC687" s="65">
        <f t="shared" si="246"/>
        <v>3.7985611510791366</v>
      </c>
      <c r="AD687" s="55">
        <f t="shared" si="256"/>
        <v>3.7985611510791366</v>
      </c>
      <c r="AE687" s="55"/>
      <c r="AF687" s="55"/>
      <c r="AG687" s="55"/>
      <c r="AH687" s="55"/>
      <c r="AI687" s="55"/>
      <c r="AJ687" s="73">
        <f>COUNT(Table1[[#This Row],[F open]:[M SuperVet]])</f>
        <v>1</v>
      </c>
    </row>
    <row r="688" spans="1:36" s="52" customFormat="1" x14ac:dyDescent="0.2">
      <c r="A688" s="16" t="str">
        <f t="shared" si="251"/>
        <v xml:space="preserve"> </v>
      </c>
      <c r="B688" s="16" t="s">
        <v>531</v>
      </c>
      <c r="C688" s="15"/>
      <c r="D688" s="29" t="s">
        <v>217</v>
      </c>
      <c r="E688" s="29" t="s">
        <v>194</v>
      </c>
      <c r="F688" s="82">
        <f t="shared" si="241"/>
        <v>717</v>
      </c>
      <c r="G688" s="82">
        <f>IF(Table1[[#This Row],[F open]]=""," ",RANK(AD688,$AD$5:$AD$1454,1))</f>
        <v>95</v>
      </c>
      <c r="H688" s="82" t="str">
        <f>IF(Table1[[#This Row],[F Vet]]=""," ",RANK(AE688,$AE$5:$AE$1454,1))</f>
        <v xml:space="preserve"> </v>
      </c>
      <c r="I688" s="82" t="str">
        <f>IF(Table1[[#This Row],[F SuperVet]]=""," ",RANK(AF688,$AF$5:$AF$1454,1))</f>
        <v xml:space="preserve"> </v>
      </c>
      <c r="J688" s="82" t="str">
        <f>IF(Table1[[#This Row],[M Open]]=""," ",RANK(AG688,$AG$5:$AG$1454,1))</f>
        <v xml:space="preserve"> </v>
      </c>
      <c r="K688" s="82" t="str">
        <f>IF(Table1[[#This Row],[M Vet]]=""," ",RANK(AH688,$AH$5:$AH$1454,1))</f>
        <v xml:space="preserve"> </v>
      </c>
      <c r="L688" s="82" t="str">
        <f>IF(Table1[[#This Row],[M SuperVet]]=""," ",RANK(AI688,$AI$5:$AI$1454,1))</f>
        <v xml:space="preserve"> </v>
      </c>
      <c r="M688" s="74">
        <v>404</v>
      </c>
      <c r="N688" s="74">
        <v>176</v>
      </c>
      <c r="O688" s="74">
        <v>47</v>
      </c>
      <c r="P688" s="74">
        <v>128</v>
      </c>
      <c r="Q688" s="17">
        <v>256</v>
      </c>
      <c r="R688" s="17">
        <v>139</v>
      </c>
      <c r="S688" s="17">
        <v>104</v>
      </c>
      <c r="T688" s="17">
        <v>179</v>
      </c>
      <c r="U688" s="55">
        <f>+Table1[[#This Row],[Thames Turbo Sprint Triathlon]]/$M$3</f>
        <v>1</v>
      </c>
      <c r="V688" s="55">
        <f t="shared" si="242"/>
        <v>1</v>
      </c>
      <c r="W688" s="55">
        <f t="shared" si="243"/>
        <v>1</v>
      </c>
      <c r="X688" s="55">
        <f t="shared" si="244"/>
        <v>1</v>
      </c>
      <c r="Y688" s="55">
        <f t="shared" si="245"/>
        <v>0.49708737864077668</v>
      </c>
      <c r="Z688" s="55">
        <f>+Table1[[#This Row],[Hillingdon Sprint Triathlon]]/$R$3</f>
        <v>1</v>
      </c>
      <c r="AA688" s="55">
        <f>+Table1[[#This Row],[London Fields]]/$S$3</f>
        <v>1</v>
      </c>
      <c r="AB688" s="55">
        <f>+Table1[[#This Row],[Jekyll &amp; Hyde Park Duathlon]]/$T$3</f>
        <v>1</v>
      </c>
      <c r="AC688" s="65">
        <f t="shared" si="246"/>
        <v>3.4970873786407766</v>
      </c>
      <c r="AD688" s="55">
        <f t="shared" si="256"/>
        <v>3.4970873786407766</v>
      </c>
      <c r="AE688" s="55"/>
      <c r="AF688" s="55"/>
      <c r="AG688" s="55"/>
      <c r="AH688" s="55"/>
      <c r="AI688" s="55"/>
      <c r="AJ688" s="73">
        <f>COUNT(Table1[[#This Row],[F open]:[M SuperVet]])</f>
        <v>1</v>
      </c>
    </row>
    <row r="689" spans="1:36" s="52" customFormat="1" x14ac:dyDescent="0.2">
      <c r="A689" s="16" t="str">
        <f t="shared" si="251"/>
        <v xml:space="preserve"> </v>
      </c>
      <c r="B689" s="16" t="s">
        <v>2252</v>
      </c>
      <c r="C689" s="15" t="s">
        <v>2186</v>
      </c>
      <c r="D689" s="29" t="s">
        <v>217</v>
      </c>
      <c r="E689" s="29" t="s">
        <v>194</v>
      </c>
      <c r="F689" s="82">
        <f t="shared" si="241"/>
        <v>1242</v>
      </c>
      <c r="G689" s="82">
        <f>IF(Table1[[#This Row],[F open]]=""," ",RANK(AD689,$AD$5:$AD$1454,1))</f>
        <v>230</v>
      </c>
      <c r="H689" s="82" t="str">
        <f>IF(Table1[[#This Row],[F Vet]]=""," ",RANK(AE689,$AE$5:$AE$1454,1))</f>
        <v xml:space="preserve"> </v>
      </c>
      <c r="I689" s="82" t="str">
        <f>IF(Table1[[#This Row],[F SuperVet]]=""," ",RANK(AF689,$AF$5:$AF$1454,1))</f>
        <v xml:space="preserve"> </v>
      </c>
      <c r="J689" s="82" t="str">
        <f>IF(Table1[[#This Row],[M Open]]=""," ",RANK(AG689,$AG$5:$AG$1454,1))</f>
        <v xml:space="preserve"> </v>
      </c>
      <c r="K689" s="82" t="str">
        <f>IF(Table1[[#This Row],[M Vet]]=""," ",RANK(AH689,$AH$5:$AH$1454,1))</f>
        <v xml:space="preserve"> </v>
      </c>
      <c r="L689" s="82" t="str">
        <f>IF(Table1[[#This Row],[M SuperVet]]=""," ",RANK(AI689,$AI$5:$AI$1454,1))</f>
        <v xml:space="preserve"> </v>
      </c>
      <c r="M689" s="74">
        <v>404</v>
      </c>
      <c r="N689" s="74">
        <v>176</v>
      </c>
      <c r="O689" s="74">
        <v>47</v>
      </c>
      <c r="P689" s="74">
        <v>128</v>
      </c>
      <c r="Q689" s="17">
        <v>515</v>
      </c>
      <c r="R689" s="17">
        <v>139</v>
      </c>
      <c r="S689" s="17">
        <v>104</v>
      </c>
      <c r="T689" s="17">
        <v>155</v>
      </c>
      <c r="U689" s="55">
        <f>+Table1[[#This Row],[Thames Turbo Sprint Triathlon]]/$M$3</f>
        <v>1</v>
      </c>
      <c r="V689" s="55">
        <f t="shared" si="242"/>
        <v>1</v>
      </c>
      <c r="W689" s="55">
        <f t="shared" si="243"/>
        <v>1</v>
      </c>
      <c r="X689" s="55">
        <f t="shared" si="244"/>
        <v>1</v>
      </c>
      <c r="Y689" s="55">
        <f t="shared" si="245"/>
        <v>1</v>
      </c>
      <c r="Z689" s="55">
        <f>+Table1[[#This Row],[Hillingdon Sprint Triathlon]]/$R$3</f>
        <v>1</v>
      </c>
      <c r="AA689" s="55">
        <f>+Table1[[#This Row],[London Fields]]/$S$3</f>
        <v>1</v>
      </c>
      <c r="AB689" s="55">
        <f>+Table1[[#This Row],[Jekyll &amp; Hyde Park Duathlon]]/$T$3</f>
        <v>0.86592178770949724</v>
      </c>
      <c r="AC689" s="65">
        <f t="shared" si="246"/>
        <v>3.8659217877094973</v>
      </c>
      <c r="AD689" s="55">
        <f t="shared" si="256"/>
        <v>3.8659217877094973</v>
      </c>
      <c r="AE689" s="55"/>
      <c r="AF689" s="55"/>
      <c r="AG689" s="55"/>
      <c r="AH689" s="55"/>
      <c r="AI689" s="55"/>
      <c r="AJ689" s="73">
        <f>COUNT(Table1[[#This Row],[F open]:[M SuperVet]])</f>
        <v>1</v>
      </c>
    </row>
    <row r="690" spans="1:36" s="52" customFormat="1" x14ac:dyDescent="0.2">
      <c r="A690" s="16" t="str">
        <f t="shared" si="251"/>
        <v xml:space="preserve"> </v>
      </c>
      <c r="B690" s="16" t="s">
        <v>1860</v>
      </c>
      <c r="C690" s="15"/>
      <c r="D690" s="29" t="s">
        <v>217</v>
      </c>
      <c r="E690" s="29" t="s">
        <v>194</v>
      </c>
      <c r="F690" s="82">
        <f t="shared" si="241"/>
        <v>1008</v>
      </c>
      <c r="G690" s="82">
        <f>IF(Table1[[#This Row],[F open]]=""," ",RANK(AD690,$AD$5:$AD$1454,1))</f>
        <v>157</v>
      </c>
      <c r="H690" s="82" t="str">
        <f>IF(Table1[[#This Row],[F Vet]]=""," ",RANK(AE690,$AE$5:$AE$1454,1))</f>
        <v xml:space="preserve"> </v>
      </c>
      <c r="I690" s="82" t="str">
        <f>IF(Table1[[#This Row],[F SuperVet]]=""," ",RANK(AF690,$AF$5:$AF$1454,1))</f>
        <v xml:space="preserve"> </v>
      </c>
      <c r="J690" s="82" t="str">
        <f>IF(Table1[[#This Row],[M Open]]=""," ",RANK(AG690,$AG$5:$AG$1454,1))</f>
        <v xml:space="preserve"> </v>
      </c>
      <c r="K690" s="82" t="str">
        <f>IF(Table1[[#This Row],[M Vet]]=""," ",RANK(AH690,$AH$5:$AH$1454,1))</f>
        <v xml:space="preserve"> </v>
      </c>
      <c r="L690" s="82" t="str">
        <f>IF(Table1[[#This Row],[M SuperVet]]=""," ",RANK(AI690,$AI$5:$AI$1454,1))</f>
        <v xml:space="preserve"> </v>
      </c>
      <c r="M690" s="74">
        <v>404</v>
      </c>
      <c r="N690" s="74">
        <v>176</v>
      </c>
      <c r="O690" s="74">
        <v>47</v>
      </c>
      <c r="P690" s="74">
        <v>128</v>
      </c>
      <c r="Q690" s="17">
        <v>365</v>
      </c>
      <c r="R690" s="17">
        <v>139</v>
      </c>
      <c r="S690" s="17">
        <v>104</v>
      </c>
      <c r="T690" s="17">
        <v>179</v>
      </c>
      <c r="U690" s="55">
        <f>+Table1[[#This Row],[Thames Turbo Sprint Triathlon]]/$M$3</f>
        <v>1</v>
      </c>
      <c r="V690" s="55">
        <f t="shared" si="242"/>
        <v>1</v>
      </c>
      <c r="W690" s="55">
        <f t="shared" si="243"/>
        <v>1</v>
      </c>
      <c r="X690" s="55">
        <f t="shared" si="244"/>
        <v>1</v>
      </c>
      <c r="Y690" s="55">
        <f t="shared" si="245"/>
        <v>0.70873786407766992</v>
      </c>
      <c r="Z690" s="55">
        <f>+Table1[[#This Row],[Hillingdon Sprint Triathlon]]/$R$3</f>
        <v>1</v>
      </c>
      <c r="AA690" s="55">
        <f>+Table1[[#This Row],[London Fields]]/$S$3</f>
        <v>1</v>
      </c>
      <c r="AB690" s="55">
        <f>+Table1[[#This Row],[Jekyll &amp; Hyde Park Duathlon]]/$T$3</f>
        <v>1</v>
      </c>
      <c r="AC690" s="65">
        <f t="shared" si="246"/>
        <v>3.70873786407767</v>
      </c>
      <c r="AD690" s="55">
        <f t="shared" si="256"/>
        <v>3.70873786407767</v>
      </c>
      <c r="AE690" s="55"/>
      <c r="AF690" s="55"/>
      <c r="AG690" s="55"/>
      <c r="AH690" s="55"/>
      <c r="AI690" s="55"/>
      <c r="AJ690" s="73">
        <f>COUNT(Table1[[#This Row],[F open]:[M SuperVet]])</f>
        <v>1</v>
      </c>
    </row>
    <row r="691" spans="1:36" s="52" customFormat="1" x14ac:dyDescent="0.2">
      <c r="A691" s="16" t="str">
        <f t="shared" si="251"/>
        <v xml:space="preserve"> </v>
      </c>
      <c r="B691" s="16" t="s">
        <v>878</v>
      </c>
      <c r="C691" s="15"/>
      <c r="D691" s="29" t="s">
        <v>397</v>
      </c>
      <c r="E691" s="29" t="s">
        <v>194</v>
      </c>
      <c r="F691" s="82">
        <f t="shared" si="241"/>
        <v>744</v>
      </c>
      <c r="G691" s="82" t="str">
        <f>IF(Table1[[#This Row],[F open]]=""," ",RANK(AD691,$AD$5:$AD$1454,1))</f>
        <v xml:space="preserve"> </v>
      </c>
      <c r="H691" s="82">
        <f>IF(Table1[[#This Row],[F Vet]]=""," ",RANK(AE691,$AE$5:$AE$1454,1))</f>
        <v>20</v>
      </c>
      <c r="I691" s="82" t="str">
        <f>IF(Table1[[#This Row],[F SuperVet]]=""," ",RANK(AF691,$AF$5:$AF$1454,1))</f>
        <v xml:space="preserve"> </v>
      </c>
      <c r="J691" s="82" t="str">
        <f>IF(Table1[[#This Row],[M Open]]=""," ",RANK(AG691,$AG$5:$AG$1454,1))</f>
        <v xml:space="preserve"> </v>
      </c>
      <c r="K691" s="82" t="str">
        <f>IF(Table1[[#This Row],[M Vet]]=""," ",RANK(AH691,$AH$5:$AH$1454,1))</f>
        <v xml:space="preserve"> </v>
      </c>
      <c r="L691" s="82" t="str">
        <f>IF(Table1[[#This Row],[M SuperVet]]=""," ",RANK(AI691,$AI$5:$AI$1454,1))</f>
        <v xml:space="preserve"> </v>
      </c>
      <c r="M691" s="74">
        <v>208</v>
      </c>
      <c r="N691" s="74">
        <v>176</v>
      </c>
      <c r="O691" s="74">
        <v>47</v>
      </c>
      <c r="P691" s="74">
        <v>128</v>
      </c>
      <c r="Q691" s="17">
        <v>515</v>
      </c>
      <c r="R691" s="17">
        <v>139</v>
      </c>
      <c r="S691" s="17">
        <v>104</v>
      </c>
      <c r="T691" s="17">
        <v>179</v>
      </c>
      <c r="U691" s="55">
        <f>+Table1[[#This Row],[Thames Turbo Sprint Triathlon]]/$M$3</f>
        <v>0.51485148514851486</v>
      </c>
      <c r="V691" s="55">
        <f t="shared" si="242"/>
        <v>1</v>
      </c>
      <c r="W691" s="55">
        <f t="shared" si="243"/>
        <v>1</v>
      </c>
      <c r="X691" s="55">
        <f t="shared" si="244"/>
        <v>1</v>
      </c>
      <c r="Y691" s="55">
        <f t="shared" si="245"/>
        <v>1</v>
      </c>
      <c r="Z691" s="55">
        <f>+Table1[[#This Row],[Hillingdon Sprint Triathlon]]/$R$3</f>
        <v>1</v>
      </c>
      <c r="AA691" s="55">
        <f>+Table1[[#This Row],[London Fields]]/$S$3</f>
        <v>1</v>
      </c>
      <c r="AB691" s="55">
        <f>+Table1[[#This Row],[Jekyll &amp; Hyde Park Duathlon]]/$T$3</f>
        <v>1</v>
      </c>
      <c r="AC691" s="65">
        <f t="shared" si="246"/>
        <v>3.5148514851485149</v>
      </c>
      <c r="AD691" s="55"/>
      <c r="AE691" s="55">
        <f>+AC691</f>
        <v>3.5148514851485149</v>
      </c>
      <c r="AF691" s="55"/>
      <c r="AG691" s="55"/>
      <c r="AH691" s="55"/>
      <c r="AI691" s="55"/>
      <c r="AJ691" s="73">
        <f>COUNT(Table1[[#This Row],[F open]:[M SuperVet]])</f>
        <v>1</v>
      </c>
    </row>
    <row r="692" spans="1:36" s="52" customFormat="1" x14ac:dyDescent="0.2">
      <c r="A692" s="16" t="str">
        <f t="shared" si="251"/>
        <v xml:space="preserve"> </v>
      </c>
      <c r="B692" s="16" t="s">
        <v>1958</v>
      </c>
      <c r="C692" s="15"/>
      <c r="D692" s="29" t="s">
        <v>217</v>
      </c>
      <c r="E692" s="29" t="s">
        <v>194</v>
      </c>
      <c r="F692" s="82">
        <f t="shared" si="241"/>
        <v>1371</v>
      </c>
      <c r="G692" s="82">
        <f>IF(Table1[[#This Row],[F open]]=""," ",RANK(AD692,$AD$5:$AD$1454,1))</f>
        <v>283</v>
      </c>
      <c r="H692" s="82" t="str">
        <f>IF(Table1[[#This Row],[F Vet]]=""," ",RANK(AE692,$AE$5:$AE$1454,1))</f>
        <v xml:space="preserve"> </v>
      </c>
      <c r="I692" s="82" t="str">
        <f>IF(Table1[[#This Row],[F SuperVet]]=""," ",RANK(AF692,$AF$5:$AF$1454,1))</f>
        <v xml:space="preserve"> </v>
      </c>
      <c r="J692" s="82" t="str">
        <f>IF(Table1[[#This Row],[M Open]]=""," ",RANK(AG692,$AG$5:$AG$1454,1))</f>
        <v xml:space="preserve"> </v>
      </c>
      <c r="K692" s="82" t="str">
        <f>IF(Table1[[#This Row],[M Vet]]=""," ",RANK(AH692,$AH$5:$AH$1454,1))</f>
        <v xml:space="preserve"> </v>
      </c>
      <c r="L692" s="82" t="str">
        <f>IF(Table1[[#This Row],[M SuperVet]]=""," ",RANK(AI692,$AI$5:$AI$1454,1))</f>
        <v xml:space="preserve"> </v>
      </c>
      <c r="M692" s="74">
        <v>404</v>
      </c>
      <c r="N692" s="74">
        <v>176</v>
      </c>
      <c r="O692" s="74">
        <v>47</v>
      </c>
      <c r="P692" s="74">
        <v>128</v>
      </c>
      <c r="Q692" s="17">
        <v>488</v>
      </c>
      <c r="R692" s="17">
        <v>139</v>
      </c>
      <c r="S692" s="17">
        <v>104</v>
      </c>
      <c r="T692" s="17">
        <v>179</v>
      </c>
      <c r="U692" s="55">
        <f>+Table1[[#This Row],[Thames Turbo Sprint Triathlon]]/$M$3</f>
        <v>1</v>
      </c>
      <c r="V692" s="55">
        <f t="shared" si="242"/>
        <v>1</v>
      </c>
      <c r="W692" s="55">
        <f t="shared" si="243"/>
        <v>1</v>
      </c>
      <c r="X692" s="55">
        <f t="shared" si="244"/>
        <v>1</v>
      </c>
      <c r="Y692" s="55">
        <f t="shared" si="245"/>
        <v>0.94757281553398054</v>
      </c>
      <c r="Z692" s="55">
        <f>+Table1[[#This Row],[Hillingdon Sprint Triathlon]]/$R$3</f>
        <v>1</v>
      </c>
      <c r="AA692" s="55">
        <f>+Table1[[#This Row],[London Fields]]/$S$3</f>
        <v>1</v>
      </c>
      <c r="AB692" s="55">
        <f>+Table1[[#This Row],[Jekyll &amp; Hyde Park Duathlon]]/$T$3</f>
        <v>1</v>
      </c>
      <c r="AC692" s="65">
        <f t="shared" si="246"/>
        <v>3.9475728155339804</v>
      </c>
      <c r="AD692" s="55">
        <f t="shared" ref="AD692:AD696" si="257">+AC692</f>
        <v>3.9475728155339804</v>
      </c>
      <c r="AE692" s="55"/>
      <c r="AF692" s="55"/>
      <c r="AG692" s="55"/>
      <c r="AH692" s="55"/>
      <c r="AI692" s="55"/>
      <c r="AJ692" s="73">
        <f>COUNT(Table1[[#This Row],[F open]:[M SuperVet]])</f>
        <v>1</v>
      </c>
    </row>
    <row r="693" spans="1:36" s="52" customFormat="1" x14ac:dyDescent="0.2">
      <c r="A693" s="16" t="str">
        <f t="shared" si="251"/>
        <v xml:space="preserve"> </v>
      </c>
      <c r="B693" s="16" t="s">
        <v>2109</v>
      </c>
      <c r="C693" s="15"/>
      <c r="D693" s="29" t="s">
        <v>217</v>
      </c>
      <c r="E693" s="29" t="s">
        <v>194</v>
      </c>
      <c r="F693" s="82">
        <f t="shared" si="241"/>
        <v>829</v>
      </c>
      <c r="G693" s="82">
        <f>IF(Table1[[#This Row],[F open]]=""," ",RANK(AD693,$AD$5:$AD$1454,1))</f>
        <v>119</v>
      </c>
      <c r="H693" s="82" t="str">
        <f>IF(Table1[[#This Row],[F Vet]]=""," ",RANK(AE693,$AE$5:$AE$1454,1))</f>
        <v xml:space="preserve"> </v>
      </c>
      <c r="I693" s="82" t="str">
        <f>IF(Table1[[#This Row],[F SuperVet]]=""," ",RANK(AF693,$AF$5:$AF$1454,1))</f>
        <v xml:space="preserve"> </v>
      </c>
      <c r="J693" s="82" t="str">
        <f>IF(Table1[[#This Row],[M Open]]=""," ",RANK(AG693,$AG$5:$AG$1454,1))</f>
        <v xml:space="preserve"> </v>
      </c>
      <c r="K693" s="82" t="str">
        <f>IF(Table1[[#This Row],[M Vet]]=""," ",RANK(AH693,$AH$5:$AH$1454,1))</f>
        <v xml:space="preserve"> </v>
      </c>
      <c r="L693" s="82" t="str">
        <f>IF(Table1[[#This Row],[M SuperVet]]=""," ",RANK(AI693,$AI$5:$AI$1454,1))</f>
        <v xml:space="preserve"> </v>
      </c>
      <c r="M693" s="74">
        <v>404</v>
      </c>
      <c r="N693" s="74">
        <v>176</v>
      </c>
      <c r="O693" s="74">
        <v>47</v>
      </c>
      <c r="P693" s="74">
        <v>128</v>
      </c>
      <c r="Q693" s="17">
        <v>515</v>
      </c>
      <c r="R693" s="17">
        <v>139</v>
      </c>
      <c r="S693" s="17">
        <v>61</v>
      </c>
      <c r="T693" s="17">
        <v>179</v>
      </c>
      <c r="U693" s="55">
        <f>+Table1[[#This Row],[Thames Turbo Sprint Triathlon]]/$M$3</f>
        <v>1</v>
      </c>
      <c r="V693" s="55">
        <f t="shared" si="242"/>
        <v>1</v>
      </c>
      <c r="W693" s="55">
        <f t="shared" si="243"/>
        <v>1</v>
      </c>
      <c r="X693" s="55">
        <f t="shared" si="244"/>
        <v>1</v>
      </c>
      <c r="Y693" s="55">
        <f t="shared" si="245"/>
        <v>1</v>
      </c>
      <c r="Z693" s="55">
        <f>+Table1[[#This Row],[Hillingdon Sprint Triathlon]]/$R$3</f>
        <v>1</v>
      </c>
      <c r="AA693" s="55">
        <f>+Table1[[#This Row],[London Fields]]/$S$3</f>
        <v>0.58653846153846156</v>
      </c>
      <c r="AB693" s="55">
        <f>+Table1[[#This Row],[Jekyll &amp; Hyde Park Duathlon]]/$T$3</f>
        <v>1</v>
      </c>
      <c r="AC693" s="65">
        <f t="shared" si="246"/>
        <v>3.5865384615384617</v>
      </c>
      <c r="AD693" s="55">
        <f t="shared" si="257"/>
        <v>3.5865384615384617</v>
      </c>
      <c r="AE693" s="55"/>
      <c r="AF693" s="55"/>
      <c r="AG693" s="55"/>
      <c r="AH693" s="55"/>
      <c r="AI693" s="55"/>
      <c r="AJ693" s="73">
        <f>COUNT(Table1[[#This Row],[F open]:[M SuperVet]])</f>
        <v>1</v>
      </c>
    </row>
    <row r="694" spans="1:36" s="52" customFormat="1" x14ac:dyDescent="0.2">
      <c r="A694" s="16" t="str">
        <f t="shared" si="251"/>
        <v xml:space="preserve"> </v>
      </c>
      <c r="B694" s="16" t="s">
        <v>1520</v>
      </c>
      <c r="C694" s="15" t="s">
        <v>238</v>
      </c>
      <c r="D694" s="29" t="s">
        <v>217</v>
      </c>
      <c r="E694" s="29" t="s">
        <v>194</v>
      </c>
      <c r="F694" s="82">
        <f t="shared" si="241"/>
        <v>1187</v>
      </c>
      <c r="G694" s="82">
        <f>IF(Table1[[#This Row],[F open]]=""," ",RANK(AD694,$AD$5:$AD$1454,1))</f>
        <v>210</v>
      </c>
      <c r="H694" s="82" t="str">
        <f>IF(Table1[[#This Row],[F Vet]]=""," ",RANK(AE694,$AE$5:$AE$1454,1))</f>
        <v xml:space="preserve"> </v>
      </c>
      <c r="I694" s="82" t="str">
        <f>IF(Table1[[#This Row],[F SuperVet]]=""," ",RANK(AF694,$AF$5:$AF$1454,1))</f>
        <v xml:space="preserve"> </v>
      </c>
      <c r="J694" s="82" t="str">
        <f>IF(Table1[[#This Row],[M Open]]=""," ",RANK(AG694,$AG$5:$AG$1454,1))</f>
        <v xml:space="preserve"> </v>
      </c>
      <c r="K694" s="82" t="str">
        <f>IF(Table1[[#This Row],[M Vet]]=""," ",RANK(AH694,$AH$5:$AH$1454,1))</f>
        <v xml:space="preserve"> </v>
      </c>
      <c r="L694" s="82" t="str">
        <f>IF(Table1[[#This Row],[M SuperVet]]=""," ",RANK(AI694,$AI$5:$AI$1454,1))</f>
        <v xml:space="preserve"> </v>
      </c>
      <c r="M694" s="74">
        <v>404</v>
      </c>
      <c r="N694" s="74">
        <v>176</v>
      </c>
      <c r="O694" s="74">
        <v>39</v>
      </c>
      <c r="P694" s="74">
        <v>128</v>
      </c>
      <c r="Q694" s="17">
        <v>515</v>
      </c>
      <c r="R694" s="17">
        <v>139</v>
      </c>
      <c r="S694" s="17">
        <v>104</v>
      </c>
      <c r="T694" s="17">
        <v>179</v>
      </c>
      <c r="U694" s="55">
        <f>+Table1[[#This Row],[Thames Turbo Sprint Triathlon]]/$M$3</f>
        <v>1</v>
      </c>
      <c r="V694" s="55">
        <f t="shared" si="242"/>
        <v>1</v>
      </c>
      <c r="W694" s="55">
        <f t="shared" si="243"/>
        <v>0.82978723404255317</v>
      </c>
      <c r="X694" s="55">
        <f t="shared" si="244"/>
        <v>1</v>
      </c>
      <c r="Y694" s="55">
        <f t="shared" si="245"/>
        <v>1</v>
      </c>
      <c r="Z694" s="55">
        <f>+Table1[[#This Row],[Hillingdon Sprint Triathlon]]/$R$3</f>
        <v>1</v>
      </c>
      <c r="AA694" s="55">
        <f>+Table1[[#This Row],[London Fields]]/$S$3</f>
        <v>1</v>
      </c>
      <c r="AB694" s="55">
        <f>+Table1[[#This Row],[Jekyll &amp; Hyde Park Duathlon]]/$T$3</f>
        <v>1</v>
      </c>
      <c r="AC694" s="65">
        <f t="shared" si="246"/>
        <v>3.8297872340425529</v>
      </c>
      <c r="AD694" s="55">
        <f t="shared" si="257"/>
        <v>3.8297872340425529</v>
      </c>
      <c r="AE694" s="55"/>
      <c r="AF694" s="55"/>
      <c r="AG694" s="55"/>
      <c r="AH694" s="55"/>
      <c r="AI694" s="55"/>
      <c r="AJ694" s="73">
        <f>COUNT(Table1[[#This Row],[F open]:[M SuperVet]])</f>
        <v>1</v>
      </c>
    </row>
    <row r="695" spans="1:36" s="52" customFormat="1" x14ac:dyDescent="0.2">
      <c r="A695" s="16" t="str">
        <f t="shared" si="251"/>
        <v xml:space="preserve"> </v>
      </c>
      <c r="B695" s="16" t="s">
        <v>2081</v>
      </c>
      <c r="C695" s="15"/>
      <c r="D695" s="29" t="s">
        <v>217</v>
      </c>
      <c r="E695" s="29" t="s">
        <v>194</v>
      </c>
      <c r="F695" s="82">
        <f t="shared" si="241"/>
        <v>411</v>
      </c>
      <c r="G695" s="82">
        <f>IF(Table1[[#This Row],[F open]]=""," ",RANK(AD695,$AD$5:$AD$1454,1))</f>
        <v>40</v>
      </c>
      <c r="H695" s="82" t="str">
        <f>IF(Table1[[#This Row],[F Vet]]=""," ",RANK(AE695,$AE$5:$AE$1454,1))</f>
        <v xml:space="preserve"> </v>
      </c>
      <c r="I695" s="82" t="str">
        <f>IF(Table1[[#This Row],[F SuperVet]]=""," ",RANK(AF695,$AF$5:$AF$1454,1))</f>
        <v xml:space="preserve"> </v>
      </c>
      <c r="J695" s="82" t="str">
        <f>IF(Table1[[#This Row],[M Open]]=""," ",RANK(AG695,$AG$5:$AG$1454,1))</f>
        <v xml:space="preserve"> </v>
      </c>
      <c r="K695" s="82" t="str">
        <f>IF(Table1[[#This Row],[M Vet]]=""," ",RANK(AH695,$AH$5:$AH$1454,1))</f>
        <v xml:space="preserve"> </v>
      </c>
      <c r="L695" s="82" t="str">
        <f>IF(Table1[[#This Row],[M SuperVet]]=""," ",RANK(AI695,$AI$5:$AI$1454,1))</f>
        <v xml:space="preserve"> </v>
      </c>
      <c r="M695" s="74">
        <v>404</v>
      </c>
      <c r="N695" s="74">
        <v>176</v>
      </c>
      <c r="O695" s="74">
        <v>47</v>
      </c>
      <c r="P695" s="74">
        <v>128</v>
      </c>
      <c r="Q695" s="17">
        <v>515</v>
      </c>
      <c r="R695" s="17">
        <v>139</v>
      </c>
      <c r="S695" s="17">
        <v>27</v>
      </c>
      <c r="T695" s="17">
        <v>179</v>
      </c>
      <c r="U695" s="55">
        <f>+Table1[[#This Row],[Thames Turbo Sprint Triathlon]]/$M$3</f>
        <v>1</v>
      </c>
      <c r="V695" s="55">
        <f t="shared" si="242"/>
        <v>1</v>
      </c>
      <c r="W695" s="55">
        <f t="shared" si="243"/>
        <v>1</v>
      </c>
      <c r="X695" s="55">
        <f t="shared" si="244"/>
        <v>1</v>
      </c>
      <c r="Y695" s="55">
        <f t="shared" si="245"/>
        <v>1</v>
      </c>
      <c r="Z695" s="55">
        <f>+Table1[[#This Row],[Hillingdon Sprint Triathlon]]/$R$3</f>
        <v>1</v>
      </c>
      <c r="AA695" s="55">
        <f>+Table1[[#This Row],[London Fields]]/$S$3</f>
        <v>0.25961538461538464</v>
      </c>
      <c r="AB695" s="55">
        <f>+Table1[[#This Row],[Jekyll &amp; Hyde Park Duathlon]]/$T$3</f>
        <v>1</v>
      </c>
      <c r="AC695" s="65">
        <f t="shared" si="246"/>
        <v>3.2596153846153846</v>
      </c>
      <c r="AD695" s="55">
        <f t="shared" si="257"/>
        <v>3.2596153846153846</v>
      </c>
      <c r="AE695" s="55"/>
      <c r="AF695" s="55"/>
      <c r="AG695" s="55"/>
      <c r="AH695" s="55"/>
      <c r="AI695" s="55"/>
      <c r="AJ695" s="73">
        <f>COUNT(Table1[[#This Row],[F open]:[M SuperVet]])</f>
        <v>1</v>
      </c>
    </row>
    <row r="696" spans="1:36" s="52" customFormat="1" x14ac:dyDescent="0.2">
      <c r="A696" s="16" t="str">
        <f t="shared" si="251"/>
        <v xml:space="preserve"> </v>
      </c>
      <c r="B696" s="16" t="s">
        <v>2036</v>
      </c>
      <c r="C696" s="15" t="s">
        <v>200</v>
      </c>
      <c r="D696" s="29" t="s">
        <v>217</v>
      </c>
      <c r="E696" s="29" t="s">
        <v>1538</v>
      </c>
      <c r="F696" s="82">
        <f t="shared" si="241"/>
        <v>1170</v>
      </c>
      <c r="G696" s="82">
        <f>IF(Table1[[#This Row],[F open]]=""," ",RANK(AD696,$AD$5:$AD$1454,1))</f>
        <v>203</v>
      </c>
      <c r="H696" s="82" t="str">
        <f>IF(Table1[[#This Row],[F Vet]]=""," ",RANK(AE696,$AE$5:$AE$1454,1))</f>
        <v xml:space="preserve"> </v>
      </c>
      <c r="I696" s="82" t="str">
        <f>IF(Table1[[#This Row],[F SuperVet]]=""," ",RANK(AF696,$AF$5:$AF$1454,1))</f>
        <v xml:space="preserve"> </v>
      </c>
      <c r="J696" s="82" t="str">
        <f>IF(Table1[[#This Row],[M Open]]=""," ",RANK(AG696,$AG$5:$AG$1454,1))</f>
        <v xml:space="preserve"> </v>
      </c>
      <c r="K696" s="82" t="str">
        <f>IF(Table1[[#This Row],[M Vet]]=""," ",RANK(AH696,$AH$5:$AH$1454,1))</f>
        <v xml:space="preserve"> </v>
      </c>
      <c r="L696" s="82" t="str">
        <f>IF(Table1[[#This Row],[M SuperVet]]=""," ",RANK(AI696,$AI$5:$AI$1454,1))</f>
        <v xml:space="preserve"> </v>
      </c>
      <c r="M696" s="74">
        <v>404</v>
      </c>
      <c r="N696" s="74">
        <v>176</v>
      </c>
      <c r="O696" s="74">
        <v>47</v>
      </c>
      <c r="P696" s="74">
        <v>128</v>
      </c>
      <c r="Q696" s="17">
        <v>515</v>
      </c>
      <c r="R696" s="17">
        <v>114</v>
      </c>
      <c r="S696" s="17">
        <v>104</v>
      </c>
      <c r="T696" s="17">
        <v>179</v>
      </c>
      <c r="U696" s="55">
        <f>+Table1[[#This Row],[Thames Turbo Sprint Triathlon]]/$M$3</f>
        <v>1</v>
      </c>
      <c r="V696" s="55">
        <f t="shared" si="242"/>
        <v>1</v>
      </c>
      <c r="W696" s="55">
        <f t="shared" si="243"/>
        <v>1</v>
      </c>
      <c r="X696" s="55">
        <f t="shared" si="244"/>
        <v>1</v>
      </c>
      <c r="Y696" s="55">
        <f t="shared" si="245"/>
        <v>1</v>
      </c>
      <c r="Z696" s="55">
        <f>+Table1[[#This Row],[Hillingdon Sprint Triathlon]]/$R$3</f>
        <v>0.82014388489208634</v>
      </c>
      <c r="AA696" s="55">
        <f>+Table1[[#This Row],[London Fields]]/$S$3</f>
        <v>1</v>
      </c>
      <c r="AB696" s="55">
        <f>+Table1[[#This Row],[Jekyll &amp; Hyde Park Duathlon]]/$T$3</f>
        <v>1</v>
      </c>
      <c r="AC696" s="65">
        <f t="shared" si="246"/>
        <v>3.8201438848920866</v>
      </c>
      <c r="AD696" s="55">
        <f t="shared" si="257"/>
        <v>3.8201438848920866</v>
      </c>
      <c r="AE696" s="55"/>
      <c r="AF696" s="55"/>
      <c r="AG696" s="55"/>
      <c r="AH696" s="55"/>
      <c r="AI696" s="55"/>
      <c r="AJ696" s="73">
        <f>COUNT(Table1[[#This Row],[F open]:[M SuperVet]])</f>
        <v>1</v>
      </c>
    </row>
    <row r="697" spans="1:36" s="52" customFormat="1" x14ac:dyDescent="0.2">
      <c r="A697" s="16" t="str">
        <f t="shared" si="251"/>
        <v xml:space="preserve"> </v>
      </c>
      <c r="B697" s="16" t="s">
        <v>2105</v>
      </c>
      <c r="C697" s="15" t="s">
        <v>1664</v>
      </c>
      <c r="D697" s="29" t="s">
        <v>397</v>
      </c>
      <c r="E697" s="29" t="s">
        <v>194</v>
      </c>
      <c r="F697" s="82">
        <f t="shared" si="241"/>
        <v>769</v>
      </c>
      <c r="G697" s="82" t="str">
        <f>IF(Table1[[#This Row],[F open]]=""," ",RANK(AD697,$AD$5:$AD$1454,1))</f>
        <v xml:space="preserve"> </v>
      </c>
      <c r="H697" s="82">
        <f>IF(Table1[[#This Row],[F Vet]]=""," ",RANK(AE697,$AE$5:$AE$1454,1))</f>
        <v>23</v>
      </c>
      <c r="I697" s="82" t="str">
        <f>IF(Table1[[#This Row],[F SuperVet]]=""," ",RANK(AF697,$AF$5:$AF$1454,1))</f>
        <v xml:space="preserve"> </v>
      </c>
      <c r="J697" s="82" t="str">
        <f>IF(Table1[[#This Row],[M Open]]=""," ",RANK(AG697,$AG$5:$AG$1454,1))</f>
        <v xml:space="preserve"> </v>
      </c>
      <c r="K697" s="82" t="str">
        <f>IF(Table1[[#This Row],[M Vet]]=""," ",RANK(AH697,$AH$5:$AH$1454,1))</f>
        <v xml:space="preserve"> </v>
      </c>
      <c r="L697" s="82" t="str">
        <f>IF(Table1[[#This Row],[M SuperVet]]=""," ",RANK(AI697,$AI$5:$AI$1454,1))</f>
        <v xml:space="preserve"> </v>
      </c>
      <c r="M697" s="74">
        <v>404</v>
      </c>
      <c r="N697" s="74">
        <v>176</v>
      </c>
      <c r="O697" s="74">
        <v>47</v>
      </c>
      <c r="P697" s="74">
        <v>128</v>
      </c>
      <c r="Q697" s="17">
        <v>515</v>
      </c>
      <c r="R697" s="17">
        <v>139</v>
      </c>
      <c r="S697" s="17">
        <v>56</v>
      </c>
      <c r="T697" s="17">
        <v>179</v>
      </c>
      <c r="U697" s="55">
        <f>+Table1[[#This Row],[Thames Turbo Sprint Triathlon]]/$M$3</f>
        <v>1</v>
      </c>
      <c r="V697" s="55">
        <f t="shared" si="242"/>
        <v>1</v>
      </c>
      <c r="W697" s="55">
        <f t="shared" si="243"/>
        <v>1</v>
      </c>
      <c r="X697" s="55">
        <f t="shared" si="244"/>
        <v>1</v>
      </c>
      <c r="Y697" s="55">
        <f t="shared" si="245"/>
        <v>1</v>
      </c>
      <c r="Z697" s="55">
        <f>+Table1[[#This Row],[Hillingdon Sprint Triathlon]]/$R$3</f>
        <v>1</v>
      </c>
      <c r="AA697" s="55">
        <f>+Table1[[#This Row],[London Fields]]/$S$3</f>
        <v>0.53846153846153844</v>
      </c>
      <c r="AB697" s="55">
        <f>+Table1[[#This Row],[Jekyll &amp; Hyde Park Duathlon]]/$T$3</f>
        <v>1</v>
      </c>
      <c r="AC697" s="65">
        <f t="shared" si="246"/>
        <v>3.5384615384615383</v>
      </c>
      <c r="AD697" s="55"/>
      <c r="AE697" s="55">
        <f t="shared" ref="AE697:AE698" si="258">+AC697</f>
        <v>3.5384615384615383</v>
      </c>
      <c r="AF697" s="55"/>
      <c r="AG697" s="55"/>
      <c r="AH697" s="55"/>
      <c r="AI697" s="55"/>
      <c r="AJ697" s="73">
        <f>COUNT(Table1[[#This Row],[F open]:[M SuperVet]])</f>
        <v>1</v>
      </c>
    </row>
    <row r="698" spans="1:36" s="52" customFormat="1" x14ac:dyDescent="0.2">
      <c r="A698" s="16" t="str">
        <f t="shared" ref="A698:A700" si="259">IF(B697=B698,"y"," ")</f>
        <v xml:space="preserve"> </v>
      </c>
      <c r="B698" s="16" t="s">
        <v>247</v>
      </c>
      <c r="C698" s="15" t="s">
        <v>132</v>
      </c>
      <c r="D698" s="29" t="s">
        <v>397</v>
      </c>
      <c r="E698" s="29" t="s">
        <v>1538</v>
      </c>
      <c r="F698" s="82">
        <f t="shared" si="241"/>
        <v>546</v>
      </c>
      <c r="G698" s="82" t="str">
        <f>IF(Table1[[#This Row],[F open]]=""," ",RANK(AD698,$AD$5:$AD$1454,1))</f>
        <v xml:space="preserve"> </v>
      </c>
      <c r="H698" s="82">
        <f>IF(Table1[[#This Row],[F Vet]]=""," ",RANK(AE698,$AE$5:$AE$1454,1))</f>
        <v>13</v>
      </c>
      <c r="I698" s="82" t="str">
        <f>IF(Table1[[#This Row],[F SuperVet]]=""," ",RANK(AF698,$AF$5:$AF$1454,1))</f>
        <v xml:space="preserve"> </v>
      </c>
      <c r="J698" s="82" t="str">
        <f>IF(Table1[[#This Row],[M Open]]=""," ",RANK(AG698,$AG$5:$AG$1454,1))</f>
        <v xml:space="preserve"> </v>
      </c>
      <c r="K698" s="82" t="str">
        <f>IF(Table1[[#This Row],[M Vet]]=""," ",RANK(AH698,$AH$5:$AH$1454,1))</f>
        <v xml:space="preserve"> </v>
      </c>
      <c r="L698" s="82" t="str">
        <f>IF(Table1[[#This Row],[M SuperVet]]=""," ",RANK(AI698,$AI$5:$AI$1454,1))</f>
        <v xml:space="preserve"> </v>
      </c>
      <c r="M698" s="74">
        <v>404</v>
      </c>
      <c r="N698" s="74">
        <v>176</v>
      </c>
      <c r="O698" s="74">
        <v>47</v>
      </c>
      <c r="P698" s="74">
        <v>86</v>
      </c>
      <c r="Q698" s="17">
        <v>515</v>
      </c>
      <c r="R698" s="17">
        <v>139</v>
      </c>
      <c r="S698" s="17">
        <v>104</v>
      </c>
      <c r="T698" s="17">
        <v>124</v>
      </c>
      <c r="U698" s="55">
        <f>+Table1[[#This Row],[Thames Turbo Sprint Triathlon]]/$M$3</f>
        <v>1</v>
      </c>
      <c r="V698" s="55">
        <f t="shared" si="242"/>
        <v>1</v>
      </c>
      <c r="W698" s="55">
        <f t="shared" si="243"/>
        <v>1</v>
      </c>
      <c r="X698" s="55">
        <f t="shared" si="244"/>
        <v>0.671875</v>
      </c>
      <c r="Y698" s="55">
        <f t="shared" si="245"/>
        <v>1</v>
      </c>
      <c r="Z698" s="55">
        <f>+Table1[[#This Row],[Hillingdon Sprint Triathlon]]/$R$3</f>
        <v>1</v>
      </c>
      <c r="AA698" s="55">
        <f>+Table1[[#This Row],[London Fields]]/$S$3</f>
        <v>1</v>
      </c>
      <c r="AB698" s="55">
        <f>+Table1[[#This Row],[Jekyll &amp; Hyde Park Duathlon]]/$T$3</f>
        <v>0.69273743016759781</v>
      </c>
      <c r="AC698" s="65">
        <f t="shared" si="246"/>
        <v>3.3646124301675977</v>
      </c>
      <c r="AD698" s="55"/>
      <c r="AE698" s="55">
        <f t="shared" si="258"/>
        <v>3.3646124301675977</v>
      </c>
      <c r="AF698" s="55"/>
      <c r="AG698" s="55"/>
      <c r="AH698" s="55"/>
      <c r="AI698" s="55"/>
      <c r="AJ698" s="73">
        <f>COUNT(Table1[[#This Row],[F open]:[M SuperVet]])</f>
        <v>1</v>
      </c>
    </row>
    <row r="699" spans="1:36" s="52" customFormat="1" x14ac:dyDescent="0.2">
      <c r="A699" s="16" t="str">
        <f t="shared" si="259"/>
        <v xml:space="preserve"> </v>
      </c>
      <c r="B699" s="16" t="s">
        <v>1638</v>
      </c>
      <c r="C699" s="15" t="s">
        <v>1615</v>
      </c>
      <c r="D699" s="29" t="s">
        <v>217</v>
      </c>
      <c r="E699" s="29" t="s">
        <v>194</v>
      </c>
      <c r="F699" s="82">
        <f t="shared" si="241"/>
        <v>199</v>
      </c>
      <c r="G699" s="82">
        <f>IF(Table1[[#This Row],[F open]]=""," ",RANK(AD699,$AD$5:$AD$1454,1))</f>
        <v>21</v>
      </c>
      <c r="H699" s="82" t="str">
        <f>IF(Table1[[#This Row],[F Vet]]=""," ",RANK(AE699,$AE$5:$AE$1454,1))</f>
        <v xml:space="preserve"> </v>
      </c>
      <c r="I699" s="82" t="str">
        <f>IF(Table1[[#This Row],[F SuperVet]]=""," ",RANK(AF699,$AF$5:$AF$1454,1))</f>
        <v xml:space="preserve"> </v>
      </c>
      <c r="J699" s="82" t="str">
        <f>IF(Table1[[#This Row],[M Open]]=""," ",RANK(AG699,$AG$5:$AG$1454,1))</f>
        <v xml:space="preserve"> </v>
      </c>
      <c r="K699" s="82" t="str">
        <f>IF(Table1[[#This Row],[M Vet]]=""," ",RANK(AH699,$AH$5:$AH$1454,1))</f>
        <v xml:space="preserve"> </v>
      </c>
      <c r="L699" s="82" t="str">
        <f>IF(Table1[[#This Row],[M SuperVet]]=""," ",RANK(AI699,$AI$5:$AI$1454,1))</f>
        <v xml:space="preserve"> </v>
      </c>
      <c r="M699" s="74">
        <v>404</v>
      </c>
      <c r="N699" s="74">
        <v>176</v>
      </c>
      <c r="O699" s="74">
        <v>47</v>
      </c>
      <c r="P699" s="74">
        <v>128</v>
      </c>
      <c r="Q699" s="17">
        <v>46</v>
      </c>
      <c r="R699" s="17">
        <v>139</v>
      </c>
      <c r="S699" s="17">
        <v>104</v>
      </c>
      <c r="T699" s="17">
        <v>179</v>
      </c>
      <c r="U699" s="55">
        <f>+Table1[[#This Row],[Thames Turbo Sprint Triathlon]]/$M$3</f>
        <v>1</v>
      </c>
      <c r="V699" s="55">
        <f t="shared" si="242"/>
        <v>1</v>
      </c>
      <c r="W699" s="55">
        <f t="shared" si="243"/>
        <v>1</v>
      </c>
      <c r="X699" s="55">
        <f t="shared" si="244"/>
        <v>1</v>
      </c>
      <c r="Y699" s="55">
        <f t="shared" si="245"/>
        <v>8.9320388349514557E-2</v>
      </c>
      <c r="Z699" s="55">
        <f>+Table1[[#This Row],[Hillingdon Sprint Triathlon]]/$R$3</f>
        <v>1</v>
      </c>
      <c r="AA699" s="55">
        <f>+Table1[[#This Row],[London Fields]]/$S$3</f>
        <v>1</v>
      </c>
      <c r="AB699" s="55">
        <f>+Table1[[#This Row],[Jekyll &amp; Hyde Park Duathlon]]/$T$3</f>
        <v>1</v>
      </c>
      <c r="AC699" s="65">
        <f t="shared" si="246"/>
        <v>3.0893203883495146</v>
      </c>
      <c r="AD699" s="55">
        <f t="shared" ref="AD699:AD703" si="260">+AC699</f>
        <v>3.0893203883495146</v>
      </c>
      <c r="AE699" s="55"/>
      <c r="AF699" s="55"/>
      <c r="AG699" s="55"/>
      <c r="AH699" s="55"/>
      <c r="AI699" s="55"/>
      <c r="AJ699" s="73">
        <f>COUNT(Table1[[#This Row],[F open]:[M SuperVet]])</f>
        <v>1</v>
      </c>
    </row>
    <row r="700" spans="1:36" s="52" customFormat="1" x14ac:dyDescent="0.2">
      <c r="A700" s="16" t="str">
        <f t="shared" si="259"/>
        <v xml:space="preserve"> </v>
      </c>
      <c r="B700" s="16" t="s">
        <v>828</v>
      </c>
      <c r="C700" s="15" t="s">
        <v>270</v>
      </c>
      <c r="D700" s="29" t="s">
        <v>217</v>
      </c>
      <c r="E700" s="29" t="s">
        <v>194</v>
      </c>
      <c r="F700" s="82">
        <f t="shared" si="241"/>
        <v>531</v>
      </c>
      <c r="G700" s="82">
        <f>IF(Table1[[#This Row],[F open]]=""," ",RANK(AD700,$AD$5:$AD$1454,1))</f>
        <v>57</v>
      </c>
      <c r="H700" s="82" t="str">
        <f>IF(Table1[[#This Row],[F Vet]]=""," ",RANK(AE700,$AE$5:$AE$1454,1))</f>
        <v xml:space="preserve"> </v>
      </c>
      <c r="I700" s="82" t="str">
        <f>IF(Table1[[#This Row],[F SuperVet]]=""," ",RANK(AF700,$AF$5:$AF$1454,1))</f>
        <v xml:space="preserve"> </v>
      </c>
      <c r="J700" s="82" t="str">
        <f>IF(Table1[[#This Row],[M Open]]=""," ",RANK(AG700,$AG$5:$AG$1454,1))</f>
        <v xml:space="preserve"> </v>
      </c>
      <c r="K700" s="82" t="str">
        <f>IF(Table1[[#This Row],[M Vet]]=""," ",RANK(AH700,$AH$5:$AH$1454,1))</f>
        <v xml:space="preserve"> </v>
      </c>
      <c r="L700" s="82" t="str">
        <f>IF(Table1[[#This Row],[M SuperVet]]=""," ",RANK(AI700,$AI$5:$AI$1454,1))</f>
        <v xml:space="preserve"> </v>
      </c>
      <c r="M700" s="74">
        <v>142</v>
      </c>
      <c r="N700" s="74">
        <v>176</v>
      </c>
      <c r="O700" s="74">
        <v>47</v>
      </c>
      <c r="P700" s="74">
        <v>128</v>
      </c>
      <c r="Q700" s="17">
        <v>515</v>
      </c>
      <c r="R700" s="17">
        <v>139</v>
      </c>
      <c r="S700" s="17">
        <v>104</v>
      </c>
      <c r="T700" s="17">
        <v>179</v>
      </c>
      <c r="U700" s="55">
        <f>+Table1[[#This Row],[Thames Turbo Sprint Triathlon]]/$M$3</f>
        <v>0.35148514851485146</v>
      </c>
      <c r="V700" s="55">
        <f t="shared" si="242"/>
        <v>1</v>
      </c>
      <c r="W700" s="55">
        <f t="shared" si="243"/>
        <v>1</v>
      </c>
      <c r="X700" s="55">
        <f t="shared" si="244"/>
        <v>1</v>
      </c>
      <c r="Y700" s="55">
        <f t="shared" si="245"/>
        <v>1</v>
      </c>
      <c r="Z700" s="55">
        <f>+Table1[[#This Row],[Hillingdon Sprint Triathlon]]/$R$3</f>
        <v>1</v>
      </c>
      <c r="AA700" s="55">
        <f>+Table1[[#This Row],[London Fields]]/$S$3</f>
        <v>1</v>
      </c>
      <c r="AB700" s="55">
        <f>+Table1[[#This Row],[Jekyll &amp; Hyde Park Duathlon]]/$T$3</f>
        <v>1</v>
      </c>
      <c r="AC700" s="65">
        <f t="shared" si="246"/>
        <v>3.3514851485148514</v>
      </c>
      <c r="AD700" s="55">
        <f t="shared" si="260"/>
        <v>3.3514851485148514</v>
      </c>
      <c r="AE700" s="55"/>
      <c r="AF700" s="55"/>
      <c r="AG700" s="55"/>
      <c r="AH700" s="55"/>
      <c r="AI700" s="55"/>
      <c r="AJ700" s="73">
        <f>COUNT(Table1[[#This Row],[F open]:[M SuperVet]])</f>
        <v>1</v>
      </c>
    </row>
    <row r="701" spans="1:36" s="52" customFormat="1" x14ac:dyDescent="0.2">
      <c r="A701" s="16" t="str">
        <f t="shared" ref="A701:A707" si="261">IF(B700=B701,"y"," ")</f>
        <v xml:space="preserve"> </v>
      </c>
      <c r="B701" s="16" t="s">
        <v>844</v>
      </c>
      <c r="C701" s="15" t="s">
        <v>249</v>
      </c>
      <c r="D701" s="29" t="s">
        <v>217</v>
      </c>
      <c r="E701" s="29" t="s">
        <v>194</v>
      </c>
      <c r="F701" s="82">
        <f t="shared" si="241"/>
        <v>594</v>
      </c>
      <c r="G701" s="82">
        <f>IF(Table1[[#This Row],[F open]]=""," ",RANK(AD701,$AD$5:$AD$1454,1))</f>
        <v>68</v>
      </c>
      <c r="H701" s="82" t="str">
        <f>IF(Table1[[#This Row],[F Vet]]=""," ",RANK(AE701,$AE$5:$AE$1454,1))</f>
        <v xml:space="preserve"> </v>
      </c>
      <c r="I701" s="82" t="str">
        <f>IF(Table1[[#This Row],[F SuperVet]]=""," ",RANK(AF701,$AF$5:$AF$1454,1))</f>
        <v xml:space="preserve"> </v>
      </c>
      <c r="J701" s="82" t="str">
        <f>IF(Table1[[#This Row],[M Open]]=""," ",RANK(AG701,$AG$5:$AG$1454,1))</f>
        <v xml:space="preserve"> </v>
      </c>
      <c r="K701" s="82" t="str">
        <f>IF(Table1[[#This Row],[M Vet]]=""," ",RANK(AH701,$AH$5:$AH$1454,1))</f>
        <v xml:space="preserve"> </v>
      </c>
      <c r="L701" s="82" t="str">
        <f>IF(Table1[[#This Row],[M SuperVet]]=""," ",RANK(AI701,$AI$5:$AI$1454,1))</f>
        <v xml:space="preserve"> </v>
      </c>
      <c r="M701" s="74">
        <v>163</v>
      </c>
      <c r="N701" s="74">
        <v>176</v>
      </c>
      <c r="O701" s="74">
        <v>47</v>
      </c>
      <c r="P701" s="74">
        <v>128</v>
      </c>
      <c r="Q701" s="17">
        <v>515</v>
      </c>
      <c r="R701" s="17">
        <v>139</v>
      </c>
      <c r="S701" s="17">
        <v>104</v>
      </c>
      <c r="T701" s="17">
        <v>179</v>
      </c>
      <c r="U701" s="55">
        <f>+Table1[[#This Row],[Thames Turbo Sprint Triathlon]]/$M$3</f>
        <v>0.40346534653465349</v>
      </c>
      <c r="V701" s="55">
        <f t="shared" si="242"/>
        <v>1</v>
      </c>
      <c r="W701" s="55">
        <f t="shared" si="243"/>
        <v>1</v>
      </c>
      <c r="X701" s="55">
        <f t="shared" si="244"/>
        <v>1</v>
      </c>
      <c r="Y701" s="55">
        <f t="shared" si="245"/>
        <v>1</v>
      </c>
      <c r="Z701" s="55">
        <f>+Table1[[#This Row],[Hillingdon Sprint Triathlon]]/$R$3</f>
        <v>1</v>
      </c>
      <c r="AA701" s="55">
        <f>+Table1[[#This Row],[London Fields]]/$S$3</f>
        <v>1</v>
      </c>
      <c r="AB701" s="55">
        <f>+Table1[[#This Row],[Jekyll &amp; Hyde Park Duathlon]]/$T$3</f>
        <v>1</v>
      </c>
      <c r="AC701" s="65">
        <f t="shared" si="246"/>
        <v>3.4034653465346536</v>
      </c>
      <c r="AD701" s="55">
        <f t="shared" si="260"/>
        <v>3.4034653465346536</v>
      </c>
      <c r="AE701" s="55"/>
      <c r="AF701" s="55"/>
      <c r="AG701" s="55"/>
      <c r="AH701" s="55"/>
      <c r="AI701" s="55"/>
      <c r="AJ701" s="73">
        <f>COUNT(Table1[[#This Row],[F open]:[M SuperVet]])</f>
        <v>1</v>
      </c>
    </row>
    <row r="702" spans="1:36" s="52" customFormat="1" x14ac:dyDescent="0.2">
      <c r="A702" s="16" t="str">
        <f t="shared" si="261"/>
        <v xml:space="preserve"> </v>
      </c>
      <c r="B702" s="16" t="s">
        <v>1962</v>
      </c>
      <c r="C702" s="15"/>
      <c r="D702" s="29" t="s">
        <v>217</v>
      </c>
      <c r="E702" s="29" t="s">
        <v>194</v>
      </c>
      <c r="F702" s="82">
        <f t="shared" si="241"/>
        <v>1386</v>
      </c>
      <c r="G702" s="82">
        <f>IF(Table1[[#This Row],[F open]]=""," ",RANK(AD702,$AD$5:$AD$1454,1))</f>
        <v>289</v>
      </c>
      <c r="H702" s="82" t="str">
        <f>IF(Table1[[#This Row],[F Vet]]=""," ",RANK(AE702,$AE$5:$AE$1454,1))</f>
        <v xml:space="preserve"> </v>
      </c>
      <c r="I702" s="82" t="str">
        <f>IF(Table1[[#This Row],[F SuperVet]]=""," ",RANK(AF702,$AF$5:$AF$1454,1))</f>
        <v xml:space="preserve"> </v>
      </c>
      <c r="J702" s="82" t="str">
        <f>IF(Table1[[#This Row],[M Open]]=""," ",RANK(AG702,$AG$5:$AG$1454,1))</f>
        <v xml:space="preserve"> </v>
      </c>
      <c r="K702" s="82" t="str">
        <f>IF(Table1[[#This Row],[M Vet]]=""," ",RANK(AH702,$AH$5:$AH$1454,1))</f>
        <v xml:space="preserve"> </v>
      </c>
      <c r="L702" s="82" t="str">
        <f>IF(Table1[[#This Row],[M SuperVet]]=""," ",RANK(AI702,$AI$5:$AI$1454,1))</f>
        <v xml:space="preserve"> </v>
      </c>
      <c r="M702" s="74">
        <v>404</v>
      </c>
      <c r="N702" s="74">
        <v>176</v>
      </c>
      <c r="O702" s="74">
        <v>47</v>
      </c>
      <c r="P702" s="74">
        <v>128</v>
      </c>
      <c r="Q702" s="17">
        <v>493</v>
      </c>
      <c r="R702" s="17">
        <v>139</v>
      </c>
      <c r="S702" s="17">
        <v>104</v>
      </c>
      <c r="T702" s="17">
        <v>179</v>
      </c>
      <c r="U702" s="55">
        <f>+Table1[[#This Row],[Thames Turbo Sprint Triathlon]]/$M$3</f>
        <v>1</v>
      </c>
      <c r="V702" s="55">
        <f t="shared" si="242"/>
        <v>1</v>
      </c>
      <c r="W702" s="55">
        <f t="shared" si="243"/>
        <v>1</v>
      </c>
      <c r="X702" s="55">
        <f t="shared" si="244"/>
        <v>1</v>
      </c>
      <c r="Y702" s="55">
        <f t="shared" si="245"/>
        <v>0.9572815533980582</v>
      </c>
      <c r="Z702" s="55">
        <f>+Table1[[#This Row],[Hillingdon Sprint Triathlon]]/$R$3</f>
        <v>1</v>
      </c>
      <c r="AA702" s="55">
        <f>+Table1[[#This Row],[London Fields]]/$S$3</f>
        <v>1</v>
      </c>
      <c r="AB702" s="55">
        <f>+Table1[[#This Row],[Jekyll &amp; Hyde Park Duathlon]]/$T$3</f>
        <v>1</v>
      </c>
      <c r="AC702" s="65">
        <f t="shared" si="246"/>
        <v>3.9572815533980581</v>
      </c>
      <c r="AD702" s="55">
        <f t="shared" si="260"/>
        <v>3.9572815533980581</v>
      </c>
      <c r="AE702" s="55"/>
      <c r="AF702" s="55"/>
      <c r="AG702" s="55"/>
      <c r="AH702" s="55"/>
      <c r="AI702" s="55"/>
      <c r="AJ702" s="73">
        <f>COUNT(Table1[[#This Row],[F open]:[M SuperVet]])</f>
        <v>1</v>
      </c>
    </row>
    <row r="703" spans="1:36" s="52" customFormat="1" x14ac:dyDescent="0.2">
      <c r="A703" s="16" t="str">
        <f t="shared" si="261"/>
        <v xml:space="preserve"> </v>
      </c>
      <c r="B703" s="16" t="s">
        <v>779</v>
      </c>
      <c r="C703" s="15"/>
      <c r="D703" s="29" t="s">
        <v>217</v>
      </c>
      <c r="E703" s="29" t="s">
        <v>194</v>
      </c>
      <c r="F703" s="82">
        <f t="shared" si="241"/>
        <v>307</v>
      </c>
      <c r="G703" s="82">
        <f>IF(Table1[[#This Row],[F open]]=""," ",RANK(AD703,$AD$5:$AD$1454,1))</f>
        <v>28</v>
      </c>
      <c r="H703" s="82" t="str">
        <f>IF(Table1[[#This Row],[F Vet]]=""," ",RANK(AE703,$AE$5:$AE$1454,1))</f>
        <v xml:space="preserve"> </v>
      </c>
      <c r="I703" s="82" t="str">
        <f>IF(Table1[[#This Row],[F SuperVet]]=""," ",RANK(AF703,$AF$5:$AF$1454,1))</f>
        <v xml:space="preserve"> </v>
      </c>
      <c r="J703" s="82" t="str">
        <f>IF(Table1[[#This Row],[M Open]]=""," ",RANK(AG703,$AG$5:$AG$1454,1))</f>
        <v xml:space="preserve"> </v>
      </c>
      <c r="K703" s="82" t="str">
        <f>IF(Table1[[#This Row],[M Vet]]=""," ",RANK(AH703,$AH$5:$AH$1454,1))</f>
        <v xml:space="preserve"> </v>
      </c>
      <c r="L703" s="82" t="str">
        <f>IF(Table1[[#This Row],[M SuperVet]]=""," ",RANK(AI703,$AI$5:$AI$1454,1))</f>
        <v xml:space="preserve"> </v>
      </c>
      <c r="M703" s="74">
        <v>70</v>
      </c>
      <c r="N703" s="74">
        <v>176</v>
      </c>
      <c r="O703" s="74">
        <v>47</v>
      </c>
      <c r="P703" s="74">
        <v>128</v>
      </c>
      <c r="Q703" s="17">
        <v>515</v>
      </c>
      <c r="R703" s="17">
        <v>139</v>
      </c>
      <c r="S703" s="17">
        <v>104</v>
      </c>
      <c r="T703" s="17">
        <v>179</v>
      </c>
      <c r="U703" s="55">
        <f>+Table1[[#This Row],[Thames Turbo Sprint Triathlon]]/$M$3</f>
        <v>0.17326732673267325</v>
      </c>
      <c r="V703" s="55">
        <f t="shared" si="242"/>
        <v>1</v>
      </c>
      <c r="W703" s="55">
        <f t="shared" si="243"/>
        <v>1</v>
      </c>
      <c r="X703" s="55">
        <f t="shared" si="244"/>
        <v>1</v>
      </c>
      <c r="Y703" s="55">
        <f t="shared" si="245"/>
        <v>1</v>
      </c>
      <c r="Z703" s="55">
        <f>+Table1[[#This Row],[Hillingdon Sprint Triathlon]]/$R$3</f>
        <v>1</v>
      </c>
      <c r="AA703" s="55">
        <f>+Table1[[#This Row],[London Fields]]/$S$3</f>
        <v>1</v>
      </c>
      <c r="AB703" s="55">
        <f>+Table1[[#This Row],[Jekyll &amp; Hyde Park Duathlon]]/$T$3</f>
        <v>1</v>
      </c>
      <c r="AC703" s="65">
        <f t="shared" si="246"/>
        <v>3.173267326732673</v>
      </c>
      <c r="AD703" s="55">
        <f t="shared" si="260"/>
        <v>3.173267326732673</v>
      </c>
      <c r="AE703" s="55"/>
      <c r="AF703" s="55"/>
      <c r="AG703" s="55"/>
      <c r="AH703" s="55"/>
      <c r="AI703" s="55"/>
      <c r="AJ703" s="73">
        <f>COUNT(Table1[[#This Row],[F open]:[M SuperVet]])</f>
        <v>1</v>
      </c>
    </row>
    <row r="704" spans="1:36" s="52" customFormat="1" x14ac:dyDescent="0.2">
      <c r="A704" s="16" t="str">
        <f t="shared" si="261"/>
        <v xml:space="preserve"> </v>
      </c>
      <c r="B704" s="16" t="s">
        <v>629</v>
      </c>
      <c r="C704" s="15" t="s">
        <v>122</v>
      </c>
      <c r="D704" s="29" t="s">
        <v>397</v>
      </c>
      <c r="E704" s="29" t="s">
        <v>1538</v>
      </c>
      <c r="F704" s="82">
        <f t="shared" si="241"/>
        <v>694</v>
      </c>
      <c r="G704" s="82" t="str">
        <f>IF(Table1[[#This Row],[F open]]=""," ",RANK(AD704,$AD$5:$AD$1454,1))</f>
        <v xml:space="preserve"> </v>
      </c>
      <c r="H704" s="82">
        <f>IF(Table1[[#This Row],[F Vet]]=""," ",RANK(AE704,$AE$5:$AE$1454,1))</f>
        <v>17</v>
      </c>
      <c r="I704" s="82" t="str">
        <f>IF(Table1[[#This Row],[F SuperVet]]=""," ",RANK(AF704,$AF$5:$AF$1454,1))</f>
        <v xml:space="preserve"> </v>
      </c>
      <c r="J704" s="82" t="str">
        <f>IF(Table1[[#This Row],[M Open]]=""," ",RANK(AG704,$AG$5:$AG$1454,1))</f>
        <v xml:space="preserve"> </v>
      </c>
      <c r="K704" s="82" t="str">
        <f>IF(Table1[[#This Row],[M Vet]]=""," ",RANK(AH704,$AH$5:$AH$1454,1))</f>
        <v xml:space="preserve"> </v>
      </c>
      <c r="L704" s="82" t="str">
        <f>IF(Table1[[#This Row],[M SuperVet]]=""," ",RANK(AI704,$AI$5:$AI$1454,1))</f>
        <v xml:space="preserve"> </v>
      </c>
      <c r="M704" s="74">
        <v>404</v>
      </c>
      <c r="N704" s="74">
        <v>176</v>
      </c>
      <c r="O704" s="74">
        <v>47</v>
      </c>
      <c r="P704" s="74">
        <v>128</v>
      </c>
      <c r="Q704" s="17">
        <v>515</v>
      </c>
      <c r="R704" s="17">
        <v>67</v>
      </c>
      <c r="S704" s="17">
        <v>104</v>
      </c>
      <c r="T704" s="17">
        <v>179</v>
      </c>
      <c r="U704" s="55">
        <f>+Table1[[#This Row],[Thames Turbo Sprint Triathlon]]/$M$3</f>
        <v>1</v>
      </c>
      <c r="V704" s="55">
        <f t="shared" si="242"/>
        <v>1</v>
      </c>
      <c r="W704" s="55">
        <f t="shared" si="243"/>
        <v>1</v>
      </c>
      <c r="X704" s="55">
        <f t="shared" si="244"/>
        <v>1</v>
      </c>
      <c r="Y704" s="55">
        <f t="shared" si="245"/>
        <v>1</v>
      </c>
      <c r="Z704" s="55">
        <f>+Table1[[#This Row],[Hillingdon Sprint Triathlon]]/$R$3</f>
        <v>0.48201438848920863</v>
      </c>
      <c r="AA704" s="55">
        <f>+Table1[[#This Row],[London Fields]]/$S$3</f>
        <v>1</v>
      </c>
      <c r="AB704" s="55">
        <f>+Table1[[#This Row],[Jekyll &amp; Hyde Park Duathlon]]/$T$3</f>
        <v>1</v>
      </c>
      <c r="AC704" s="65">
        <f t="shared" si="246"/>
        <v>3.4820143884892087</v>
      </c>
      <c r="AD704" s="55"/>
      <c r="AE704" s="55">
        <f>+AC704</f>
        <v>3.4820143884892087</v>
      </c>
      <c r="AF704" s="55"/>
      <c r="AG704" s="55"/>
      <c r="AH704" s="55"/>
      <c r="AI704" s="55"/>
      <c r="AJ704" s="73">
        <f>COUNT(Table1[[#This Row],[F open]:[M SuperVet]])</f>
        <v>1</v>
      </c>
    </row>
    <row r="705" spans="1:36" s="52" customFormat="1" x14ac:dyDescent="0.2">
      <c r="A705" s="16" t="str">
        <f t="shared" si="261"/>
        <v xml:space="preserve"> </v>
      </c>
      <c r="B705" s="16" t="s">
        <v>1952</v>
      </c>
      <c r="C705" s="15"/>
      <c r="D705" s="29" t="s">
        <v>217</v>
      </c>
      <c r="E705" s="29" t="s">
        <v>194</v>
      </c>
      <c r="F705" s="82">
        <f t="shared" si="241"/>
        <v>1344</v>
      </c>
      <c r="G705" s="82">
        <f>IF(Table1[[#This Row],[F open]]=""," ",RANK(AD705,$AD$5:$AD$1454,1))</f>
        <v>268</v>
      </c>
      <c r="H705" s="82" t="str">
        <f>IF(Table1[[#This Row],[F Vet]]=""," ",RANK(AE705,$AE$5:$AE$1454,1))</f>
        <v xml:space="preserve"> </v>
      </c>
      <c r="I705" s="82" t="str">
        <f>IF(Table1[[#This Row],[F SuperVet]]=""," ",RANK(AF705,$AF$5:$AF$1454,1))</f>
        <v xml:space="preserve"> </v>
      </c>
      <c r="J705" s="82" t="str">
        <f>IF(Table1[[#This Row],[M Open]]=""," ",RANK(AG705,$AG$5:$AG$1454,1))</f>
        <v xml:space="preserve"> </v>
      </c>
      <c r="K705" s="82" t="str">
        <f>IF(Table1[[#This Row],[M Vet]]=""," ",RANK(AH705,$AH$5:$AH$1454,1))</f>
        <v xml:space="preserve"> </v>
      </c>
      <c r="L705" s="82" t="str">
        <f>IF(Table1[[#This Row],[M SuperVet]]=""," ",RANK(AI705,$AI$5:$AI$1454,1))</f>
        <v xml:space="preserve"> </v>
      </c>
      <c r="M705" s="74">
        <v>404</v>
      </c>
      <c r="N705" s="74">
        <v>176</v>
      </c>
      <c r="O705" s="74">
        <v>47</v>
      </c>
      <c r="P705" s="74">
        <v>128</v>
      </c>
      <c r="Q705" s="17">
        <v>479</v>
      </c>
      <c r="R705" s="17">
        <v>139</v>
      </c>
      <c r="S705" s="17">
        <v>104</v>
      </c>
      <c r="T705" s="17">
        <v>179</v>
      </c>
      <c r="U705" s="55">
        <f>+Table1[[#This Row],[Thames Turbo Sprint Triathlon]]/$M$3</f>
        <v>1</v>
      </c>
      <c r="V705" s="55">
        <f t="shared" si="242"/>
        <v>1</v>
      </c>
      <c r="W705" s="55">
        <f t="shared" si="243"/>
        <v>1</v>
      </c>
      <c r="X705" s="55">
        <f t="shared" si="244"/>
        <v>1</v>
      </c>
      <c r="Y705" s="55">
        <f t="shared" si="245"/>
        <v>0.93009708737864083</v>
      </c>
      <c r="Z705" s="55">
        <f>+Table1[[#This Row],[Hillingdon Sprint Triathlon]]/$R$3</f>
        <v>1</v>
      </c>
      <c r="AA705" s="55">
        <f>+Table1[[#This Row],[London Fields]]/$S$3</f>
        <v>1</v>
      </c>
      <c r="AB705" s="55">
        <f>+Table1[[#This Row],[Jekyll &amp; Hyde Park Duathlon]]/$T$3</f>
        <v>1</v>
      </c>
      <c r="AC705" s="65">
        <f t="shared" si="246"/>
        <v>3.9300970873786407</v>
      </c>
      <c r="AD705" s="55">
        <f t="shared" ref="AD705:AD707" si="262">+AC705</f>
        <v>3.9300970873786407</v>
      </c>
      <c r="AE705" s="55"/>
      <c r="AF705" s="55"/>
      <c r="AG705" s="55"/>
      <c r="AH705" s="55"/>
      <c r="AI705" s="55"/>
      <c r="AJ705" s="73">
        <f>COUNT(Table1[[#This Row],[F open]:[M SuperVet]])</f>
        <v>1</v>
      </c>
    </row>
    <row r="706" spans="1:36" s="52" customFormat="1" x14ac:dyDescent="0.2">
      <c r="A706" s="16" t="str">
        <f t="shared" si="261"/>
        <v xml:space="preserve"> </v>
      </c>
      <c r="B706" s="16" t="s">
        <v>1957</v>
      </c>
      <c r="C706" s="15"/>
      <c r="D706" s="29" t="s">
        <v>217</v>
      </c>
      <c r="E706" s="29" t="s">
        <v>194</v>
      </c>
      <c r="F706" s="82">
        <f t="shared" si="241"/>
        <v>1370</v>
      </c>
      <c r="G706" s="82">
        <f>IF(Table1[[#This Row],[F open]]=""," ",RANK(AD706,$AD$5:$AD$1454,1))</f>
        <v>282</v>
      </c>
      <c r="H706" s="82" t="str">
        <f>IF(Table1[[#This Row],[F Vet]]=""," ",RANK(AE706,$AE$5:$AE$1454,1))</f>
        <v xml:space="preserve"> </v>
      </c>
      <c r="I706" s="82" t="str">
        <f>IF(Table1[[#This Row],[F SuperVet]]=""," ",RANK(AF706,$AF$5:$AF$1454,1))</f>
        <v xml:space="preserve"> </v>
      </c>
      <c r="J706" s="82" t="str">
        <f>IF(Table1[[#This Row],[M Open]]=""," ",RANK(AG706,$AG$5:$AG$1454,1))</f>
        <v xml:space="preserve"> </v>
      </c>
      <c r="K706" s="82" t="str">
        <f>IF(Table1[[#This Row],[M Vet]]=""," ",RANK(AH706,$AH$5:$AH$1454,1))</f>
        <v xml:space="preserve"> </v>
      </c>
      <c r="L706" s="82" t="str">
        <f>IF(Table1[[#This Row],[M SuperVet]]=""," ",RANK(AI706,$AI$5:$AI$1454,1))</f>
        <v xml:space="preserve"> </v>
      </c>
      <c r="M706" s="74">
        <v>404</v>
      </c>
      <c r="N706" s="74">
        <v>176</v>
      </c>
      <c r="O706" s="74">
        <v>47</v>
      </c>
      <c r="P706" s="74">
        <v>128</v>
      </c>
      <c r="Q706" s="17">
        <v>487</v>
      </c>
      <c r="R706" s="17">
        <v>139</v>
      </c>
      <c r="S706" s="17">
        <v>104</v>
      </c>
      <c r="T706" s="17">
        <v>179</v>
      </c>
      <c r="U706" s="55">
        <f>+Table1[[#This Row],[Thames Turbo Sprint Triathlon]]/$M$3</f>
        <v>1</v>
      </c>
      <c r="V706" s="55">
        <f t="shared" si="242"/>
        <v>1</v>
      </c>
      <c r="W706" s="55">
        <f t="shared" si="243"/>
        <v>1</v>
      </c>
      <c r="X706" s="55">
        <f t="shared" si="244"/>
        <v>1</v>
      </c>
      <c r="Y706" s="55">
        <f t="shared" si="245"/>
        <v>0.94563106796116503</v>
      </c>
      <c r="Z706" s="55">
        <f>+Table1[[#This Row],[Hillingdon Sprint Triathlon]]/$R$3</f>
        <v>1</v>
      </c>
      <c r="AA706" s="55">
        <f>+Table1[[#This Row],[London Fields]]/$S$3</f>
        <v>1</v>
      </c>
      <c r="AB706" s="55">
        <f>+Table1[[#This Row],[Jekyll &amp; Hyde Park Duathlon]]/$T$3</f>
        <v>1</v>
      </c>
      <c r="AC706" s="65">
        <f t="shared" si="246"/>
        <v>3.9456310679611653</v>
      </c>
      <c r="AD706" s="55">
        <f t="shared" si="262"/>
        <v>3.9456310679611653</v>
      </c>
      <c r="AE706" s="55"/>
      <c r="AF706" s="55"/>
      <c r="AG706" s="55"/>
      <c r="AH706" s="55"/>
      <c r="AI706" s="55"/>
      <c r="AJ706" s="73">
        <f>COUNT(Table1[[#This Row],[F open]:[M SuperVet]])</f>
        <v>1</v>
      </c>
    </row>
    <row r="707" spans="1:36" s="52" customFormat="1" x14ac:dyDescent="0.2">
      <c r="A707" s="16" t="str">
        <f t="shared" si="261"/>
        <v xml:space="preserve"> </v>
      </c>
      <c r="B707" s="16" t="s">
        <v>1407</v>
      </c>
      <c r="C707" s="15" t="s">
        <v>122</v>
      </c>
      <c r="D707" s="29" t="s">
        <v>217</v>
      </c>
      <c r="E707" s="29" t="s">
        <v>194</v>
      </c>
      <c r="F707" s="82">
        <f t="shared" si="241"/>
        <v>12</v>
      </c>
      <c r="G707" s="82">
        <f>IF(Table1[[#This Row],[F open]]=""," ",RANK(AD707,$AD$5:$AD$1454,1))</f>
        <v>2</v>
      </c>
      <c r="H707" s="82" t="str">
        <f>IF(Table1[[#This Row],[F Vet]]=""," ",RANK(AE707,$AE$5:$AE$1454,1))</f>
        <v xml:space="preserve"> </v>
      </c>
      <c r="I707" s="82" t="str">
        <f>IF(Table1[[#This Row],[F SuperVet]]=""," ",RANK(AF707,$AF$5:$AF$1454,1))</f>
        <v xml:space="preserve"> </v>
      </c>
      <c r="J707" s="82" t="str">
        <f>IF(Table1[[#This Row],[M Open]]=""," ",RANK(AG707,$AG$5:$AG$1454,1))</f>
        <v xml:space="preserve"> </v>
      </c>
      <c r="K707" s="82" t="str">
        <f>IF(Table1[[#This Row],[M Vet]]=""," ",RANK(AH707,$AH$5:$AH$1454,1))</f>
        <v xml:space="preserve"> </v>
      </c>
      <c r="L707" s="82" t="str">
        <f>IF(Table1[[#This Row],[M SuperVet]]=""," ",RANK(AI707,$AI$5:$AI$1454,1))</f>
        <v xml:space="preserve"> </v>
      </c>
      <c r="M707" s="74">
        <v>404</v>
      </c>
      <c r="N707" s="74">
        <v>81</v>
      </c>
      <c r="O707" s="74">
        <v>47</v>
      </c>
      <c r="P707" s="74">
        <v>37</v>
      </c>
      <c r="Q707" s="17">
        <v>25</v>
      </c>
      <c r="R707" s="17">
        <v>139</v>
      </c>
      <c r="S707" s="17">
        <v>40</v>
      </c>
      <c r="T707" s="17">
        <v>179</v>
      </c>
      <c r="U707" s="55">
        <f>+Table1[[#This Row],[Thames Turbo Sprint Triathlon]]/$M$3</f>
        <v>1</v>
      </c>
      <c r="V707" s="55">
        <f t="shared" si="242"/>
        <v>0.46022727272727271</v>
      </c>
      <c r="W707" s="55">
        <f t="shared" si="243"/>
        <v>1</v>
      </c>
      <c r="X707" s="55">
        <f t="shared" si="244"/>
        <v>0.2890625</v>
      </c>
      <c r="Y707" s="55">
        <f t="shared" si="245"/>
        <v>4.8543689320388349E-2</v>
      </c>
      <c r="Z707" s="55">
        <f>+Table1[[#This Row],[Hillingdon Sprint Triathlon]]/$R$3</f>
        <v>1</v>
      </c>
      <c r="AA707" s="55">
        <f>+Table1[[#This Row],[London Fields]]/$S$3</f>
        <v>0.38461538461538464</v>
      </c>
      <c r="AB707" s="55">
        <f>+Table1[[#This Row],[Jekyll &amp; Hyde Park Duathlon]]/$T$3</f>
        <v>1</v>
      </c>
      <c r="AC707" s="65">
        <f t="shared" si="246"/>
        <v>1.1824488466630456</v>
      </c>
      <c r="AD707" s="55">
        <f t="shared" si="262"/>
        <v>1.1824488466630456</v>
      </c>
      <c r="AE707" s="55"/>
      <c r="AF707" s="55"/>
      <c r="AG707" s="55"/>
      <c r="AH707" s="55"/>
      <c r="AI707" s="55"/>
      <c r="AJ707" s="73">
        <f>COUNT(Table1[[#This Row],[F open]:[M SuperVet]])</f>
        <v>1</v>
      </c>
    </row>
    <row r="708" spans="1:36" s="52" customFormat="1" x14ac:dyDescent="0.2">
      <c r="A708" s="16" t="str">
        <f t="shared" ref="A708:A710" si="263">IF(B707=B708,"y"," ")</f>
        <v xml:space="preserve"> </v>
      </c>
      <c r="B708" s="16" t="s">
        <v>2053</v>
      </c>
      <c r="C708" s="15" t="s">
        <v>2054</v>
      </c>
      <c r="D708" s="29" t="s">
        <v>397</v>
      </c>
      <c r="E708" s="29" t="s">
        <v>1538</v>
      </c>
      <c r="F708" s="82">
        <f t="shared" si="241"/>
        <v>1398</v>
      </c>
      <c r="G708" s="82" t="str">
        <f>IF(Table1[[#This Row],[F open]]=""," ",RANK(AD708,$AD$5:$AD$1454,1))</f>
        <v xml:space="preserve"> </v>
      </c>
      <c r="H708" s="82">
        <f>IF(Table1[[#This Row],[F Vet]]=""," ",RANK(AE708,$AE$5:$AE$1454,1))</f>
        <v>88</v>
      </c>
      <c r="I708" s="82" t="str">
        <f>IF(Table1[[#This Row],[F SuperVet]]=""," ",RANK(AF708,$AF$5:$AF$1454,1))</f>
        <v xml:space="preserve"> </v>
      </c>
      <c r="J708" s="82" t="str">
        <f>IF(Table1[[#This Row],[M Open]]=""," ",RANK(AG708,$AG$5:$AG$1454,1))</f>
        <v xml:space="preserve"> </v>
      </c>
      <c r="K708" s="82" t="str">
        <f>IF(Table1[[#This Row],[M Vet]]=""," ",RANK(AH708,$AH$5:$AH$1454,1))</f>
        <v xml:space="preserve"> </v>
      </c>
      <c r="L708" s="82" t="str">
        <f>IF(Table1[[#This Row],[M SuperVet]]=""," ",RANK(AI708,$AI$5:$AI$1454,1))</f>
        <v xml:space="preserve"> </v>
      </c>
      <c r="M708" s="74">
        <v>404</v>
      </c>
      <c r="N708" s="74">
        <v>176</v>
      </c>
      <c r="O708" s="74">
        <v>47</v>
      </c>
      <c r="P708" s="74">
        <v>128</v>
      </c>
      <c r="Q708" s="17">
        <v>515</v>
      </c>
      <c r="R708" s="17">
        <v>134</v>
      </c>
      <c r="S708" s="17">
        <v>104</v>
      </c>
      <c r="T708" s="17">
        <v>179</v>
      </c>
      <c r="U708" s="55">
        <f>+Table1[[#This Row],[Thames Turbo Sprint Triathlon]]/$M$3</f>
        <v>1</v>
      </c>
      <c r="V708" s="55">
        <f t="shared" si="242"/>
        <v>1</v>
      </c>
      <c r="W708" s="55">
        <f t="shared" si="243"/>
        <v>1</v>
      </c>
      <c r="X708" s="55">
        <f t="shared" si="244"/>
        <v>1</v>
      </c>
      <c r="Y708" s="55">
        <f t="shared" si="245"/>
        <v>1</v>
      </c>
      <c r="Z708" s="55">
        <f>+Table1[[#This Row],[Hillingdon Sprint Triathlon]]/$R$3</f>
        <v>0.96402877697841727</v>
      </c>
      <c r="AA708" s="55">
        <f>+Table1[[#This Row],[London Fields]]/$S$3</f>
        <v>1</v>
      </c>
      <c r="AB708" s="55">
        <f>+Table1[[#This Row],[Jekyll &amp; Hyde Park Duathlon]]/$T$3</f>
        <v>1</v>
      </c>
      <c r="AC708" s="65">
        <f t="shared" si="246"/>
        <v>3.9640287769784175</v>
      </c>
      <c r="AD708" s="55"/>
      <c r="AE708" s="55">
        <f>+AC708</f>
        <v>3.9640287769784175</v>
      </c>
      <c r="AF708" s="55"/>
      <c r="AG708" s="55"/>
      <c r="AH708" s="55"/>
      <c r="AI708" s="55"/>
      <c r="AJ708" s="73">
        <f>COUNT(Table1[[#This Row],[F open]:[M SuperVet]])</f>
        <v>1</v>
      </c>
    </row>
    <row r="709" spans="1:36" s="52" customFormat="1" x14ac:dyDescent="0.2">
      <c r="A709" s="16" t="str">
        <f t="shared" si="263"/>
        <v xml:space="preserve"> </v>
      </c>
      <c r="B709" s="16" t="s">
        <v>1563</v>
      </c>
      <c r="C709" s="15"/>
      <c r="D709" s="29" t="s">
        <v>217</v>
      </c>
      <c r="E709" s="29" t="s">
        <v>1538</v>
      </c>
      <c r="F709" s="82">
        <f t="shared" ref="F709:F772" si="264">+RANK(AC709,$AC$5:$AC$1454,1)</f>
        <v>820</v>
      </c>
      <c r="G709" s="82">
        <f>IF(Table1[[#This Row],[F open]]=""," ",RANK(AD709,$AD$5:$AD$1454,1))</f>
        <v>117</v>
      </c>
      <c r="H709" s="82" t="str">
        <f>IF(Table1[[#This Row],[F Vet]]=""," ",RANK(AE709,$AE$5:$AE$1454,1))</f>
        <v xml:space="preserve"> </v>
      </c>
      <c r="I709" s="82" t="str">
        <f>IF(Table1[[#This Row],[F SuperVet]]=""," ",RANK(AF709,$AF$5:$AF$1454,1))</f>
        <v xml:space="preserve"> </v>
      </c>
      <c r="J709" s="82" t="str">
        <f>IF(Table1[[#This Row],[M Open]]=""," ",RANK(AG709,$AG$5:$AG$1454,1))</f>
        <v xml:space="preserve"> </v>
      </c>
      <c r="K709" s="82" t="str">
        <f>IF(Table1[[#This Row],[M Vet]]=""," ",RANK(AH709,$AH$5:$AH$1454,1))</f>
        <v xml:space="preserve"> </v>
      </c>
      <c r="L709" s="82" t="str">
        <f>IF(Table1[[#This Row],[M SuperVet]]=""," ",RANK(AI709,$AI$5:$AI$1454,1))</f>
        <v xml:space="preserve"> </v>
      </c>
      <c r="M709" s="74">
        <v>404</v>
      </c>
      <c r="N709" s="74">
        <v>176</v>
      </c>
      <c r="O709" s="74">
        <v>47</v>
      </c>
      <c r="P709" s="74">
        <v>74</v>
      </c>
      <c r="Q709" s="17">
        <v>515</v>
      </c>
      <c r="R709" s="17">
        <v>139</v>
      </c>
      <c r="S709" s="17">
        <v>104</v>
      </c>
      <c r="T709" s="17">
        <v>179</v>
      </c>
      <c r="U709" s="55">
        <f>+Table1[[#This Row],[Thames Turbo Sprint Triathlon]]/$M$3</f>
        <v>1</v>
      </c>
      <c r="V709" s="55">
        <f t="shared" ref="V709:V772" si="265">+N709/$N$3</f>
        <v>1</v>
      </c>
      <c r="W709" s="55">
        <f t="shared" ref="W709:W772" si="266">+O709/$O$3</f>
        <v>1</v>
      </c>
      <c r="X709" s="55">
        <f t="shared" ref="X709:X772" si="267">+P709/$P$3</f>
        <v>0.578125</v>
      </c>
      <c r="Y709" s="55">
        <f t="shared" ref="Y709:Y772" si="268">+Q709/$Q$3</f>
        <v>1</v>
      </c>
      <c r="Z709" s="55">
        <f>+Table1[[#This Row],[Hillingdon Sprint Triathlon]]/$R$3</f>
        <v>1</v>
      </c>
      <c r="AA709" s="55">
        <f>+Table1[[#This Row],[London Fields]]/$S$3</f>
        <v>1</v>
      </c>
      <c r="AB709" s="55">
        <f>+Table1[[#This Row],[Jekyll &amp; Hyde Park Duathlon]]/$T$3</f>
        <v>1</v>
      </c>
      <c r="AC709" s="65">
        <f t="shared" ref="AC709:AC772" si="269">SMALL(U709:AB709,1)+SMALL(U709:AB709,2)+SMALL(U709:AB709,3)+SMALL(U709:AB709,4)</f>
        <v>3.578125</v>
      </c>
      <c r="AD709" s="55">
        <f t="shared" ref="AD709:AD713" si="270">+AC709</f>
        <v>3.578125</v>
      </c>
      <c r="AE709" s="55"/>
      <c r="AF709" s="55"/>
      <c r="AG709" s="55"/>
      <c r="AH709" s="55"/>
      <c r="AI709" s="55"/>
      <c r="AJ709" s="73">
        <f>COUNT(Table1[[#This Row],[F open]:[M SuperVet]])</f>
        <v>1</v>
      </c>
    </row>
    <row r="710" spans="1:36" s="52" customFormat="1" x14ac:dyDescent="0.2">
      <c r="A710" s="16" t="str">
        <f t="shared" si="263"/>
        <v xml:space="preserve"> </v>
      </c>
      <c r="B710" s="16" t="s">
        <v>1959</v>
      </c>
      <c r="C710" s="15"/>
      <c r="D710" s="29" t="s">
        <v>217</v>
      </c>
      <c r="E710" s="29" t="s">
        <v>194</v>
      </c>
      <c r="F710" s="82">
        <f t="shared" si="264"/>
        <v>1373</v>
      </c>
      <c r="G710" s="82">
        <f>IF(Table1[[#This Row],[F open]]=""," ",RANK(AD710,$AD$5:$AD$1454,1))</f>
        <v>284</v>
      </c>
      <c r="H710" s="82" t="str">
        <f>IF(Table1[[#This Row],[F Vet]]=""," ",RANK(AE710,$AE$5:$AE$1454,1))</f>
        <v xml:space="preserve"> </v>
      </c>
      <c r="I710" s="82" t="str">
        <f>IF(Table1[[#This Row],[F SuperVet]]=""," ",RANK(AF710,$AF$5:$AF$1454,1))</f>
        <v xml:space="preserve"> </v>
      </c>
      <c r="J710" s="82" t="str">
        <f>IF(Table1[[#This Row],[M Open]]=""," ",RANK(AG710,$AG$5:$AG$1454,1))</f>
        <v xml:space="preserve"> </v>
      </c>
      <c r="K710" s="82" t="str">
        <f>IF(Table1[[#This Row],[M Vet]]=""," ",RANK(AH710,$AH$5:$AH$1454,1))</f>
        <v xml:space="preserve"> </v>
      </c>
      <c r="L710" s="82" t="str">
        <f>IF(Table1[[#This Row],[M SuperVet]]=""," ",RANK(AI710,$AI$5:$AI$1454,1))</f>
        <v xml:space="preserve"> </v>
      </c>
      <c r="M710" s="74">
        <v>404</v>
      </c>
      <c r="N710" s="74">
        <v>176</v>
      </c>
      <c r="O710" s="74">
        <v>47</v>
      </c>
      <c r="P710" s="74">
        <v>128</v>
      </c>
      <c r="Q710" s="17">
        <v>489</v>
      </c>
      <c r="R710" s="17">
        <v>139</v>
      </c>
      <c r="S710" s="17">
        <v>104</v>
      </c>
      <c r="T710" s="17">
        <v>179</v>
      </c>
      <c r="U710" s="55">
        <f>+Table1[[#This Row],[Thames Turbo Sprint Triathlon]]/$M$3</f>
        <v>1</v>
      </c>
      <c r="V710" s="55">
        <f t="shared" si="265"/>
        <v>1</v>
      </c>
      <c r="W710" s="55">
        <f t="shared" si="266"/>
        <v>1</v>
      </c>
      <c r="X710" s="55">
        <f t="shared" si="267"/>
        <v>1</v>
      </c>
      <c r="Y710" s="55">
        <f t="shared" si="268"/>
        <v>0.94951456310679616</v>
      </c>
      <c r="Z710" s="55">
        <f>+Table1[[#This Row],[Hillingdon Sprint Triathlon]]/$R$3</f>
        <v>1</v>
      </c>
      <c r="AA710" s="55">
        <f>+Table1[[#This Row],[London Fields]]/$S$3</f>
        <v>1</v>
      </c>
      <c r="AB710" s="55">
        <f>+Table1[[#This Row],[Jekyll &amp; Hyde Park Duathlon]]/$T$3</f>
        <v>1</v>
      </c>
      <c r="AC710" s="65">
        <f t="shared" si="269"/>
        <v>3.9495145631067961</v>
      </c>
      <c r="AD710" s="55">
        <f t="shared" si="270"/>
        <v>3.9495145631067961</v>
      </c>
      <c r="AE710" s="55"/>
      <c r="AF710" s="55"/>
      <c r="AG710" s="55"/>
      <c r="AH710" s="55"/>
      <c r="AI710" s="55"/>
      <c r="AJ710" s="73">
        <f>COUNT(Table1[[#This Row],[F open]:[M SuperVet]])</f>
        <v>1</v>
      </c>
    </row>
    <row r="711" spans="1:36" s="52" customFormat="1" x14ac:dyDescent="0.2">
      <c r="A711" s="16" t="str">
        <f>IF(B710=B711,"y"," ")</f>
        <v xml:space="preserve"> </v>
      </c>
      <c r="B711" s="16" t="s">
        <v>1027</v>
      </c>
      <c r="C711" s="15"/>
      <c r="D711" s="29" t="s">
        <v>217</v>
      </c>
      <c r="E711" s="29" t="s">
        <v>194</v>
      </c>
      <c r="F711" s="82">
        <f t="shared" si="264"/>
        <v>1343</v>
      </c>
      <c r="G711" s="82">
        <f>IF(Table1[[#This Row],[F open]]=""," ",RANK(AD711,$AD$5:$AD$1454,1))</f>
        <v>267</v>
      </c>
      <c r="H711" s="82" t="str">
        <f>IF(Table1[[#This Row],[F Vet]]=""," ",RANK(AE711,$AE$5:$AE$1454,1))</f>
        <v xml:space="preserve"> </v>
      </c>
      <c r="I711" s="82" t="str">
        <f>IF(Table1[[#This Row],[F SuperVet]]=""," ",RANK(AF711,$AF$5:$AF$1454,1))</f>
        <v xml:space="preserve"> </v>
      </c>
      <c r="J711" s="82" t="str">
        <f>IF(Table1[[#This Row],[M Open]]=""," ",RANK(AG711,$AG$5:$AG$1454,1))</f>
        <v xml:space="preserve"> </v>
      </c>
      <c r="K711" s="82" t="str">
        <f>IF(Table1[[#This Row],[M Vet]]=""," ",RANK(AH711,$AH$5:$AH$1454,1))</f>
        <v xml:space="preserve"> </v>
      </c>
      <c r="L711" s="82" t="str">
        <f>IF(Table1[[#This Row],[M SuperVet]]=""," ",RANK(AI711,$AI$5:$AI$1454,1))</f>
        <v xml:space="preserve"> </v>
      </c>
      <c r="M711" s="74">
        <v>375</v>
      </c>
      <c r="N711" s="74">
        <v>176</v>
      </c>
      <c r="O711" s="74">
        <v>47</v>
      </c>
      <c r="P711" s="74">
        <v>128</v>
      </c>
      <c r="Q711" s="17">
        <v>515</v>
      </c>
      <c r="R711" s="17">
        <v>139</v>
      </c>
      <c r="S711" s="17">
        <v>104</v>
      </c>
      <c r="T711" s="17">
        <v>179</v>
      </c>
      <c r="U711" s="55">
        <f>+Table1[[#This Row],[Thames Turbo Sprint Triathlon]]/$M$3</f>
        <v>0.92821782178217827</v>
      </c>
      <c r="V711" s="55">
        <f t="shared" si="265"/>
        <v>1</v>
      </c>
      <c r="W711" s="55">
        <f t="shared" si="266"/>
        <v>1</v>
      </c>
      <c r="X711" s="55">
        <f t="shared" si="267"/>
        <v>1</v>
      </c>
      <c r="Y711" s="55">
        <f t="shared" si="268"/>
        <v>1</v>
      </c>
      <c r="Z711" s="55">
        <f>+Table1[[#This Row],[Hillingdon Sprint Triathlon]]/$R$3</f>
        <v>1</v>
      </c>
      <c r="AA711" s="55">
        <f>+Table1[[#This Row],[London Fields]]/$S$3</f>
        <v>1</v>
      </c>
      <c r="AB711" s="55">
        <f>+Table1[[#This Row],[Jekyll &amp; Hyde Park Duathlon]]/$T$3</f>
        <v>1</v>
      </c>
      <c r="AC711" s="65">
        <f t="shared" si="269"/>
        <v>3.9282178217821784</v>
      </c>
      <c r="AD711" s="55">
        <f t="shared" si="270"/>
        <v>3.9282178217821784</v>
      </c>
      <c r="AE711" s="55"/>
      <c r="AF711" s="55"/>
      <c r="AG711" s="55"/>
      <c r="AH711" s="55"/>
      <c r="AI711" s="55"/>
      <c r="AJ711" s="73">
        <f>COUNT(Table1[[#This Row],[F open]:[M SuperVet]])</f>
        <v>1</v>
      </c>
    </row>
    <row r="712" spans="1:36" s="52" customFormat="1" x14ac:dyDescent="0.2">
      <c r="A712" s="16" t="str">
        <f>IF(B711=B712,"y"," ")</f>
        <v xml:space="preserve"> </v>
      </c>
      <c r="B712" s="16" t="s">
        <v>1791</v>
      </c>
      <c r="C712" s="15"/>
      <c r="D712" s="29" t="s">
        <v>217</v>
      </c>
      <c r="E712" s="29" t="s">
        <v>194</v>
      </c>
      <c r="F712" s="82">
        <f t="shared" si="264"/>
        <v>762</v>
      </c>
      <c r="G712" s="82">
        <f>IF(Table1[[#This Row],[F open]]=""," ",RANK(AD712,$AD$5:$AD$1454,1))</f>
        <v>103</v>
      </c>
      <c r="H712" s="82" t="str">
        <f>IF(Table1[[#This Row],[F Vet]]=""," ",RANK(AE712,$AE$5:$AE$1454,1))</f>
        <v xml:space="preserve"> </v>
      </c>
      <c r="I712" s="82" t="str">
        <f>IF(Table1[[#This Row],[F SuperVet]]=""," ",RANK(AF712,$AF$5:$AF$1454,1))</f>
        <v xml:space="preserve"> </v>
      </c>
      <c r="J712" s="82" t="str">
        <f>IF(Table1[[#This Row],[M Open]]=""," ",RANK(AG712,$AG$5:$AG$1454,1))</f>
        <v xml:space="preserve"> </v>
      </c>
      <c r="K712" s="82" t="str">
        <f>IF(Table1[[#This Row],[M Vet]]=""," ",RANK(AH712,$AH$5:$AH$1454,1))</f>
        <v xml:space="preserve"> </v>
      </c>
      <c r="L712" s="82" t="str">
        <f>IF(Table1[[#This Row],[M SuperVet]]=""," ",RANK(AI712,$AI$5:$AI$1454,1))</f>
        <v xml:space="preserve"> </v>
      </c>
      <c r="M712" s="74">
        <v>404</v>
      </c>
      <c r="N712" s="74">
        <v>176</v>
      </c>
      <c r="O712" s="74">
        <v>47</v>
      </c>
      <c r="P712" s="74">
        <v>128</v>
      </c>
      <c r="Q712" s="17">
        <v>274</v>
      </c>
      <c r="R712" s="17">
        <v>139</v>
      </c>
      <c r="S712" s="17">
        <v>104</v>
      </c>
      <c r="T712" s="17">
        <v>179</v>
      </c>
      <c r="U712" s="55">
        <f>+Table1[[#This Row],[Thames Turbo Sprint Triathlon]]/$M$3</f>
        <v>1</v>
      </c>
      <c r="V712" s="55">
        <f t="shared" si="265"/>
        <v>1</v>
      </c>
      <c r="W712" s="55">
        <f t="shared" si="266"/>
        <v>1</v>
      </c>
      <c r="X712" s="55">
        <f t="shared" si="267"/>
        <v>1</v>
      </c>
      <c r="Y712" s="55">
        <f t="shared" si="268"/>
        <v>0.53203883495145632</v>
      </c>
      <c r="Z712" s="55">
        <f>+Table1[[#This Row],[Hillingdon Sprint Triathlon]]/$R$3</f>
        <v>1</v>
      </c>
      <c r="AA712" s="55">
        <f>+Table1[[#This Row],[London Fields]]/$S$3</f>
        <v>1</v>
      </c>
      <c r="AB712" s="55">
        <f>+Table1[[#This Row],[Jekyll &amp; Hyde Park Duathlon]]/$T$3</f>
        <v>1</v>
      </c>
      <c r="AC712" s="65">
        <f t="shared" si="269"/>
        <v>3.5320388349514564</v>
      </c>
      <c r="AD712" s="55">
        <f t="shared" si="270"/>
        <v>3.5320388349514564</v>
      </c>
      <c r="AE712" s="55"/>
      <c r="AF712" s="55"/>
      <c r="AG712" s="55"/>
      <c r="AH712" s="55"/>
      <c r="AI712" s="55"/>
      <c r="AJ712" s="73">
        <f>COUNT(Table1[[#This Row],[F open]:[M SuperVet]])</f>
        <v>1</v>
      </c>
    </row>
    <row r="713" spans="1:36" s="52" customFormat="1" x14ac:dyDescent="0.2">
      <c r="A713" s="16" t="str">
        <f>IF(B712=B713,"y"," ")</f>
        <v xml:space="preserve"> </v>
      </c>
      <c r="B713" s="16" t="s">
        <v>2129</v>
      </c>
      <c r="C713" s="15"/>
      <c r="D713" s="29" t="s">
        <v>217</v>
      </c>
      <c r="E713" s="29" t="s">
        <v>194</v>
      </c>
      <c r="F713" s="82">
        <f t="shared" si="264"/>
        <v>1124</v>
      </c>
      <c r="G713" s="82">
        <f>IF(Table1[[#This Row],[F open]]=""," ",RANK(AD713,$AD$5:$AD$1454,1))</f>
        <v>189</v>
      </c>
      <c r="H713" s="82" t="str">
        <f>IF(Table1[[#This Row],[F Vet]]=""," ",RANK(AE713,$AE$5:$AE$1454,1))</f>
        <v xml:space="preserve"> </v>
      </c>
      <c r="I713" s="82" t="str">
        <f>IF(Table1[[#This Row],[F SuperVet]]=""," ",RANK(AF713,$AF$5:$AF$1454,1))</f>
        <v xml:space="preserve"> </v>
      </c>
      <c r="J713" s="82" t="str">
        <f>IF(Table1[[#This Row],[M Open]]=""," ",RANK(AG713,$AG$5:$AG$1454,1))</f>
        <v xml:space="preserve"> </v>
      </c>
      <c r="K713" s="82" t="str">
        <f>IF(Table1[[#This Row],[M Vet]]=""," ",RANK(AH713,$AH$5:$AH$1454,1))</f>
        <v xml:space="preserve"> </v>
      </c>
      <c r="L713" s="82" t="str">
        <f>IF(Table1[[#This Row],[M SuperVet]]=""," ",RANK(AI713,$AI$5:$AI$1454,1))</f>
        <v xml:space="preserve"> </v>
      </c>
      <c r="M713" s="74">
        <v>404</v>
      </c>
      <c r="N713" s="74">
        <v>176</v>
      </c>
      <c r="O713" s="74">
        <v>47</v>
      </c>
      <c r="P713" s="74">
        <v>128</v>
      </c>
      <c r="Q713" s="17">
        <v>515</v>
      </c>
      <c r="R713" s="17">
        <v>139</v>
      </c>
      <c r="S713" s="17">
        <v>82</v>
      </c>
      <c r="T713" s="17">
        <v>179</v>
      </c>
      <c r="U713" s="55">
        <f>+Table1[[#This Row],[Thames Turbo Sprint Triathlon]]/$M$3</f>
        <v>1</v>
      </c>
      <c r="V713" s="55">
        <f t="shared" si="265"/>
        <v>1</v>
      </c>
      <c r="W713" s="55">
        <f t="shared" si="266"/>
        <v>1</v>
      </c>
      <c r="X713" s="55">
        <f t="shared" si="267"/>
        <v>1</v>
      </c>
      <c r="Y713" s="55">
        <f t="shared" si="268"/>
        <v>1</v>
      </c>
      <c r="Z713" s="55">
        <f>+Table1[[#This Row],[Hillingdon Sprint Triathlon]]/$R$3</f>
        <v>1</v>
      </c>
      <c r="AA713" s="55">
        <f>+Table1[[#This Row],[London Fields]]/$S$3</f>
        <v>0.78846153846153844</v>
      </c>
      <c r="AB713" s="55">
        <f>+Table1[[#This Row],[Jekyll &amp; Hyde Park Duathlon]]/$T$3</f>
        <v>1</v>
      </c>
      <c r="AC713" s="65">
        <f t="shared" si="269"/>
        <v>3.7884615384615383</v>
      </c>
      <c r="AD713" s="55">
        <f t="shared" si="270"/>
        <v>3.7884615384615383</v>
      </c>
      <c r="AE713" s="55"/>
      <c r="AF713" s="55"/>
      <c r="AG713" s="55"/>
      <c r="AH713" s="55"/>
      <c r="AI713" s="55"/>
      <c r="AJ713" s="73">
        <f>COUNT(Table1[[#This Row],[F open]:[M SuperVet]])</f>
        <v>1</v>
      </c>
    </row>
    <row r="714" spans="1:36" s="52" customFormat="1" hidden="1" x14ac:dyDescent="0.2">
      <c r="A714" s="16" t="str">
        <f>IF(B713=B714,"y"," ")</f>
        <v xml:space="preserve"> </v>
      </c>
      <c r="B714" s="16" t="s">
        <v>505</v>
      </c>
      <c r="C714" s="15" t="s">
        <v>1618</v>
      </c>
      <c r="D714" s="29" t="s">
        <v>397</v>
      </c>
      <c r="E714" s="29" t="s">
        <v>188</v>
      </c>
      <c r="F714" s="82">
        <f t="shared" si="264"/>
        <v>454</v>
      </c>
      <c r="G714" s="82" t="str">
        <f>IF(Table1[[#This Row],[F open]]=""," ",RANK(AD714,$AD$5:$AD$1454,1))</f>
        <v xml:space="preserve"> </v>
      </c>
      <c r="H714" s="82" t="str">
        <f>IF(Table1[[#This Row],[F Vet]]=""," ",RANK(AE714,$AE$5:$AE$1454,1))</f>
        <v xml:space="preserve"> </v>
      </c>
      <c r="I714" s="82" t="str">
        <f>IF(Table1[[#This Row],[F SuperVet]]=""," ",RANK(AF714,$AF$5:$AF$1454,1))</f>
        <v xml:space="preserve"> </v>
      </c>
      <c r="J714" s="82" t="str">
        <f>IF(Table1[[#This Row],[M Open]]=""," ",RANK(AG714,$AG$5:$AG$1454,1))</f>
        <v xml:space="preserve"> </v>
      </c>
      <c r="K714" s="82">
        <f>IF(Table1[[#This Row],[M Vet]]=""," ",RANK(AH714,$AH$5:$AH$1454,1))</f>
        <v>109</v>
      </c>
      <c r="L714" s="82" t="str">
        <f>IF(Table1[[#This Row],[M SuperVet]]=""," ",RANK(AI714,$AI$5:$AI$1454,1))</f>
        <v xml:space="preserve"> </v>
      </c>
      <c r="M714" s="74">
        <v>404</v>
      </c>
      <c r="N714" s="74">
        <v>176</v>
      </c>
      <c r="O714" s="74">
        <v>47</v>
      </c>
      <c r="P714" s="74">
        <v>128</v>
      </c>
      <c r="Q714" s="17">
        <v>151</v>
      </c>
      <c r="R714" s="17">
        <v>139</v>
      </c>
      <c r="S714" s="17">
        <v>104</v>
      </c>
      <c r="T714" s="17">
        <v>179</v>
      </c>
      <c r="U714" s="55">
        <f>+Table1[[#This Row],[Thames Turbo Sprint Triathlon]]/$M$3</f>
        <v>1</v>
      </c>
      <c r="V714" s="55">
        <f t="shared" si="265"/>
        <v>1</v>
      </c>
      <c r="W714" s="55">
        <f t="shared" si="266"/>
        <v>1</v>
      </c>
      <c r="X714" s="55">
        <f t="shared" si="267"/>
        <v>1</v>
      </c>
      <c r="Y714" s="55">
        <f t="shared" si="268"/>
        <v>0.29320388349514565</v>
      </c>
      <c r="Z714" s="55">
        <f>+Table1[[#This Row],[Hillingdon Sprint Triathlon]]/$R$3</f>
        <v>1</v>
      </c>
      <c r="AA714" s="55">
        <f>+Table1[[#This Row],[London Fields]]/$S$3</f>
        <v>1</v>
      </c>
      <c r="AB714" s="55">
        <f>+Table1[[#This Row],[Jekyll &amp; Hyde Park Duathlon]]/$T$3</f>
        <v>1</v>
      </c>
      <c r="AC714" s="65">
        <f t="shared" si="269"/>
        <v>3.2932038834951456</v>
      </c>
      <c r="AD714" s="55"/>
      <c r="AE714" s="55"/>
      <c r="AF714" s="55"/>
      <c r="AG714" s="55"/>
      <c r="AH714" s="55">
        <f>+AC714</f>
        <v>3.2932038834951456</v>
      </c>
      <c r="AI714" s="55"/>
      <c r="AJ714" s="73">
        <f>COUNT(Table1[[#This Row],[F open]:[M SuperVet]])</f>
        <v>1</v>
      </c>
    </row>
    <row r="715" spans="1:36" s="52" customFormat="1" hidden="1" x14ac:dyDescent="0.2">
      <c r="A715" s="16" t="str">
        <f t="shared" ref="A715:A719" si="271">IF(B714=B715,"y"," ")</f>
        <v xml:space="preserve"> </v>
      </c>
      <c r="B715" s="16" t="s">
        <v>226</v>
      </c>
      <c r="C715" s="15" t="s">
        <v>122</v>
      </c>
      <c r="D715" s="29" t="s">
        <v>217</v>
      </c>
      <c r="E715" s="29" t="s">
        <v>188</v>
      </c>
      <c r="F715" s="82">
        <f t="shared" si="264"/>
        <v>15</v>
      </c>
      <c r="G715" s="82" t="str">
        <f>IF(Table1[[#This Row],[F open]]=""," ",RANK(AD715,$AD$5:$AD$1454,1))</f>
        <v xml:space="preserve"> </v>
      </c>
      <c r="H715" s="82" t="str">
        <f>IF(Table1[[#This Row],[F Vet]]=""," ",RANK(AE715,$AE$5:$AE$1454,1))</f>
        <v xml:space="preserve"> </v>
      </c>
      <c r="I715" s="82" t="str">
        <f>IF(Table1[[#This Row],[F SuperVet]]=""," ",RANK(AF715,$AF$5:$AF$1454,1))</f>
        <v xml:space="preserve"> </v>
      </c>
      <c r="J715" s="82">
        <f>IF(Table1[[#This Row],[M Open]]=""," ",RANK(AG715,$AG$5:$AG$1454,1))</f>
        <v>8</v>
      </c>
      <c r="K715" s="82" t="str">
        <f>IF(Table1[[#This Row],[M Vet]]=""," ",RANK(AH715,$AH$5:$AH$1454,1))</f>
        <v xml:space="preserve"> </v>
      </c>
      <c r="L715" s="82" t="str">
        <f>IF(Table1[[#This Row],[M SuperVet]]=""," ",RANK(AI715,$AI$5:$AI$1454,1))</f>
        <v xml:space="preserve"> </v>
      </c>
      <c r="M715" s="74">
        <v>39</v>
      </c>
      <c r="N715" s="74">
        <v>176</v>
      </c>
      <c r="O715" s="74">
        <v>47</v>
      </c>
      <c r="P715" s="74">
        <v>128</v>
      </c>
      <c r="Q715" s="17">
        <v>6</v>
      </c>
      <c r="R715" s="17">
        <v>139</v>
      </c>
      <c r="S715" s="17">
        <v>104</v>
      </c>
      <c r="T715" s="17">
        <v>15</v>
      </c>
      <c r="U715" s="55">
        <f>+Table1[[#This Row],[Thames Turbo Sprint Triathlon]]/$M$3</f>
        <v>9.6534653465346537E-2</v>
      </c>
      <c r="V715" s="55">
        <f t="shared" si="265"/>
        <v>1</v>
      </c>
      <c r="W715" s="55">
        <f t="shared" si="266"/>
        <v>1</v>
      </c>
      <c r="X715" s="55">
        <f t="shared" si="267"/>
        <v>1</v>
      </c>
      <c r="Y715" s="55">
        <f t="shared" si="268"/>
        <v>1.1650485436893204E-2</v>
      </c>
      <c r="Z715" s="55">
        <f>+Table1[[#This Row],[Hillingdon Sprint Triathlon]]/$R$3</f>
        <v>1</v>
      </c>
      <c r="AA715" s="55">
        <f>+Table1[[#This Row],[London Fields]]/$S$3</f>
        <v>1</v>
      </c>
      <c r="AB715" s="55">
        <f>+Table1[[#This Row],[Jekyll &amp; Hyde Park Duathlon]]/$T$3</f>
        <v>8.3798882681564241E-2</v>
      </c>
      <c r="AC715" s="65">
        <f t="shared" si="269"/>
        <v>1.191984021583804</v>
      </c>
      <c r="AD715" s="55"/>
      <c r="AE715" s="55"/>
      <c r="AF715" s="55"/>
      <c r="AG715" s="55">
        <f t="shared" ref="AG715:AG716" si="272">+AC715</f>
        <v>1.191984021583804</v>
      </c>
      <c r="AH715" s="55"/>
      <c r="AI715" s="55"/>
      <c r="AJ715" s="73">
        <f>COUNT(Table1[[#This Row],[F open]:[M SuperVet]])</f>
        <v>1</v>
      </c>
    </row>
    <row r="716" spans="1:36" s="52" customFormat="1" hidden="1" x14ac:dyDescent="0.2">
      <c r="A716" s="16" t="str">
        <f t="shared" si="271"/>
        <v xml:space="preserve"> </v>
      </c>
      <c r="B716" s="16" t="s">
        <v>1493</v>
      </c>
      <c r="C716" s="15"/>
      <c r="D716" s="29" t="s">
        <v>217</v>
      </c>
      <c r="E716" s="29" t="s">
        <v>188</v>
      </c>
      <c r="F716" s="82">
        <f t="shared" si="264"/>
        <v>300</v>
      </c>
      <c r="G716" s="82" t="str">
        <f>IF(Table1[[#This Row],[F open]]=""," ",RANK(AD716,$AD$5:$AD$1454,1))</f>
        <v xml:space="preserve"> </v>
      </c>
      <c r="H716" s="82" t="str">
        <f>IF(Table1[[#This Row],[F Vet]]=""," ",RANK(AE716,$AE$5:$AE$1454,1))</f>
        <v xml:space="preserve"> </v>
      </c>
      <c r="I716" s="82" t="str">
        <f>IF(Table1[[#This Row],[F SuperVet]]=""," ",RANK(AF716,$AF$5:$AF$1454,1))</f>
        <v xml:space="preserve"> </v>
      </c>
      <c r="J716" s="82">
        <f>IF(Table1[[#This Row],[M Open]]=""," ",RANK(AG716,$AG$5:$AG$1454,1))</f>
        <v>178</v>
      </c>
      <c r="K716" s="82" t="str">
        <f>IF(Table1[[#This Row],[M Vet]]=""," ",RANK(AH716,$AH$5:$AH$1454,1))</f>
        <v xml:space="preserve"> </v>
      </c>
      <c r="L716" s="82" t="str">
        <f>IF(Table1[[#This Row],[M SuperVet]]=""," ",RANK(AI716,$AI$5:$AI$1454,1))</f>
        <v xml:space="preserve"> </v>
      </c>
      <c r="M716" s="74">
        <v>404</v>
      </c>
      <c r="N716" s="74">
        <v>176</v>
      </c>
      <c r="O716" s="74">
        <v>8</v>
      </c>
      <c r="P716" s="74">
        <v>128</v>
      </c>
      <c r="Q716" s="17">
        <v>515</v>
      </c>
      <c r="R716" s="17">
        <v>139</v>
      </c>
      <c r="S716" s="17">
        <v>104</v>
      </c>
      <c r="T716" s="17">
        <v>179</v>
      </c>
      <c r="U716" s="55">
        <f>+Table1[[#This Row],[Thames Turbo Sprint Triathlon]]/$M$3</f>
        <v>1</v>
      </c>
      <c r="V716" s="55">
        <f t="shared" si="265"/>
        <v>1</v>
      </c>
      <c r="W716" s="55">
        <f t="shared" si="266"/>
        <v>0.1702127659574468</v>
      </c>
      <c r="X716" s="55">
        <f t="shared" si="267"/>
        <v>1</v>
      </c>
      <c r="Y716" s="55">
        <f t="shared" si="268"/>
        <v>1</v>
      </c>
      <c r="Z716" s="55">
        <f>+Table1[[#This Row],[Hillingdon Sprint Triathlon]]/$R$3</f>
        <v>1</v>
      </c>
      <c r="AA716" s="55">
        <f>+Table1[[#This Row],[London Fields]]/$S$3</f>
        <v>1</v>
      </c>
      <c r="AB716" s="55">
        <f>+Table1[[#This Row],[Jekyll &amp; Hyde Park Duathlon]]/$T$3</f>
        <v>1</v>
      </c>
      <c r="AC716" s="65">
        <f t="shared" si="269"/>
        <v>3.1702127659574471</v>
      </c>
      <c r="AD716" s="55"/>
      <c r="AE716" s="55"/>
      <c r="AF716" s="55"/>
      <c r="AG716" s="55">
        <f t="shared" si="272"/>
        <v>3.1702127659574471</v>
      </c>
      <c r="AH716" s="55"/>
      <c r="AI716" s="55"/>
      <c r="AJ716" s="73">
        <f>COUNT(Table1[[#This Row],[F open]:[M SuperVet]])</f>
        <v>1</v>
      </c>
    </row>
    <row r="717" spans="1:36" s="52" customFormat="1" hidden="1" x14ac:dyDescent="0.2">
      <c r="A717" s="16" t="str">
        <f t="shared" si="271"/>
        <v xml:space="preserve"> </v>
      </c>
      <c r="B717" s="16" t="s">
        <v>862</v>
      </c>
      <c r="C717" s="15" t="s">
        <v>200</v>
      </c>
      <c r="D717" s="29" t="s">
        <v>1059</v>
      </c>
      <c r="E717" s="29" t="s">
        <v>188</v>
      </c>
      <c r="F717" s="82">
        <f t="shared" si="264"/>
        <v>117</v>
      </c>
      <c r="G717" s="82" t="str">
        <f>IF(Table1[[#This Row],[F open]]=""," ",RANK(AD717,$AD$5:$AD$1454,1))</f>
        <v xml:space="preserve"> </v>
      </c>
      <c r="H717" s="82" t="str">
        <f>IF(Table1[[#This Row],[F Vet]]=""," ",RANK(AE717,$AE$5:$AE$1454,1))</f>
        <v xml:space="preserve"> </v>
      </c>
      <c r="I717" s="82" t="str">
        <f>IF(Table1[[#This Row],[F SuperVet]]=""," ",RANK(AF717,$AF$5:$AF$1454,1))</f>
        <v xml:space="preserve"> </v>
      </c>
      <c r="J717" s="82" t="str">
        <f>IF(Table1[[#This Row],[M Open]]=""," ",RANK(AG717,$AG$5:$AG$1454,1))</f>
        <v xml:space="preserve"> </v>
      </c>
      <c r="K717" s="82" t="str">
        <f>IF(Table1[[#This Row],[M Vet]]=""," ",RANK(AH717,$AH$5:$AH$1454,1))</f>
        <v xml:space="preserve"> </v>
      </c>
      <c r="L717" s="82">
        <f>IF(Table1[[#This Row],[M SuperVet]]=""," ",RANK(AI717,$AI$5:$AI$1454,1))</f>
        <v>10</v>
      </c>
      <c r="M717" s="74">
        <v>186</v>
      </c>
      <c r="N717" s="74">
        <v>176</v>
      </c>
      <c r="O717" s="74">
        <v>47</v>
      </c>
      <c r="P717" s="74">
        <v>128</v>
      </c>
      <c r="Q717" s="17">
        <v>515</v>
      </c>
      <c r="R717" s="17">
        <v>73</v>
      </c>
      <c r="S717" s="17">
        <v>104</v>
      </c>
      <c r="T717" s="17">
        <v>179</v>
      </c>
      <c r="U717" s="55">
        <f>+Table1[[#This Row],[Thames Turbo Sprint Triathlon]]/$M$3</f>
        <v>0.46039603960396042</v>
      </c>
      <c r="V717" s="55">
        <f t="shared" si="265"/>
        <v>1</v>
      </c>
      <c r="W717" s="55">
        <f t="shared" si="266"/>
        <v>1</v>
      </c>
      <c r="X717" s="55">
        <f t="shared" si="267"/>
        <v>1</v>
      </c>
      <c r="Y717" s="55">
        <f t="shared" si="268"/>
        <v>1</v>
      </c>
      <c r="Z717" s="55">
        <f>+Table1[[#This Row],[Hillingdon Sprint Triathlon]]/$R$3</f>
        <v>0.52517985611510787</v>
      </c>
      <c r="AA717" s="55">
        <f>+Table1[[#This Row],[London Fields]]/$S$3</f>
        <v>1</v>
      </c>
      <c r="AB717" s="55">
        <f>+Table1[[#This Row],[Jekyll &amp; Hyde Park Duathlon]]/$T$3</f>
        <v>1</v>
      </c>
      <c r="AC717" s="65">
        <f t="shared" si="269"/>
        <v>2.9855758957190686</v>
      </c>
      <c r="AD717" s="55"/>
      <c r="AE717" s="55"/>
      <c r="AF717" s="55"/>
      <c r="AG717" s="55"/>
      <c r="AH717" s="55"/>
      <c r="AI717" s="55">
        <f t="shared" ref="AI717:AI718" si="273">+AC717</f>
        <v>2.9855758957190686</v>
      </c>
      <c r="AJ717" s="73">
        <f>COUNT(Table1[[#This Row],[F open]:[M SuperVet]])</f>
        <v>1</v>
      </c>
    </row>
    <row r="718" spans="1:36" s="52" customFormat="1" hidden="1" x14ac:dyDescent="0.2">
      <c r="A718" s="16" t="str">
        <f t="shared" si="271"/>
        <v xml:space="preserve"> </v>
      </c>
      <c r="B718" s="16" t="s">
        <v>2219</v>
      </c>
      <c r="C718" s="15" t="s">
        <v>680</v>
      </c>
      <c r="D718" s="29" t="s">
        <v>1059</v>
      </c>
      <c r="E718" s="29" t="s">
        <v>188</v>
      </c>
      <c r="F718" s="82">
        <f t="shared" si="264"/>
        <v>873</v>
      </c>
      <c r="G718" s="82" t="str">
        <f>IF(Table1[[#This Row],[F open]]=""," ",RANK(AD718,$AD$5:$AD$1454,1))</f>
        <v xml:space="preserve"> </v>
      </c>
      <c r="H718" s="82" t="str">
        <f>IF(Table1[[#This Row],[F Vet]]=""," ",RANK(AE718,$AE$5:$AE$1454,1))</f>
        <v xml:space="preserve"> </v>
      </c>
      <c r="I718" s="82" t="str">
        <f>IF(Table1[[#This Row],[F SuperVet]]=""," ",RANK(AF718,$AF$5:$AF$1454,1))</f>
        <v xml:space="preserve"> </v>
      </c>
      <c r="J718" s="82" t="str">
        <f>IF(Table1[[#This Row],[M Open]]=""," ",RANK(AG718,$AG$5:$AG$1454,1))</f>
        <v xml:space="preserve"> </v>
      </c>
      <c r="K718" s="82" t="str">
        <f>IF(Table1[[#This Row],[M Vet]]=""," ",RANK(AH718,$AH$5:$AH$1454,1))</f>
        <v xml:space="preserve"> </v>
      </c>
      <c r="L718" s="82">
        <f>IF(Table1[[#This Row],[M SuperVet]]=""," ",RANK(AI718,$AI$5:$AI$1454,1))</f>
        <v>46</v>
      </c>
      <c r="M718" s="74">
        <v>404</v>
      </c>
      <c r="N718" s="74">
        <v>176</v>
      </c>
      <c r="O718" s="74">
        <v>47</v>
      </c>
      <c r="P718" s="74">
        <v>128</v>
      </c>
      <c r="Q718" s="17">
        <v>515</v>
      </c>
      <c r="R718" s="17">
        <v>139</v>
      </c>
      <c r="S718" s="17">
        <v>104</v>
      </c>
      <c r="T718" s="17">
        <v>110</v>
      </c>
      <c r="U718" s="55">
        <f>+Table1[[#This Row],[Thames Turbo Sprint Triathlon]]/$M$3</f>
        <v>1</v>
      </c>
      <c r="V718" s="55">
        <f t="shared" si="265"/>
        <v>1</v>
      </c>
      <c r="W718" s="55">
        <f t="shared" si="266"/>
        <v>1</v>
      </c>
      <c r="X718" s="55">
        <f t="shared" si="267"/>
        <v>1</v>
      </c>
      <c r="Y718" s="55">
        <f t="shared" si="268"/>
        <v>1</v>
      </c>
      <c r="Z718" s="55">
        <f>+Table1[[#This Row],[Hillingdon Sprint Triathlon]]/$R$3</f>
        <v>1</v>
      </c>
      <c r="AA718" s="55">
        <f>+Table1[[#This Row],[London Fields]]/$S$3</f>
        <v>1</v>
      </c>
      <c r="AB718" s="55">
        <f>+Table1[[#This Row],[Jekyll &amp; Hyde Park Duathlon]]/$T$3</f>
        <v>0.61452513966480449</v>
      </c>
      <c r="AC718" s="65">
        <f t="shared" si="269"/>
        <v>3.6145251396648046</v>
      </c>
      <c r="AD718" s="55"/>
      <c r="AE718" s="55"/>
      <c r="AF718" s="55"/>
      <c r="AG718" s="55"/>
      <c r="AH718" s="55"/>
      <c r="AI718" s="55">
        <f t="shared" si="273"/>
        <v>3.6145251396648046</v>
      </c>
      <c r="AJ718" s="73">
        <f>COUNT(Table1[[#This Row],[F open]:[M SuperVet]])</f>
        <v>1</v>
      </c>
    </row>
    <row r="719" spans="1:36" s="52" customFormat="1" x14ac:dyDescent="0.2">
      <c r="A719" s="16" t="str">
        <f t="shared" si="271"/>
        <v xml:space="preserve"> </v>
      </c>
      <c r="B719" s="16" t="s">
        <v>1935</v>
      </c>
      <c r="C719" s="15"/>
      <c r="D719" s="29" t="s">
        <v>217</v>
      </c>
      <c r="E719" s="29" t="s">
        <v>194</v>
      </c>
      <c r="F719" s="82">
        <f t="shared" si="264"/>
        <v>1284</v>
      </c>
      <c r="G719" s="82">
        <f>IF(Table1[[#This Row],[F open]]=""," ",RANK(AD719,$AD$5:$AD$1454,1))</f>
        <v>245</v>
      </c>
      <c r="H719" s="82" t="str">
        <f>IF(Table1[[#This Row],[F Vet]]=""," ",RANK(AE719,$AE$5:$AE$1454,1))</f>
        <v xml:space="preserve"> </v>
      </c>
      <c r="I719" s="82" t="str">
        <f>IF(Table1[[#This Row],[F SuperVet]]=""," ",RANK(AF719,$AF$5:$AF$1454,1))</f>
        <v xml:space="preserve"> </v>
      </c>
      <c r="J719" s="82" t="str">
        <f>IF(Table1[[#This Row],[M Open]]=""," ",RANK(AG719,$AG$5:$AG$1454,1))</f>
        <v xml:space="preserve"> </v>
      </c>
      <c r="K719" s="82" t="str">
        <f>IF(Table1[[#This Row],[M Vet]]=""," ",RANK(AH719,$AH$5:$AH$1454,1))</f>
        <v xml:space="preserve"> </v>
      </c>
      <c r="L719" s="82" t="str">
        <f>IF(Table1[[#This Row],[M SuperVet]]=""," ",RANK(AI719,$AI$5:$AI$1454,1))</f>
        <v xml:space="preserve"> </v>
      </c>
      <c r="M719" s="74">
        <v>404</v>
      </c>
      <c r="N719" s="74">
        <v>176</v>
      </c>
      <c r="O719" s="74">
        <v>47</v>
      </c>
      <c r="P719" s="74">
        <v>128</v>
      </c>
      <c r="Q719" s="17">
        <v>459</v>
      </c>
      <c r="R719" s="17">
        <v>139</v>
      </c>
      <c r="S719" s="17">
        <v>104</v>
      </c>
      <c r="T719" s="17">
        <v>179</v>
      </c>
      <c r="U719" s="55">
        <f>+Table1[[#This Row],[Thames Turbo Sprint Triathlon]]/$M$3</f>
        <v>1</v>
      </c>
      <c r="V719" s="55">
        <f t="shared" si="265"/>
        <v>1</v>
      </c>
      <c r="W719" s="55">
        <f t="shared" si="266"/>
        <v>1</v>
      </c>
      <c r="X719" s="55">
        <f t="shared" si="267"/>
        <v>1</v>
      </c>
      <c r="Y719" s="55">
        <f t="shared" si="268"/>
        <v>0.89126213592233006</v>
      </c>
      <c r="Z719" s="55">
        <f>+Table1[[#This Row],[Hillingdon Sprint Triathlon]]/$R$3</f>
        <v>1</v>
      </c>
      <c r="AA719" s="55">
        <f>+Table1[[#This Row],[London Fields]]/$S$3</f>
        <v>1</v>
      </c>
      <c r="AB719" s="55">
        <f>+Table1[[#This Row],[Jekyll &amp; Hyde Park Duathlon]]/$T$3</f>
        <v>1</v>
      </c>
      <c r="AC719" s="65">
        <f t="shared" si="269"/>
        <v>3.8912621359223301</v>
      </c>
      <c r="AD719" s="55">
        <f>+AC719</f>
        <v>3.8912621359223301</v>
      </c>
      <c r="AE719" s="55"/>
      <c r="AF719" s="55"/>
      <c r="AG719" s="55"/>
      <c r="AH719" s="55"/>
      <c r="AI719" s="55"/>
      <c r="AJ719" s="73">
        <f>COUNT(Table1[[#This Row],[F open]:[M SuperVet]])</f>
        <v>1</v>
      </c>
    </row>
    <row r="720" spans="1:36" s="52" customFormat="1" hidden="1" x14ac:dyDescent="0.2">
      <c r="A720" s="16" t="str">
        <f t="shared" ref="A720:A763" si="274">IF(B719=B720,"y"," ")</f>
        <v xml:space="preserve"> </v>
      </c>
      <c r="B720" s="16" t="s">
        <v>1474</v>
      </c>
      <c r="C720" s="15"/>
      <c r="D720" s="29" t="s">
        <v>397</v>
      </c>
      <c r="E720" s="29" t="s">
        <v>188</v>
      </c>
      <c r="F720" s="82">
        <f t="shared" si="264"/>
        <v>1276</v>
      </c>
      <c r="G720" s="82" t="str">
        <f>IF(Table1[[#This Row],[F open]]=""," ",RANK(AD720,$AD$5:$AD$1454,1))</f>
        <v xml:space="preserve"> </v>
      </c>
      <c r="H720" s="82" t="str">
        <f>IF(Table1[[#This Row],[F Vet]]=""," ",RANK(AE720,$AE$5:$AE$1454,1))</f>
        <v xml:space="preserve"> </v>
      </c>
      <c r="I720" s="82" t="str">
        <f>IF(Table1[[#This Row],[F SuperVet]]=""," ",RANK(AF720,$AF$5:$AF$1454,1))</f>
        <v xml:space="preserve"> </v>
      </c>
      <c r="J720" s="82" t="str">
        <f>IF(Table1[[#This Row],[M Open]]=""," ",RANK(AG720,$AG$5:$AG$1454,1))</f>
        <v xml:space="preserve"> </v>
      </c>
      <c r="K720" s="82">
        <f>IF(Table1[[#This Row],[M Vet]]=""," ",RANK(AH720,$AH$5:$AH$1454,1))</f>
        <v>306</v>
      </c>
      <c r="L720" s="82" t="str">
        <f>IF(Table1[[#This Row],[M SuperVet]]=""," ",RANK(AI720,$AI$5:$AI$1454,1))</f>
        <v xml:space="preserve"> </v>
      </c>
      <c r="M720" s="74">
        <v>404</v>
      </c>
      <c r="N720" s="74">
        <v>156</v>
      </c>
      <c r="O720" s="74">
        <v>47</v>
      </c>
      <c r="P720" s="74">
        <v>128</v>
      </c>
      <c r="Q720" s="17">
        <v>515</v>
      </c>
      <c r="R720" s="17">
        <v>139</v>
      </c>
      <c r="S720" s="17">
        <v>104</v>
      </c>
      <c r="T720" s="17">
        <v>179</v>
      </c>
      <c r="U720" s="55">
        <f>+Table1[[#This Row],[Thames Turbo Sprint Triathlon]]/$M$3</f>
        <v>1</v>
      </c>
      <c r="V720" s="55">
        <f t="shared" si="265"/>
        <v>0.88636363636363635</v>
      </c>
      <c r="W720" s="55">
        <f t="shared" si="266"/>
        <v>1</v>
      </c>
      <c r="X720" s="55">
        <f t="shared" si="267"/>
        <v>1</v>
      </c>
      <c r="Y720" s="55">
        <f t="shared" si="268"/>
        <v>1</v>
      </c>
      <c r="Z720" s="55">
        <f>+Table1[[#This Row],[Hillingdon Sprint Triathlon]]/$R$3</f>
        <v>1</v>
      </c>
      <c r="AA720" s="55">
        <f>+Table1[[#This Row],[London Fields]]/$S$3</f>
        <v>1</v>
      </c>
      <c r="AB720" s="55">
        <f>+Table1[[#This Row],[Jekyll &amp; Hyde Park Duathlon]]/$T$3</f>
        <v>1</v>
      </c>
      <c r="AC720" s="65">
        <f t="shared" si="269"/>
        <v>3.8863636363636362</v>
      </c>
      <c r="AD720" s="55"/>
      <c r="AE720" s="55"/>
      <c r="AF720" s="55"/>
      <c r="AG720" s="55"/>
      <c r="AH720" s="55">
        <f>+AC720</f>
        <v>3.8863636363636362</v>
      </c>
      <c r="AI720" s="55"/>
      <c r="AJ720" s="73">
        <f>COUNT(Table1[[#This Row],[F open]:[M SuperVet]])</f>
        <v>1</v>
      </c>
    </row>
    <row r="721" spans="1:36" s="52" customFormat="1" hidden="1" x14ac:dyDescent="0.2">
      <c r="A721" s="16" t="str">
        <f t="shared" si="274"/>
        <v xml:space="preserve"> </v>
      </c>
      <c r="B721" s="16" t="s">
        <v>447</v>
      </c>
      <c r="C721" s="15" t="s">
        <v>94</v>
      </c>
      <c r="D721" s="29" t="s">
        <v>217</v>
      </c>
      <c r="E721" s="29" t="s">
        <v>188</v>
      </c>
      <c r="F721" s="82">
        <f t="shared" si="264"/>
        <v>706</v>
      </c>
      <c r="G721" s="82" t="str">
        <f>IF(Table1[[#This Row],[F open]]=""," ",RANK(AD721,$AD$5:$AD$1454,1))</f>
        <v xml:space="preserve"> </v>
      </c>
      <c r="H721" s="82" t="str">
        <f>IF(Table1[[#This Row],[F Vet]]=""," ",RANK(AE721,$AE$5:$AE$1454,1))</f>
        <v xml:space="preserve"> </v>
      </c>
      <c r="I721" s="82" t="str">
        <f>IF(Table1[[#This Row],[F SuperVet]]=""," ",RANK(AF721,$AF$5:$AF$1454,1))</f>
        <v xml:space="preserve"> </v>
      </c>
      <c r="J721" s="82">
        <f>IF(Table1[[#This Row],[M Open]]=""," ",RANK(AG721,$AG$5:$AG$1454,1))</f>
        <v>382</v>
      </c>
      <c r="K721" s="82" t="str">
        <f>IF(Table1[[#This Row],[M Vet]]=""," ",RANK(AH721,$AH$5:$AH$1454,1))</f>
        <v xml:space="preserve"> </v>
      </c>
      <c r="L721" s="82" t="str">
        <f>IF(Table1[[#This Row],[M SuperVet]]=""," ",RANK(AI721,$AI$5:$AI$1454,1))</f>
        <v xml:space="preserve"> </v>
      </c>
      <c r="M721" s="74">
        <v>198</v>
      </c>
      <c r="N721" s="74">
        <v>176</v>
      </c>
      <c r="O721" s="74">
        <v>47</v>
      </c>
      <c r="P721" s="74">
        <v>128</v>
      </c>
      <c r="Q721" s="17">
        <v>515</v>
      </c>
      <c r="R721" s="17">
        <v>139</v>
      </c>
      <c r="S721" s="17">
        <v>104</v>
      </c>
      <c r="T721" s="17">
        <v>179</v>
      </c>
      <c r="U721" s="55">
        <f>+Table1[[#This Row],[Thames Turbo Sprint Triathlon]]/$M$3</f>
        <v>0.49009900990099009</v>
      </c>
      <c r="V721" s="55">
        <f t="shared" si="265"/>
        <v>1</v>
      </c>
      <c r="W721" s="55">
        <f t="shared" si="266"/>
        <v>1</v>
      </c>
      <c r="X721" s="55">
        <f t="shared" si="267"/>
        <v>1</v>
      </c>
      <c r="Y721" s="55">
        <f t="shared" si="268"/>
        <v>1</v>
      </c>
      <c r="Z721" s="55">
        <f>+Table1[[#This Row],[Hillingdon Sprint Triathlon]]/$R$3</f>
        <v>1</v>
      </c>
      <c r="AA721" s="55">
        <f>+Table1[[#This Row],[London Fields]]/$S$3</f>
        <v>1</v>
      </c>
      <c r="AB721" s="55">
        <f>+Table1[[#This Row],[Jekyll &amp; Hyde Park Duathlon]]/$T$3</f>
        <v>1</v>
      </c>
      <c r="AC721" s="65">
        <f t="shared" si="269"/>
        <v>3.4900990099009901</v>
      </c>
      <c r="AD721" s="55"/>
      <c r="AE721" s="55"/>
      <c r="AF721" s="55"/>
      <c r="AG721" s="55">
        <f>+AC721</f>
        <v>3.4900990099009901</v>
      </c>
      <c r="AH721" s="55"/>
      <c r="AI721" s="55"/>
      <c r="AJ721" s="73">
        <f>COUNT(Table1[[#This Row],[F open]:[M SuperVet]])</f>
        <v>1</v>
      </c>
    </row>
    <row r="722" spans="1:36" s="52" customFormat="1" hidden="1" x14ac:dyDescent="0.2">
      <c r="A722" s="16" t="str">
        <f t="shared" si="274"/>
        <v xml:space="preserve"> </v>
      </c>
      <c r="B722" s="16" t="s">
        <v>2242</v>
      </c>
      <c r="C722" s="15"/>
      <c r="D722" s="29" t="s">
        <v>397</v>
      </c>
      <c r="E722" s="29" t="s">
        <v>188</v>
      </c>
      <c r="F722" s="82">
        <f t="shared" si="264"/>
        <v>1155</v>
      </c>
      <c r="G722" s="82" t="str">
        <f>IF(Table1[[#This Row],[F open]]=""," ",RANK(AD722,$AD$5:$AD$1454,1))</f>
        <v xml:space="preserve"> </v>
      </c>
      <c r="H722" s="82" t="str">
        <f>IF(Table1[[#This Row],[F Vet]]=""," ",RANK(AE722,$AE$5:$AE$1454,1))</f>
        <v xml:space="preserve"> </v>
      </c>
      <c r="I722" s="82" t="str">
        <f>IF(Table1[[#This Row],[F SuperVet]]=""," ",RANK(AF722,$AF$5:$AF$1454,1))</f>
        <v xml:space="preserve"> </v>
      </c>
      <c r="J722" s="82" t="str">
        <f>IF(Table1[[#This Row],[M Open]]=""," ",RANK(AG722,$AG$5:$AG$1454,1))</f>
        <v xml:space="preserve"> </v>
      </c>
      <c r="K722" s="82">
        <f>IF(Table1[[#This Row],[M Vet]]=""," ",RANK(AH722,$AH$5:$AH$1454,1))</f>
        <v>287</v>
      </c>
      <c r="L722" s="82" t="str">
        <f>IF(Table1[[#This Row],[M SuperVet]]=""," ",RANK(AI722,$AI$5:$AI$1454,1))</f>
        <v xml:space="preserve"> </v>
      </c>
      <c r="M722" s="74">
        <v>404</v>
      </c>
      <c r="N722" s="74">
        <v>176</v>
      </c>
      <c r="O722" s="74">
        <v>47</v>
      </c>
      <c r="P722" s="74">
        <v>128</v>
      </c>
      <c r="Q722" s="17">
        <v>515</v>
      </c>
      <c r="R722" s="17">
        <v>139</v>
      </c>
      <c r="S722" s="17">
        <v>104</v>
      </c>
      <c r="T722" s="17">
        <v>145</v>
      </c>
      <c r="U722" s="55">
        <f>+Table1[[#This Row],[Thames Turbo Sprint Triathlon]]/$M$3</f>
        <v>1</v>
      </c>
      <c r="V722" s="55">
        <f t="shared" si="265"/>
        <v>1</v>
      </c>
      <c r="W722" s="55">
        <f t="shared" si="266"/>
        <v>1</v>
      </c>
      <c r="X722" s="55">
        <f t="shared" si="267"/>
        <v>1</v>
      </c>
      <c r="Y722" s="55">
        <f t="shared" si="268"/>
        <v>1</v>
      </c>
      <c r="Z722" s="55">
        <f>+Table1[[#This Row],[Hillingdon Sprint Triathlon]]/$R$3</f>
        <v>1</v>
      </c>
      <c r="AA722" s="55">
        <f>+Table1[[#This Row],[London Fields]]/$S$3</f>
        <v>1</v>
      </c>
      <c r="AB722" s="55">
        <f>+Table1[[#This Row],[Jekyll &amp; Hyde Park Duathlon]]/$T$3</f>
        <v>0.81005586592178769</v>
      </c>
      <c r="AC722" s="65">
        <f t="shared" si="269"/>
        <v>3.8100558659217878</v>
      </c>
      <c r="AD722" s="55"/>
      <c r="AE722" s="55"/>
      <c r="AF722" s="55"/>
      <c r="AG722" s="55"/>
      <c r="AH722" s="55">
        <f>+AC722</f>
        <v>3.8100558659217878</v>
      </c>
      <c r="AI722" s="55"/>
      <c r="AJ722" s="73">
        <f>COUNT(Table1[[#This Row],[F open]:[M SuperVet]])</f>
        <v>1</v>
      </c>
    </row>
    <row r="723" spans="1:36" s="52" customFormat="1" hidden="1" x14ac:dyDescent="0.2">
      <c r="A723" s="16" t="str">
        <f t="shared" si="274"/>
        <v xml:space="preserve"> </v>
      </c>
      <c r="B723" s="16" t="s">
        <v>1425</v>
      </c>
      <c r="C723" s="15"/>
      <c r="D723" s="29" t="s">
        <v>217</v>
      </c>
      <c r="E723" s="29" t="s">
        <v>188</v>
      </c>
      <c r="F723" s="82">
        <f t="shared" si="264"/>
        <v>822</v>
      </c>
      <c r="G723" s="82" t="str">
        <f>IF(Table1[[#This Row],[F open]]=""," ",RANK(AD723,$AD$5:$AD$1454,1))</f>
        <v xml:space="preserve"> </v>
      </c>
      <c r="H723" s="82" t="str">
        <f>IF(Table1[[#This Row],[F Vet]]=""," ",RANK(AE723,$AE$5:$AE$1454,1))</f>
        <v xml:space="preserve"> </v>
      </c>
      <c r="I723" s="82" t="str">
        <f>IF(Table1[[#This Row],[F SuperVet]]=""," ",RANK(AF723,$AF$5:$AF$1454,1))</f>
        <v xml:space="preserve"> </v>
      </c>
      <c r="J723" s="82">
        <f>IF(Table1[[#This Row],[M Open]]=""," ",RANK(AG723,$AG$5:$AG$1454,1))</f>
        <v>430</v>
      </c>
      <c r="K723" s="82" t="str">
        <f>IF(Table1[[#This Row],[M Vet]]=""," ",RANK(AH723,$AH$5:$AH$1454,1))</f>
        <v xml:space="preserve"> </v>
      </c>
      <c r="L723" s="82" t="str">
        <f>IF(Table1[[#This Row],[M SuperVet]]=""," ",RANK(AI723,$AI$5:$AI$1454,1))</f>
        <v xml:space="preserve"> </v>
      </c>
      <c r="M723" s="74">
        <v>404</v>
      </c>
      <c r="N723" s="74">
        <v>102</v>
      </c>
      <c r="O723" s="74">
        <v>47</v>
      </c>
      <c r="P723" s="74">
        <v>128</v>
      </c>
      <c r="Q723" s="17">
        <v>515</v>
      </c>
      <c r="R723" s="17">
        <v>139</v>
      </c>
      <c r="S723" s="17">
        <v>104</v>
      </c>
      <c r="T723" s="17">
        <v>179</v>
      </c>
      <c r="U723" s="55">
        <f>+Table1[[#This Row],[Thames Turbo Sprint Triathlon]]/$M$3</f>
        <v>1</v>
      </c>
      <c r="V723" s="55">
        <f t="shared" si="265"/>
        <v>0.57954545454545459</v>
      </c>
      <c r="W723" s="55">
        <f t="shared" si="266"/>
        <v>1</v>
      </c>
      <c r="X723" s="55">
        <f t="shared" si="267"/>
        <v>1</v>
      </c>
      <c r="Y723" s="55">
        <f t="shared" si="268"/>
        <v>1</v>
      </c>
      <c r="Z723" s="55">
        <f>+Table1[[#This Row],[Hillingdon Sprint Triathlon]]/$R$3</f>
        <v>1</v>
      </c>
      <c r="AA723" s="55">
        <f>+Table1[[#This Row],[London Fields]]/$S$3</f>
        <v>1</v>
      </c>
      <c r="AB723" s="55">
        <f>+Table1[[#This Row],[Jekyll &amp; Hyde Park Duathlon]]/$T$3</f>
        <v>1</v>
      </c>
      <c r="AC723" s="65">
        <f t="shared" si="269"/>
        <v>3.5795454545454546</v>
      </c>
      <c r="AD723" s="55"/>
      <c r="AE723" s="55"/>
      <c r="AF723" s="55"/>
      <c r="AG723" s="55">
        <f t="shared" ref="AG723:AG724" si="275">+AC723</f>
        <v>3.5795454545454546</v>
      </c>
      <c r="AH723" s="55"/>
      <c r="AI723" s="55"/>
      <c r="AJ723" s="73">
        <f>COUNT(Table1[[#This Row],[F open]:[M SuperVet]])</f>
        <v>1</v>
      </c>
    </row>
    <row r="724" spans="1:36" s="52" customFormat="1" hidden="1" x14ac:dyDescent="0.2">
      <c r="A724" s="16" t="str">
        <f t="shared" si="274"/>
        <v xml:space="preserve"> </v>
      </c>
      <c r="B724" s="16" t="s">
        <v>1747</v>
      </c>
      <c r="C724" s="15"/>
      <c r="D724" s="29" t="s">
        <v>217</v>
      </c>
      <c r="E724" s="29" t="s">
        <v>188</v>
      </c>
      <c r="F724" s="82">
        <f t="shared" si="264"/>
        <v>602</v>
      </c>
      <c r="G724" s="82" t="str">
        <f>IF(Table1[[#This Row],[F open]]=""," ",RANK(AD724,$AD$5:$AD$1454,1))</f>
        <v xml:space="preserve"> </v>
      </c>
      <c r="H724" s="82" t="str">
        <f>IF(Table1[[#This Row],[F Vet]]=""," ",RANK(AE724,$AE$5:$AE$1454,1))</f>
        <v xml:space="preserve"> </v>
      </c>
      <c r="I724" s="82" t="str">
        <f>IF(Table1[[#This Row],[F SuperVet]]=""," ",RANK(AF724,$AF$5:$AF$1454,1))</f>
        <v xml:space="preserve"> </v>
      </c>
      <c r="J724" s="82">
        <f>IF(Table1[[#This Row],[M Open]]=""," ",RANK(AG724,$AG$5:$AG$1454,1))</f>
        <v>327</v>
      </c>
      <c r="K724" s="82" t="str">
        <f>IF(Table1[[#This Row],[M Vet]]=""," ",RANK(AH724,$AH$5:$AH$1454,1))</f>
        <v xml:space="preserve"> </v>
      </c>
      <c r="L724" s="82" t="str">
        <f>IF(Table1[[#This Row],[M SuperVet]]=""," ",RANK(AI724,$AI$5:$AI$1454,1))</f>
        <v xml:space="preserve"> </v>
      </c>
      <c r="M724" s="74">
        <v>404</v>
      </c>
      <c r="N724" s="74">
        <v>176</v>
      </c>
      <c r="O724" s="74">
        <v>47</v>
      </c>
      <c r="P724" s="74">
        <v>128</v>
      </c>
      <c r="Q724" s="17">
        <v>211</v>
      </c>
      <c r="R724" s="17">
        <v>139</v>
      </c>
      <c r="S724" s="17">
        <v>104</v>
      </c>
      <c r="T724" s="17">
        <v>179</v>
      </c>
      <c r="U724" s="55">
        <f>+Table1[[#This Row],[Thames Turbo Sprint Triathlon]]/$M$3</f>
        <v>1</v>
      </c>
      <c r="V724" s="55">
        <f t="shared" si="265"/>
        <v>1</v>
      </c>
      <c r="W724" s="55">
        <f t="shared" si="266"/>
        <v>1</v>
      </c>
      <c r="X724" s="55">
        <f t="shared" si="267"/>
        <v>1</v>
      </c>
      <c r="Y724" s="55">
        <f t="shared" si="268"/>
        <v>0.40970873786407769</v>
      </c>
      <c r="Z724" s="55">
        <f>+Table1[[#This Row],[Hillingdon Sprint Triathlon]]/$R$3</f>
        <v>1</v>
      </c>
      <c r="AA724" s="55">
        <f>+Table1[[#This Row],[London Fields]]/$S$3</f>
        <v>1</v>
      </c>
      <c r="AB724" s="55">
        <f>+Table1[[#This Row],[Jekyll &amp; Hyde Park Duathlon]]/$T$3</f>
        <v>1</v>
      </c>
      <c r="AC724" s="65">
        <f t="shared" si="269"/>
        <v>3.4097087378640776</v>
      </c>
      <c r="AD724" s="55"/>
      <c r="AE724" s="55"/>
      <c r="AF724" s="55"/>
      <c r="AG724" s="55">
        <f t="shared" si="275"/>
        <v>3.4097087378640776</v>
      </c>
      <c r="AH724" s="55"/>
      <c r="AI724" s="55"/>
      <c r="AJ724" s="73">
        <f>COUNT(Table1[[#This Row],[F open]:[M SuperVet]])</f>
        <v>1</v>
      </c>
    </row>
    <row r="725" spans="1:36" s="52" customFormat="1" x14ac:dyDescent="0.2">
      <c r="A725" s="16" t="str">
        <f t="shared" si="274"/>
        <v xml:space="preserve"> </v>
      </c>
      <c r="B725" s="16" t="s">
        <v>2140</v>
      </c>
      <c r="C725" s="15"/>
      <c r="D725" s="29" t="s">
        <v>217</v>
      </c>
      <c r="E725" s="29" t="s">
        <v>194</v>
      </c>
      <c r="F725" s="82">
        <f t="shared" si="264"/>
        <v>1319</v>
      </c>
      <c r="G725" s="82">
        <f>IF(Table1[[#This Row],[F open]]=""," ",RANK(AD725,$AD$5:$AD$1454,1))</f>
        <v>260</v>
      </c>
      <c r="H725" s="82" t="str">
        <f>IF(Table1[[#This Row],[F Vet]]=""," ",RANK(AE725,$AE$5:$AE$1454,1))</f>
        <v xml:space="preserve"> </v>
      </c>
      <c r="I725" s="82" t="str">
        <f>IF(Table1[[#This Row],[F SuperVet]]=""," ",RANK(AF725,$AF$5:$AF$1454,1))</f>
        <v xml:space="preserve"> </v>
      </c>
      <c r="J725" s="82" t="str">
        <f>IF(Table1[[#This Row],[M Open]]=""," ",RANK(AG725,$AG$5:$AG$1454,1))</f>
        <v xml:space="preserve"> </v>
      </c>
      <c r="K725" s="82" t="str">
        <f>IF(Table1[[#This Row],[M Vet]]=""," ",RANK(AH725,$AH$5:$AH$1454,1))</f>
        <v xml:space="preserve"> </v>
      </c>
      <c r="L725" s="82" t="str">
        <f>IF(Table1[[#This Row],[M SuperVet]]=""," ",RANK(AI725,$AI$5:$AI$1454,1))</f>
        <v xml:space="preserve"> </v>
      </c>
      <c r="M725" s="74">
        <v>404</v>
      </c>
      <c r="N725" s="74">
        <v>176</v>
      </c>
      <c r="O725" s="74">
        <v>47</v>
      </c>
      <c r="P725" s="74">
        <v>128</v>
      </c>
      <c r="Q725" s="17">
        <v>515</v>
      </c>
      <c r="R725" s="17">
        <v>139</v>
      </c>
      <c r="S725" s="17">
        <v>95</v>
      </c>
      <c r="T725" s="17">
        <v>179</v>
      </c>
      <c r="U725" s="55">
        <f>+Table1[[#This Row],[Thames Turbo Sprint Triathlon]]/$M$3</f>
        <v>1</v>
      </c>
      <c r="V725" s="55">
        <f t="shared" si="265"/>
        <v>1</v>
      </c>
      <c r="W725" s="55">
        <f t="shared" si="266"/>
        <v>1</v>
      </c>
      <c r="X725" s="55">
        <f t="shared" si="267"/>
        <v>1</v>
      </c>
      <c r="Y725" s="55">
        <f t="shared" si="268"/>
        <v>1</v>
      </c>
      <c r="Z725" s="55">
        <f>+Table1[[#This Row],[Hillingdon Sprint Triathlon]]/$R$3</f>
        <v>1</v>
      </c>
      <c r="AA725" s="55">
        <f>+Table1[[#This Row],[London Fields]]/$S$3</f>
        <v>0.91346153846153844</v>
      </c>
      <c r="AB725" s="55">
        <f>+Table1[[#This Row],[Jekyll &amp; Hyde Park Duathlon]]/$T$3</f>
        <v>1</v>
      </c>
      <c r="AC725" s="65">
        <f t="shared" si="269"/>
        <v>3.9134615384615383</v>
      </c>
      <c r="AD725" s="55">
        <f t="shared" ref="AD725:AD728" si="276">+AC725</f>
        <v>3.9134615384615383</v>
      </c>
      <c r="AE725" s="55"/>
      <c r="AF725" s="55"/>
      <c r="AG725" s="55"/>
      <c r="AH725" s="55"/>
      <c r="AI725" s="55"/>
      <c r="AJ725" s="73">
        <f>COUNT(Table1[[#This Row],[F open]:[M SuperVet]])</f>
        <v>1</v>
      </c>
    </row>
    <row r="726" spans="1:36" s="52" customFormat="1" x14ac:dyDescent="0.2">
      <c r="A726" s="16" t="str">
        <f t="shared" si="274"/>
        <v xml:space="preserve"> </v>
      </c>
      <c r="B726" s="16" t="s">
        <v>981</v>
      </c>
      <c r="C726" s="15" t="s">
        <v>268</v>
      </c>
      <c r="D726" s="29" t="s">
        <v>217</v>
      </c>
      <c r="E726" s="29" t="s">
        <v>194</v>
      </c>
      <c r="F726" s="82">
        <f t="shared" si="264"/>
        <v>1161</v>
      </c>
      <c r="G726" s="82">
        <f>IF(Table1[[#This Row],[F open]]=""," ",RANK(AD726,$AD$5:$AD$1454,1))</f>
        <v>199</v>
      </c>
      <c r="H726" s="82" t="str">
        <f>IF(Table1[[#This Row],[F Vet]]=""," ",RANK(AE726,$AE$5:$AE$1454,1))</f>
        <v xml:space="preserve"> </v>
      </c>
      <c r="I726" s="82" t="str">
        <f>IF(Table1[[#This Row],[F SuperVet]]=""," ",RANK(AF726,$AF$5:$AF$1454,1))</f>
        <v xml:space="preserve"> </v>
      </c>
      <c r="J726" s="82" t="str">
        <f>IF(Table1[[#This Row],[M Open]]=""," ",RANK(AG726,$AG$5:$AG$1454,1))</f>
        <v xml:space="preserve"> </v>
      </c>
      <c r="K726" s="82" t="str">
        <f>IF(Table1[[#This Row],[M Vet]]=""," ",RANK(AH726,$AH$5:$AH$1454,1))</f>
        <v xml:space="preserve"> </v>
      </c>
      <c r="L726" s="82" t="str">
        <f>IF(Table1[[#This Row],[M SuperVet]]=""," ",RANK(AI726,$AI$5:$AI$1454,1))</f>
        <v xml:space="preserve"> </v>
      </c>
      <c r="M726" s="74">
        <v>329</v>
      </c>
      <c r="N726" s="74">
        <v>176</v>
      </c>
      <c r="O726" s="74">
        <v>47</v>
      </c>
      <c r="P726" s="74">
        <v>128</v>
      </c>
      <c r="Q726" s="17">
        <v>515</v>
      </c>
      <c r="R726" s="17">
        <v>139</v>
      </c>
      <c r="S726" s="17">
        <v>104</v>
      </c>
      <c r="T726" s="17">
        <v>179</v>
      </c>
      <c r="U726" s="55">
        <f>+Table1[[#This Row],[Thames Turbo Sprint Triathlon]]/$M$3</f>
        <v>0.8143564356435643</v>
      </c>
      <c r="V726" s="55">
        <f t="shared" si="265"/>
        <v>1</v>
      </c>
      <c r="W726" s="55">
        <f t="shared" si="266"/>
        <v>1</v>
      </c>
      <c r="X726" s="55">
        <f t="shared" si="267"/>
        <v>1</v>
      </c>
      <c r="Y726" s="55">
        <f t="shared" si="268"/>
        <v>1</v>
      </c>
      <c r="Z726" s="55">
        <f>+Table1[[#This Row],[Hillingdon Sprint Triathlon]]/$R$3</f>
        <v>1</v>
      </c>
      <c r="AA726" s="55">
        <f>+Table1[[#This Row],[London Fields]]/$S$3</f>
        <v>1</v>
      </c>
      <c r="AB726" s="55">
        <f>+Table1[[#This Row],[Jekyll &amp; Hyde Park Duathlon]]/$T$3</f>
        <v>1</v>
      </c>
      <c r="AC726" s="65">
        <f t="shared" si="269"/>
        <v>3.8143564356435644</v>
      </c>
      <c r="AD726" s="55">
        <f t="shared" si="276"/>
        <v>3.8143564356435644</v>
      </c>
      <c r="AE726" s="55"/>
      <c r="AF726" s="55"/>
      <c r="AG726" s="55"/>
      <c r="AH726" s="55"/>
      <c r="AI726" s="55"/>
      <c r="AJ726" s="73">
        <f>COUNT(Table1[[#This Row],[F open]:[M SuperVet]])</f>
        <v>1</v>
      </c>
    </row>
    <row r="727" spans="1:36" s="52" customFormat="1" x14ac:dyDescent="0.2">
      <c r="A727" s="16" t="str">
        <f t="shared" si="274"/>
        <v xml:space="preserve"> </v>
      </c>
      <c r="B727" s="16" t="s">
        <v>1522</v>
      </c>
      <c r="C727" s="15" t="s">
        <v>219</v>
      </c>
      <c r="D727" s="29" t="s">
        <v>217</v>
      </c>
      <c r="E727" s="29" t="s">
        <v>194</v>
      </c>
      <c r="F727" s="82">
        <f t="shared" si="264"/>
        <v>1252</v>
      </c>
      <c r="G727" s="82">
        <f>IF(Table1[[#This Row],[F open]]=""," ",RANK(AD727,$AD$5:$AD$1454,1))</f>
        <v>237</v>
      </c>
      <c r="H727" s="82" t="str">
        <f>IF(Table1[[#This Row],[F Vet]]=""," ",RANK(AE727,$AE$5:$AE$1454,1))</f>
        <v xml:space="preserve"> </v>
      </c>
      <c r="I727" s="82" t="str">
        <f>IF(Table1[[#This Row],[F SuperVet]]=""," ",RANK(AF727,$AF$5:$AF$1454,1))</f>
        <v xml:space="preserve"> </v>
      </c>
      <c r="J727" s="82" t="str">
        <f>IF(Table1[[#This Row],[M Open]]=""," ",RANK(AG727,$AG$5:$AG$1454,1))</f>
        <v xml:space="preserve"> </v>
      </c>
      <c r="K727" s="82" t="str">
        <f>IF(Table1[[#This Row],[M Vet]]=""," ",RANK(AH727,$AH$5:$AH$1454,1))</f>
        <v xml:space="preserve"> </v>
      </c>
      <c r="L727" s="82" t="str">
        <f>IF(Table1[[#This Row],[M SuperVet]]=""," ",RANK(AI727,$AI$5:$AI$1454,1))</f>
        <v xml:space="preserve"> </v>
      </c>
      <c r="M727" s="74">
        <v>404</v>
      </c>
      <c r="N727" s="74">
        <v>176</v>
      </c>
      <c r="O727" s="74">
        <v>41</v>
      </c>
      <c r="P727" s="74">
        <v>128</v>
      </c>
      <c r="Q727" s="17">
        <v>515</v>
      </c>
      <c r="R727" s="17">
        <v>139</v>
      </c>
      <c r="S727" s="17">
        <v>104</v>
      </c>
      <c r="T727" s="17">
        <v>179</v>
      </c>
      <c r="U727" s="55">
        <f>+Table1[[#This Row],[Thames Turbo Sprint Triathlon]]/$M$3</f>
        <v>1</v>
      </c>
      <c r="V727" s="55">
        <f t="shared" si="265"/>
        <v>1</v>
      </c>
      <c r="W727" s="55">
        <f t="shared" si="266"/>
        <v>0.87234042553191493</v>
      </c>
      <c r="X727" s="55">
        <f t="shared" si="267"/>
        <v>1</v>
      </c>
      <c r="Y727" s="55">
        <f t="shared" si="268"/>
        <v>1</v>
      </c>
      <c r="Z727" s="55">
        <f>+Table1[[#This Row],[Hillingdon Sprint Triathlon]]/$R$3</f>
        <v>1</v>
      </c>
      <c r="AA727" s="55">
        <f>+Table1[[#This Row],[London Fields]]/$S$3</f>
        <v>1</v>
      </c>
      <c r="AB727" s="55">
        <f>+Table1[[#This Row],[Jekyll &amp; Hyde Park Duathlon]]/$T$3</f>
        <v>1</v>
      </c>
      <c r="AC727" s="65">
        <f t="shared" si="269"/>
        <v>3.8723404255319149</v>
      </c>
      <c r="AD727" s="55">
        <f t="shared" si="276"/>
        <v>3.8723404255319149</v>
      </c>
      <c r="AE727" s="55"/>
      <c r="AF727" s="55"/>
      <c r="AG727" s="55"/>
      <c r="AH727" s="55"/>
      <c r="AI727" s="55"/>
      <c r="AJ727" s="73">
        <f>COUNT(Table1[[#This Row],[F open]:[M SuperVet]])</f>
        <v>1</v>
      </c>
    </row>
    <row r="728" spans="1:36" s="52" customFormat="1" x14ac:dyDescent="0.2">
      <c r="A728" s="16" t="str">
        <f t="shared" si="274"/>
        <v xml:space="preserve"> </v>
      </c>
      <c r="B728" s="16" t="s">
        <v>2263</v>
      </c>
      <c r="C728" s="15"/>
      <c r="D728" s="29" t="s">
        <v>217</v>
      </c>
      <c r="E728" s="29" t="s">
        <v>194</v>
      </c>
      <c r="F728" s="82">
        <f t="shared" si="264"/>
        <v>1367</v>
      </c>
      <c r="G728" s="82">
        <f>IF(Table1[[#This Row],[F open]]=""," ",RANK(AD728,$AD$5:$AD$1454,1))</f>
        <v>280</v>
      </c>
      <c r="H728" s="82" t="str">
        <f>IF(Table1[[#This Row],[F Vet]]=""," ",RANK(AE728,$AE$5:$AE$1454,1))</f>
        <v xml:space="preserve"> </v>
      </c>
      <c r="I728" s="82" t="str">
        <f>IF(Table1[[#This Row],[F SuperVet]]=""," ",RANK(AF728,$AF$5:$AF$1454,1))</f>
        <v xml:space="preserve"> </v>
      </c>
      <c r="J728" s="82" t="str">
        <f>IF(Table1[[#This Row],[M Open]]=""," ",RANK(AG728,$AG$5:$AG$1454,1))</f>
        <v xml:space="preserve"> </v>
      </c>
      <c r="K728" s="82" t="str">
        <f>IF(Table1[[#This Row],[M Vet]]=""," ",RANK(AH728,$AH$5:$AH$1454,1))</f>
        <v xml:space="preserve"> </v>
      </c>
      <c r="L728" s="82" t="str">
        <f>IF(Table1[[#This Row],[M SuperVet]]=""," ",RANK(AI728,$AI$5:$AI$1454,1))</f>
        <v xml:space="preserve"> </v>
      </c>
      <c r="M728" s="74">
        <v>404</v>
      </c>
      <c r="N728" s="74">
        <v>176</v>
      </c>
      <c r="O728" s="74">
        <v>47</v>
      </c>
      <c r="P728" s="74">
        <v>128</v>
      </c>
      <c r="Q728" s="17">
        <v>515</v>
      </c>
      <c r="R728" s="17">
        <v>139</v>
      </c>
      <c r="S728" s="17">
        <v>104</v>
      </c>
      <c r="T728" s="17">
        <v>169</v>
      </c>
      <c r="U728" s="55">
        <f>+Table1[[#This Row],[Thames Turbo Sprint Triathlon]]/$M$3</f>
        <v>1</v>
      </c>
      <c r="V728" s="55">
        <f t="shared" si="265"/>
        <v>1</v>
      </c>
      <c r="W728" s="55">
        <f t="shared" si="266"/>
        <v>1</v>
      </c>
      <c r="X728" s="55">
        <f t="shared" si="267"/>
        <v>1</v>
      </c>
      <c r="Y728" s="55">
        <f t="shared" si="268"/>
        <v>1</v>
      </c>
      <c r="Z728" s="55">
        <f>+Table1[[#This Row],[Hillingdon Sprint Triathlon]]/$R$3</f>
        <v>1</v>
      </c>
      <c r="AA728" s="55">
        <f>+Table1[[#This Row],[London Fields]]/$S$3</f>
        <v>1</v>
      </c>
      <c r="AB728" s="55">
        <f>+Table1[[#This Row],[Jekyll &amp; Hyde Park Duathlon]]/$T$3</f>
        <v>0.94413407821229045</v>
      </c>
      <c r="AC728" s="65">
        <f t="shared" si="269"/>
        <v>3.9441340782122905</v>
      </c>
      <c r="AD728" s="55">
        <f t="shared" si="276"/>
        <v>3.9441340782122905</v>
      </c>
      <c r="AE728" s="55"/>
      <c r="AF728" s="55"/>
      <c r="AG728" s="55"/>
      <c r="AH728" s="55"/>
      <c r="AI728" s="55"/>
      <c r="AJ728" s="73">
        <f>COUNT(Table1[[#This Row],[F open]:[M SuperVet]])</f>
        <v>1</v>
      </c>
    </row>
    <row r="729" spans="1:36" s="52" customFormat="1" hidden="1" x14ac:dyDescent="0.2">
      <c r="A729" s="16" t="str">
        <f t="shared" si="274"/>
        <v xml:space="preserve"> </v>
      </c>
      <c r="B729" s="16" t="s">
        <v>402</v>
      </c>
      <c r="C729" s="15" t="s">
        <v>205</v>
      </c>
      <c r="D729" s="29" t="s">
        <v>397</v>
      </c>
      <c r="E729" s="29" t="s">
        <v>188</v>
      </c>
      <c r="F729" s="82">
        <f t="shared" si="264"/>
        <v>189</v>
      </c>
      <c r="G729" s="82" t="str">
        <f>IF(Table1[[#This Row],[F open]]=""," ",RANK(AD729,$AD$5:$AD$1454,1))</f>
        <v xml:space="preserve"> </v>
      </c>
      <c r="H729" s="82" t="str">
        <f>IF(Table1[[#This Row],[F Vet]]=""," ",RANK(AE729,$AE$5:$AE$1454,1))</f>
        <v xml:space="preserve"> </v>
      </c>
      <c r="I729" s="82" t="str">
        <f>IF(Table1[[#This Row],[F SuperVet]]=""," ",RANK(AF729,$AF$5:$AF$1454,1))</f>
        <v xml:space="preserve"> </v>
      </c>
      <c r="J729" s="82" t="str">
        <f>IF(Table1[[#This Row],[M Open]]=""," ",RANK(AG729,$AG$5:$AG$1454,1))</f>
        <v xml:space="preserve"> </v>
      </c>
      <c r="K729" s="82">
        <f>IF(Table1[[#This Row],[M Vet]]=""," ",RANK(AH729,$AH$5:$AH$1454,1))</f>
        <v>46</v>
      </c>
      <c r="L729" s="82" t="str">
        <f>IF(Table1[[#This Row],[M SuperVet]]=""," ",RANK(AI729,$AI$5:$AI$1454,1))</f>
        <v xml:space="preserve"> </v>
      </c>
      <c r="M729" s="74">
        <v>31</v>
      </c>
      <c r="N729" s="74">
        <v>176</v>
      </c>
      <c r="O729" s="74">
        <v>47</v>
      </c>
      <c r="P729" s="74">
        <v>128</v>
      </c>
      <c r="Q729" s="17">
        <v>515</v>
      </c>
      <c r="R729" s="17">
        <v>139</v>
      </c>
      <c r="S729" s="17">
        <v>104</v>
      </c>
      <c r="T729" s="17">
        <v>179</v>
      </c>
      <c r="U729" s="55">
        <f>+Table1[[#This Row],[Thames Turbo Sprint Triathlon]]/$M$3</f>
        <v>7.6732673267326731E-2</v>
      </c>
      <c r="V729" s="55">
        <f t="shared" si="265"/>
        <v>1</v>
      </c>
      <c r="W729" s="55">
        <f t="shared" si="266"/>
        <v>1</v>
      </c>
      <c r="X729" s="55">
        <f t="shared" si="267"/>
        <v>1</v>
      </c>
      <c r="Y729" s="55">
        <f t="shared" si="268"/>
        <v>1</v>
      </c>
      <c r="Z729" s="55">
        <f>+Table1[[#This Row],[Hillingdon Sprint Triathlon]]/$R$3</f>
        <v>1</v>
      </c>
      <c r="AA729" s="55">
        <f>+Table1[[#This Row],[London Fields]]/$S$3</f>
        <v>1</v>
      </c>
      <c r="AB729" s="55">
        <f>+Table1[[#This Row],[Jekyll &amp; Hyde Park Duathlon]]/$T$3</f>
        <v>1</v>
      </c>
      <c r="AC729" s="65">
        <f t="shared" si="269"/>
        <v>3.076732673267327</v>
      </c>
      <c r="AD729" s="55"/>
      <c r="AE729" s="55"/>
      <c r="AF729" s="55"/>
      <c r="AG729" s="55"/>
      <c r="AH729" s="55">
        <f t="shared" ref="AH729:AH730" si="277">+AC729</f>
        <v>3.076732673267327</v>
      </c>
      <c r="AI729" s="55"/>
      <c r="AJ729" s="73">
        <f>COUNT(Table1[[#This Row],[F open]:[M SuperVet]])</f>
        <v>1</v>
      </c>
    </row>
    <row r="730" spans="1:36" s="52" customFormat="1" hidden="1" x14ac:dyDescent="0.2">
      <c r="A730" s="16" t="str">
        <f t="shared" si="274"/>
        <v xml:space="preserve"> </v>
      </c>
      <c r="B730" s="16" t="s">
        <v>1387</v>
      </c>
      <c r="C730" s="15" t="s">
        <v>122</v>
      </c>
      <c r="D730" s="29" t="s">
        <v>397</v>
      </c>
      <c r="E730" s="29" t="s">
        <v>188</v>
      </c>
      <c r="F730" s="82">
        <f t="shared" si="264"/>
        <v>67</v>
      </c>
      <c r="G730" s="82" t="str">
        <f>IF(Table1[[#This Row],[F open]]=""," ",RANK(AD730,$AD$5:$AD$1454,1))</f>
        <v xml:space="preserve"> </v>
      </c>
      <c r="H730" s="82" t="str">
        <f>IF(Table1[[#This Row],[F Vet]]=""," ",RANK(AE730,$AE$5:$AE$1454,1))</f>
        <v xml:space="preserve"> </v>
      </c>
      <c r="I730" s="82" t="str">
        <f>IF(Table1[[#This Row],[F SuperVet]]=""," ",RANK(AF730,$AF$5:$AF$1454,1))</f>
        <v xml:space="preserve"> </v>
      </c>
      <c r="J730" s="82" t="str">
        <f>IF(Table1[[#This Row],[M Open]]=""," ",RANK(AG730,$AG$5:$AG$1454,1))</f>
        <v xml:space="preserve"> </v>
      </c>
      <c r="K730" s="82">
        <f>IF(Table1[[#This Row],[M Vet]]=""," ",RANK(AH730,$AH$5:$AH$1454,1))</f>
        <v>18</v>
      </c>
      <c r="L730" s="82" t="str">
        <f>IF(Table1[[#This Row],[M SuperVet]]=""," ",RANK(AI730,$AI$5:$AI$1454,1))</f>
        <v xml:space="preserve"> </v>
      </c>
      <c r="M730" s="74">
        <v>404</v>
      </c>
      <c r="N730" s="74">
        <v>55</v>
      </c>
      <c r="O730" s="74">
        <v>47</v>
      </c>
      <c r="P730" s="74">
        <v>128</v>
      </c>
      <c r="Q730" s="17">
        <v>53</v>
      </c>
      <c r="R730" s="17">
        <v>139</v>
      </c>
      <c r="S730" s="17">
        <v>104</v>
      </c>
      <c r="T730" s="17">
        <v>179</v>
      </c>
      <c r="U730" s="55">
        <f>+Table1[[#This Row],[Thames Turbo Sprint Triathlon]]/$M$3</f>
        <v>1</v>
      </c>
      <c r="V730" s="55">
        <f t="shared" si="265"/>
        <v>0.3125</v>
      </c>
      <c r="W730" s="55">
        <f t="shared" si="266"/>
        <v>1</v>
      </c>
      <c r="X730" s="55">
        <f t="shared" si="267"/>
        <v>1</v>
      </c>
      <c r="Y730" s="55">
        <f t="shared" si="268"/>
        <v>0.1029126213592233</v>
      </c>
      <c r="Z730" s="55">
        <f>+Table1[[#This Row],[Hillingdon Sprint Triathlon]]/$R$3</f>
        <v>1</v>
      </c>
      <c r="AA730" s="55">
        <f>+Table1[[#This Row],[London Fields]]/$S$3</f>
        <v>1</v>
      </c>
      <c r="AB730" s="55">
        <f>+Table1[[#This Row],[Jekyll &amp; Hyde Park Duathlon]]/$T$3</f>
        <v>1</v>
      </c>
      <c r="AC730" s="65">
        <f t="shared" si="269"/>
        <v>2.4154126213592235</v>
      </c>
      <c r="AD730" s="55"/>
      <c r="AE730" s="55"/>
      <c r="AF730" s="55"/>
      <c r="AG730" s="55"/>
      <c r="AH730" s="55">
        <f t="shared" si="277"/>
        <v>2.4154126213592235</v>
      </c>
      <c r="AI730" s="55"/>
      <c r="AJ730" s="73">
        <f>COUNT(Table1[[#This Row],[F open]:[M SuperVet]])</f>
        <v>1</v>
      </c>
    </row>
    <row r="731" spans="1:36" s="52" customFormat="1" hidden="1" x14ac:dyDescent="0.2">
      <c r="A731" s="16" t="str">
        <f t="shared" si="274"/>
        <v xml:space="preserve"> </v>
      </c>
      <c r="B731" s="16" t="s">
        <v>1574</v>
      </c>
      <c r="C731" s="15" t="s">
        <v>135</v>
      </c>
      <c r="D731" s="29" t="s">
        <v>1059</v>
      </c>
      <c r="E731" s="29" t="s">
        <v>1530</v>
      </c>
      <c r="F731" s="82">
        <f t="shared" si="264"/>
        <v>989</v>
      </c>
      <c r="G731" s="82" t="str">
        <f>IF(Table1[[#This Row],[F open]]=""," ",RANK(AD731,$AD$5:$AD$1454,1))</f>
        <v xml:space="preserve"> </v>
      </c>
      <c r="H731" s="82" t="str">
        <f>IF(Table1[[#This Row],[F Vet]]=""," ",RANK(AE731,$AE$5:$AE$1454,1))</f>
        <v xml:space="preserve"> </v>
      </c>
      <c r="I731" s="82" t="str">
        <f>IF(Table1[[#This Row],[F SuperVet]]=""," ",RANK(AF731,$AF$5:$AF$1454,1))</f>
        <v xml:space="preserve"> </v>
      </c>
      <c r="J731" s="82" t="str">
        <f>IF(Table1[[#This Row],[M Open]]=""," ",RANK(AG731,$AG$5:$AG$1454,1))</f>
        <v xml:space="preserve"> </v>
      </c>
      <c r="K731" s="82" t="str">
        <f>IF(Table1[[#This Row],[M Vet]]=""," ",RANK(AH731,$AH$5:$AH$1454,1))</f>
        <v xml:space="preserve"> </v>
      </c>
      <c r="L731" s="82">
        <f>IF(Table1[[#This Row],[M SuperVet]]=""," ",RANK(AI731,$AI$5:$AI$1454,1))</f>
        <v>58</v>
      </c>
      <c r="M731" s="74">
        <v>404</v>
      </c>
      <c r="N731" s="74">
        <v>176</v>
      </c>
      <c r="O731" s="74">
        <v>47</v>
      </c>
      <c r="P731" s="74">
        <v>89</v>
      </c>
      <c r="Q731" s="17">
        <v>515</v>
      </c>
      <c r="R731" s="17">
        <v>139</v>
      </c>
      <c r="S731" s="17">
        <v>104</v>
      </c>
      <c r="T731" s="17">
        <v>179</v>
      </c>
      <c r="U731" s="55">
        <f>+Table1[[#This Row],[Thames Turbo Sprint Triathlon]]/$M$3</f>
        <v>1</v>
      </c>
      <c r="V731" s="55">
        <f t="shared" si="265"/>
        <v>1</v>
      </c>
      <c r="W731" s="55">
        <f t="shared" si="266"/>
        <v>1</v>
      </c>
      <c r="X731" s="55">
        <f t="shared" si="267"/>
        <v>0.6953125</v>
      </c>
      <c r="Y731" s="55">
        <f t="shared" si="268"/>
        <v>1</v>
      </c>
      <c r="Z731" s="55">
        <f>+Table1[[#This Row],[Hillingdon Sprint Triathlon]]/$R$3</f>
        <v>1</v>
      </c>
      <c r="AA731" s="55">
        <f>+Table1[[#This Row],[London Fields]]/$S$3</f>
        <v>1</v>
      </c>
      <c r="AB731" s="55">
        <f>+Table1[[#This Row],[Jekyll &amp; Hyde Park Duathlon]]/$T$3</f>
        <v>1</v>
      </c>
      <c r="AC731" s="65">
        <f t="shared" si="269"/>
        <v>3.6953125</v>
      </c>
      <c r="AD731" s="55"/>
      <c r="AE731" s="55"/>
      <c r="AF731" s="55"/>
      <c r="AG731" s="55"/>
      <c r="AH731" s="55"/>
      <c r="AI731" s="55">
        <f>+AC731</f>
        <v>3.6953125</v>
      </c>
      <c r="AJ731" s="73">
        <f>COUNT(Table1[[#This Row],[F open]:[M SuperVet]])</f>
        <v>1</v>
      </c>
    </row>
    <row r="732" spans="1:36" s="52" customFormat="1" hidden="1" x14ac:dyDescent="0.2">
      <c r="A732" s="16" t="str">
        <f t="shared" si="274"/>
        <v xml:space="preserve"> </v>
      </c>
      <c r="B732" s="16" t="s">
        <v>1798</v>
      </c>
      <c r="C732" s="15"/>
      <c r="D732" s="29" t="s">
        <v>397</v>
      </c>
      <c r="E732" s="29" t="s">
        <v>188</v>
      </c>
      <c r="F732" s="82">
        <f t="shared" si="264"/>
        <v>785</v>
      </c>
      <c r="G732" s="82" t="str">
        <f>IF(Table1[[#This Row],[F open]]=""," ",RANK(AD732,$AD$5:$AD$1454,1))</f>
        <v xml:space="preserve"> </v>
      </c>
      <c r="H732" s="82" t="str">
        <f>IF(Table1[[#This Row],[F Vet]]=""," ",RANK(AE732,$AE$5:$AE$1454,1))</f>
        <v xml:space="preserve"> </v>
      </c>
      <c r="I732" s="82" t="str">
        <f>IF(Table1[[#This Row],[F SuperVet]]=""," ",RANK(AF732,$AF$5:$AF$1454,1))</f>
        <v xml:space="preserve"> </v>
      </c>
      <c r="J732" s="82" t="str">
        <f>IF(Table1[[#This Row],[M Open]]=""," ",RANK(AG732,$AG$5:$AG$1454,1))</f>
        <v xml:space="preserve"> </v>
      </c>
      <c r="K732" s="82">
        <f>IF(Table1[[#This Row],[M Vet]]=""," ",RANK(AH732,$AH$5:$AH$1454,1))</f>
        <v>188</v>
      </c>
      <c r="L732" s="82" t="str">
        <f>IF(Table1[[#This Row],[M SuperVet]]=""," ",RANK(AI732,$AI$5:$AI$1454,1))</f>
        <v xml:space="preserve"> </v>
      </c>
      <c r="M732" s="74">
        <v>404</v>
      </c>
      <c r="N732" s="74">
        <v>176</v>
      </c>
      <c r="O732" s="74">
        <v>47</v>
      </c>
      <c r="P732" s="74">
        <v>128</v>
      </c>
      <c r="Q732" s="17">
        <v>283</v>
      </c>
      <c r="R732" s="17">
        <v>139</v>
      </c>
      <c r="S732" s="17">
        <v>104</v>
      </c>
      <c r="T732" s="17">
        <v>179</v>
      </c>
      <c r="U732" s="55">
        <f>+Table1[[#This Row],[Thames Turbo Sprint Triathlon]]/$M$3</f>
        <v>1</v>
      </c>
      <c r="V732" s="55">
        <f t="shared" si="265"/>
        <v>1</v>
      </c>
      <c r="W732" s="55">
        <f t="shared" si="266"/>
        <v>1</v>
      </c>
      <c r="X732" s="55">
        <f t="shared" si="267"/>
        <v>1</v>
      </c>
      <c r="Y732" s="55">
        <f t="shared" si="268"/>
        <v>0.54951456310679614</v>
      </c>
      <c r="Z732" s="55">
        <f>+Table1[[#This Row],[Hillingdon Sprint Triathlon]]/$R$3</f>
        <v>1</v>
      </c>
      <c r="AA732" s="55">
        <f>+Table1[[#This Row],[London Fields]]/$S$3</f>
        <v>1</v>
      </c>
      <c r="AB732" s="55">
        <f>+Table1[[#This Row],[Jekyll &amp; Hyde Park Duathlon]]/$T$3</f>
        <v>1</v>
      </c>
      <c r="AC732" s="65">
        <f t="shared" si="269"/>
        <v>3.5495145631067961</v>
      </c>
      <c r="AD732" s="55"/>
      <c r="AE732" s="55"/>
      <c r="AF732" s="55"/>
      <c r="AG732" s="55"/>
      <c r="AH732" s="55">
        <f>+AC732</f>
        <v>3.5495145631067961</v>
      </c>
      <c r="AI732" s="55"/>
      <c r="AJ732" s="73">
        <f>COUNT(Table1[[#This Row],[F open]:[M SuperVet]])</f>
        <v>1</v>
      </c>
    </row>
    <row r="733" spans="1:36" s="52" customFormat="1" hidden="1" x14ac:dyDescent="0.2">
      <c r="A733" s="16" t="str">
        <f t="shared" si="274"/>
        <v xml:space="preserve"> </v>
      </c>
      <c r="B733" s="16" t="s">
        <v>794</v>
      </c>
      <c r="C733" s="15" t="s">
        <v>795</v>
      </c>
      <c r="D733" s="29" t="s">
        <v>217</v>
      </c>
      <c r="E733" s="29" t="s">
        <v>188</v>
      </c>
      <c r="F733" s="82">
        <f t="shared" si="264"/>
        <v>367</v>
      </c>
      <c r="G733" s="82" t="str">
        <f>IF(Table1[[#This Row],[F open]]=""," ",RANK(AD733,$AD$5:$AD$1454,1))</f>
        <v xml:space="preserve"> </v>
      </c>
      <c r="H733" s="82" t="str">
        <f>IF(Table1[[#This Row],[F Vet]]=""," ",RANK(AE733,$AE$5:$AE$1454,1))</f>
        <v xml:space="preserve"> </v>
      </c>
      <c r="I733" s="82" t="str">
        <f>IF(Table1[[#This Row],[F SuperVet]]=""," ",RANK(AF733,$AF$5:$AF$1454,1))</f>
        <v xml:space="preserve"> </v>
      </c>
      <c r="J733" s="82">
        <f>IF(Table1[[#This Row],[M Open]]=""," ",RANK(AG733,$AG$5:$AG$1454,1))</f>
        <v>215</v>
      </c>
      <c r="K733" s="82" t="str">
        <f>IF(Table1[[#This Row],[M Vet]]=""," ",RANK(AH733,$AH$5:$AH$1454,1))</f>
        <v xml:space="preserve"> </v>
      </c>
      <c r="L733" s="82" t="str">
        <f>IF(Table1[[#This Row],[M SuperVet]]=""," ",RANK(AI733,$AI$5:$AI$1454,1))</f>
        <v xml:space="preserve"> </v>
      </c>
      <c r="M733" s="74">
        <v>90</v>
      </c>
      <c r="N733" s="74">
        <v>176</v>
      </c>
      <c r="O733" s="74">
        <v>47</v>
      </c>
      <c r="P733" s="74">
        <v>128</v>
      </c>
      <c r="Q733" s="17">
        <v>515</v>
      </c>
      <c r="R733" s="17">
        <v>139</v>
      </c>
      <c r="S733" s="17">
        <v>104</v>
      </c>
      <c r="T733" s="17">
        <v>179</v>
      </c>
      <c r="U733" s="55">
        <f>+Table1[[#This Row],[Thames Turbo Sprint Triathlon]]/$M$3</f>
        <v>0.22277227722772278</v>
      </c>
      <c r="V733" s="55">
        <f t="shared" si="265"/>
        <v>1</v>
      </c>
      <c r="W733" s="55">
        <f t="shared" si="266"/>
        <v>1</v>
      </c>
      <c r="X733" s="55">
        <f t="shared" si="267"/>
        <v>1</v>
      </c>
      <c r="Y733" s="55">
        <f t="shared" si="268"/>
        <v>1</v>
      </c>
      <c r="Z733" s="55">
        <f>+Table1[[#This Row],[Hillingdon Sprint Triathlon]]/$R$3</f>
        <v>1</v>
      </c>
      <c r="AA733" s="55">
        <f>+Table1[[#This Row],[London Fields]]/$S$3</f>
        <v>1</v>
      </c>
      <c r="AB733" s="55">
        <f>+Table1[[#This Row],[Jekyll &amp; Hyde Park Duathlon]]/$T$3</f>
        <v>1</v>
      </c>
      <c r="AC733" s="65">
        <f t="shared" si="269"/>
        <v>3.2227722772277225</v>
      </c>
      <c r="AD733" s="55"/>
      <c r="AE733" s="55"/>
      <c r="AF733" s="55"/>
      <c r="AG733" s="55">
        <f>+AC733</f>
        <v>3.2227722772277225</v>
      </c>
      <c r="AH733" s="55"/>
      <c r="AI733" s="55"/>
      <c r="AJ733" s="73">
        <f>COUNT(Table1[[#This Row],[F open]:[M SuperVet]])</f>
        <v>1</v>
      </c>
    </row>
    <row r="734" spans="1:36" s="52" customFormat="1" x14ac:dyDescent="0.2">
      <c r="A734" s="16" t="str">
        <f t="shared" si="274"/>
        <v xml:space="preserve"> </v>
      </c>
      <c r="B734" s="16" t="s">
        <v>1020</v>
      </c>
      <c r="C734" s="15"/>
      <c r="D734" s="29" t="s">
        <v>1059</v>
      </c>
      <c r="E734" s="29" t="s">
        <v>194</v>
      </c>
      <c r="F734" s="82">
        <f t="shared" si="264"/>
        <v>1318</v>
      </c>
      <c r="G734" s="82" t="str">
        <f>IF(Table1[[#This Row],[F open]]=""," ",RANK(AD734,$AD$5:$AD$1454,1))</f>
        <v xml:space="preserve"> </v>
      </c>
      <c r="H734" s="82" t="str">
        <f>IF(Table1[[#This Row],[F Vet]]=""," ",RANK(AE734,$AE$5:$AE$1454,1))</f>
        <v xml:space="preserve"> </v>
      </c>
      <c r="I734" s="82">
        <f>IF(Table1[[#This Row],[F SuperVet]]=""," ",RANK(AF734,$AF$5:$AF$1454,1))</f>
        <v>24</v>
      </c>
      <c r="J734" s="82" t="str">
        <f>IF(Table1[[#This Row],[M Open]]=""," ",RANK(AG734,$AG$5:$AG$1454,1))</f>
        <v xml:space="preserve"> </v>
      </c>
      <c r="K734" s="82" t="str">
        <f>IF(Table1[[#This Row],[M Vet]]=""," ",RANK(AH734,$AH$5:$AH$1454,1))</f>
        <v xml:space="preserve"> </v>
      </c>
      <c r="L734" s="82" t="str">
        <f>IF(Table1[[#This Row],[M SuperVet]]=""," ",RANK(AI734,$AI$5:$AI$1454,1))</f>
        <v xml:space="preserve"> </v>
      </c>
      <c r="M734" s="74">
        <v>369</v>
      </c>
      <c r="N734" s="74">
        <v>176</v>
      </c>
      <c r="O734" s="74">
        <v>47</v>
      </c>
      <c r="P734" s="74">
        <v>128</v>
      </c>
      <c r="Q734" s="17">
        <v>515</v>
      </c>
      <c r="R734" s="17">
        <v>139</v>
      </c>
      <c r="S734" s="17">
        <v>104</v>
      </c>
      <c r="T734" s="17">
        <v>179</v>
      </c>
      <c r="U734" s="55">
        <f>+Table1[[#This Row],[Thames Turbo Sprint Triathlon]]/$M$3</f>
        <v>0.9133663366336634</v>
      </c>
      <c r="V734" s="55">
        <f t="shared" si="265"/>
        <v>1</v>
      </c>
      <c r="W734" s="55">
        <f t="shared" si="266"/>
        <v>1</v>
      </c>
      <c r="X734" s="55">
        <f t="shared" si="267"/>
        <v>1</v>
      </c>
      <c r="Y734" s="55">
        <f t="shared" si="268"/>
        <v>1</v>
      </c>
      <c r="Z734" s="55">
        <f>+Table1[[#This Row],[Hillingdon Sprint Triathlon]]/$R$3</f>
        <v>1</v>
      </c>
      <c r="AA734" s="55">
        <f>+Table1[[#This Row],[London Fields]]/$S$3</f>
        <v>1</v>
      </c>
      <c r="AB734" s="55">
        <f>+Table1[[#This Row],[Jekyll &amp; Hyde Park Duathlon]]/$T$3</f>
        <v>1</v>
      </c>
      <c r="AC734" s="65">
        <f t="shared" si="269"/>
        <v>3.9133663366336635</v>
      </c>
      <c r="AD734" s="55"/>
      <c r="AE734" s="55"/>
      <c r="AF734" s="55">
        <f>+AC734</f>
        <v>3.9133663366336635</v>
      </c>
      <c r="AG734" s="55"/>
      <c r="AH734" s="55"/>
      <c r="AI734" s="55"/>
      <c r="AJ734" s="73">
        <f>COUNT(Table1[[#This Row],[F open]:[M SuperVet]])</f>
        <v>1</v>
      </c>
    </row>
    <row r="735" spans="1:36" s="52" customFormat="1" x14ac:dyDescent="0.2">
      <c r="A735" s="16" t="str">
        <f t="shared" si="274"/>
        <v xml:space="preserve"> </v>
      </c>
      <c r="B735" s="16" t="s">
        <v>1589</v>
      </c>
      <c r="C735" s="15"/>
      <c r="D735" s="29" t="s">
        <v>217</v>
      </c>
      <c r="E735" s="29" t="s">
        <v>1538</v>
      </c>
      <c r="F735" s="82">
        <f t="shared" si="264"/>
        <v>1171</v>
      </c>
      <c r="G735" s="82">
        <f>IF(Table1[[#This Row],[F open]]=""," ",RANK(AD735,$AD$5:$AD$1454,1))</f>
        <v>204</v>
      </c>
      <c r="H735" s="82" t="str">
        <f>IF(Table1[[#This Row],[F Vet]]=""," ",RANK(AE735,$AE$5:$AE$1454,1))</f>
        <v xml:space="preserve"> </v>
      </c>
      <c r="I735" s="82" t="str">
        <f>IF(Table1[[#This Row],[F SuperVet]]=""," ",RANK(AF735,$AF$5:$AF$1454,1))</f>
        <v xml:space="preserve"> </v>
      </c>
      <c r="J735" s="82" t="str">
        <f>IF(Table1[[#This Row],[M Open]]=""," ",RANK(AG735,$AG$5:$AG$1454,1))</f>
        <v xml:space="preserve"> </v>
      </c>
      <c r="K735" s="82" t="str">
        <f>IF(Table1[[#This Row],[M Vet]]=""," ",RANK(AH735,$AH$5:$AH$1454,1))</f>
        <v xml:space="preserve"> </v>
      </c>
      <c r="L735" s="82" t="str">
        <f>IF(Table1[[#This Row],[M SuperVet]]=""," ",RANK(AI735,$AI$5:$AI$1454,1))</f>
        <v xml:space="preserve"> </v>
      </c>
      <c r="M735" s="74">
        <v>404</v>
      </c>
      <c r="N735" s="74">
        <v>176</v>
      </c>
      <c r="O735" s="74">
        <v>47</v>
      </c>
      <c r="P735" s="74">
        <v>105</v>
      </c>
      <c r="Q735" s="17">
        <v>515</v>
      </c>
      <c r="R735" s="17">
        <v>139</v>
      </c>
      <c r="S735" s="17">
        <v>104</v>
      </c>
      <c r="T735" s="17">
        <v>179</v>
      </c>
      <c r="U735" s="55">
        <f>+Table1[[#This Row],[Thames Turbo Sprint Triathlon]]/$M$3</f>
        <v>1</v>
      </c>
      <c r="V735" s="55">
        <f t="shared" si="265"/>
        <v>1</v>
      </c>
      <c r="W735" s="55">
        <f t="shared" si="266"/>
        <v>1</v>
      </c>
      <c r="X735" s="55">
        <f t="shared" si="267"/>
        <v>0.8203125</v>
      </c>
      <c r="Y735" s="55">
        <f t="shared" si="268"/>
        <v>1</v>
      </c>
      <c r="Z735" s="55">
        <f>+Table1[[#This Row],[Hillingdon Sprint Triathlon]]/$R$3</f>
        <v>1</v>
      </c>
      <c r="AA735" s="55">
        <f>+Table1[[#This Row],[London Fields]]/$S$3</f>
        <v>1</v>
      </c>
      <c r="AB735" s="55">
        <f>+Table1[[#This Row],[Jekyll &amp; Hyde Park Duathlon]]/$T$3</f>
        <v>1</v>
      </c>
      <c r="AC735" s="65">
        <f t="shared" si="269"/>
        <v>3.8203125</v>
      </c>
      <c r="AD735" s="55">
        <f t="shared" ref="AD735:AD737" si="278">+AC735</f>
        <v>3.8203125</v>
      </c>
      <c r="AE735" s="55"/>
      <c r="AF735" s="55"/>
      <c r="AG735" s="55"/>
      <c r="AH735" s="55"/>
      <c r="AI735" s="55"/>
      <c r="AJ735" s="73">
        <f>COUNT(Table1[[#This Row],[F open]:[M SuperVet]])</f>
        <v>1</v>
      </c>
    </row>
    <row r="736" spans="1:36" s="52" customFormat="1" x14ac:dyDescent="0.2">
      <c r="A736" s="16" t="str">
        <f t="shared" si="274"/>
        <v xml:space="preserve"> </v>
      </c>
      <c r="B736" s="16" t="s">
        <v>2146</v>
      </c>
      <c r="C736" s="15"/>
      <c r="D736" s="29" t="s">
        <v>217</v>
      </c>
      <c r="E736" s="29" t="s">
        <v>194</v>
      </c>
      <c r="F736" s="82">
        <f t="shared" si="264"/>
        <v>1408</v>
      </c>
      <c r="G736" s="82">
        <f>IF(Table1[[#This Row],[F open]]=""," ",RANK(AD736,$AD$5:$AD$1454,1))</f>
        <v>294</v>
      </c>
      <c r="H736" s="82" t="str">
        <f>IF(Table1[[#This Row],[F Vet]]=""," ",RANK(AE736,$AE$5:$AE$1454,1))</f>
        <v xml:space="preserve"> </v>
      </c>
      <c r="I736" s="82" t="str">
        <f>IF(Table1[[#This Row],[F SuperVet]]=""," ",RANK(AF736,$AF$5:$AF$1454,1))</f>
        <v xml:space="preserve"> </v>
      </c>
      <c r="J736" s="82" t="str">
        <f>IF(Table1[[#This Row],[M Open]]=""," ",RANK(AG736,$AG$5:$AG$1454,1))</f>
        <v xml:space="preserve"> </v>
      </c>
      <c r="K736" s="82" t="str">
        <f>IF(Table1[[#This Row],[M Vet]]=""," ",RANK(AH736,$AH$5:$AH$1454,1))</f>
        <v xml:space="preserve"> </v>
      </c>
      <c r="L736" s="82" t="str">
        <f>IF(Table1[[#This Row],[M SuperVet]]=""," ",RANK(AI736,$AI$5:$AI$1454,1))</f>
        <v xml:space="preserve"> </v>
      </c>
      <c r="M736" s="74">
        <v>404</v>
      </c>
      <c r="N736" s="74">
        <v>176</v>
      </c>
      <c r="O736" s="74">
        <v>47</v>
      </c>
      <c r="P736" s="74">
        <v>128</v>
      </c>
      <c r="Q736" s="17">
        <v>515</v>
      </c>
      <c r="R736" s="17">
        <v>139</v>
      </c>
      <c r="S736" s="17">
        <v>101</v>
      </c>
      <c r="T736" s="17">
        <v>179</v>
      </c>
      <c r="U736" s="55">
        <f>+Table1[[#This Row],[Thames Turbo Sprint Triathlon]]/$M$3</f>
        <v>1</v>
      </c>
      <c r="V736" s="55">
        <f t="shared" si="265"/>
        <v>1</v>
      </c>
      <c r="W736" s="55">
        <f t="shared" si="266"/>
        <v>1</v>
      </c>
      <c r="X736" s="55">
        <f t="shared" si="267"/>
        <v>1</v>
      </c>
      <c r="Y736" s="55">
        <f t="shared" si="268"/>
        <v>1</v>
      </c>
      <c r="Z736" s="55">
        <f>+Table1[[#This Row],[Hillingdon Sprint Triathlon]]/$R$3</f>
        <v>1</v>
      </c>
      <c r="AA736" s="55">
        <f>+Table1[[#This Row],[London Fields]]/$S$3</f>
        <v>0.97115384615384615</v>
      </c>
      <c r="AB736" s="55">
        <f>+Table1[[#This Row],[Jekyll &amp; Hyde Park Duathlon]]/$T$3</f>
        <v>1</v>
      </c>
      <c r="AC736" s="65">
        <f t="shared" si="269"/>
        <v>3.9711538461538463</v>
      </c>
      <c r="AD736" s="55">
        <f t="shared" si="278"/>
        <v>3.9711538461538463</v>
      </c>
      <c r="AE736" s="55"/>
      <c r="AF736" s="55"/>
      <c r="AG736" s="55"/>
      <c r="AH736" s="55"/>
      <c r="AI736" s="55"/>
      <c r="AJ736" s="73">
        <f>COUNT(Table1[[#This Row],[F open]:[M SuperVet]])</f>
        <v>1</v>
      </c>
    </row>
    <row r="737" spans="1:36" s="52" customFormat="1" x14ac:dyDescent="0.2">
      <c r="A737" s="16" t="str">
        <f t="shared" si="274"/>
        <v xml:space="preserve"> </v>
      </c>
      <c r="B737" s="16" t="s">
        <v>1805</v>
      </c>
      <c r="C737" s="15"/>
      <c r="D737" s="29" t="s">
        <v>217</v>
      </c>
      <c r="E737" s="29" t="s">
        <v>194</v>
      </c>
      <c r="F737" s="82">
        <f t="shared" si="264"/>
        <v>807</v>
      </c>
      <c r="G737" s="82">
        <f>IF(Table1[[#This Row],[F open]]=""," ",RANK(AD737,$AD$5:$AD$1454,1))</f>
        <v>113</v>
      </c>
      <c r="H737" s="82" t="str">
        <f>IF(Table1[[#This Row],[F Vet]]=""," ",RANK(AE737,$AE$5:$AE$1454,1))</f>
        <v xml:space="preserve"> </v>
      </c>
      <c r="I737" s="82" t="str">
        <f>IF(Table1[[#This Row],[F SuperVet]]=""," ",RANK(AF737,$AF$5:$AF$1454,1))</f>
        <v xml:space="preserve"> </v>
      </c>
      <c r="J737" s="82" t="str">
        <f>IF(Table1[[#This Row],[M Open]]=""," ",RANK(AG737,$AG$5:$AG$1454,1))</f>
        <v xml:space="preserve"> </v>
      </c>
      <c r="K737" s="82" t="str">
        <f>IF(Table1[[#This Row],[M Vet]]=""," ",RANK(AH737,$AH$5:$AH$1454,1))</f>
        <v xml:space="preserve"> </v>
      </c>
      <c r="L737" s="82" t="str">
        <f>IF(Table1[[#This Row],[M SuperVet]]=""," ",RANK(AI737,$AI$5:$AI$1454,1))</f>
        <v xml:space="preserve"> </v>
      </c>
      <c r="M737" s="74">
        <v>404</v>
      </c>
      <c r="N737" s="74">
        <v>176</v>
      </c>
      <c r="O737" s="74">
        <v>47</v>
      </c>
      <c r="P737" s="74">
        <v>128</v>
      </c>
      <c r="Q737" s="17">
        <v>293</v>
      </c>
      <c r="R737" s="17">
        <v>139</v>
      </c>
      <c r="S737" s="17">
        <v>104</v>
      </c>
      <c r="T737" s="17">
        <v>179</v>
      </c>
      <c r="U737" s="55">
        <f>+Table1[[#This Row],[Thames Turbo Sprint Triathlon]]/$M$3</f>
        <v>1</v>
      </c>
      <c r="V737" s="55">
        <f t="shared" si="265"/>
        <v>1</v>
      </c>
      <c r="W737" s="55">
        <f t="shared" si="266"/>
        <v>1</v>
      </c>
      <c r="X737" s="55">
        <f t="shared" si="267"/>
        <v>1</v>
      </c>
      <c r="Y737" s="55">
        <f t="shared" si="268"/>
        <v>0.56893203883495147</v>
      </c>
      <c r="Z737" s="55">
        <f>+Table1[[#This Row],[Hillingdon Sprint Triathlon]]/$R$3</f>
        <v>1</v>
      </c>
      <c r="AA737" s="55">
        <f>+Table1[[#This Row],[London Fields]]/$S$3</f>
        <v>1</v>
      </c>
      <c r="AB737" s="55">
        <f>+Table1[[#This Row],[Jekyll &amp; Hyde Park Duathlon]]/$T$3</f>
        <v>1</v>
      </c>
      <c r="AC737" s="65">
        <f t="shared" si="269"/>
        <v>3.5689320388349515</v>
      </c>
      <c r="AD737" s="55">
        <f t="shared" si="278"/>
        <v>3.5689320388349515</v>
      </c>
      <c r="AE737" s="55"/>
      <c r="AF737" s="55"/>
      <c r="AG737" s="55"/>
      <c r="AH737" s="55"/>
      <c r="AI737" s="55"/>
      <c r="AJ737" s="73">
        <f>COUNT(Table1[[#This Row],[F open]:[M SuperVet]])</f>
        <v>1</v>
      </c>
    </row>
    <row r="738" spans="1:36" s="52" customFormat="1" hidden="1" x14ac:dyDescent="0.2">
      <c r="A738" s="16" t="str">
        <f t="shared" si="274"/>
        <v xml:space="preserve"> </v>
      </c>
      <c r="B738" s="16" t="s">
        <v>1543</v>
      </c>
      <c r="C738" s="15" t="s">
        <v>51</v>
      </c>
      <c r="D738" s="29" t="s">
        <v>217</v>
      </c>
      <c r="E738" s="29" t="s">
        <v>1530</v>
      </c>
      <c r="F738" s="82">
        <f t="shared" si="264"/>
        <v>324</v>
      </c>
      <c r="G738" s="82" t="str">
        <f>IF(Table1[[#This Row],[F open]]=""," ",RANK(AD738,$AD$5:$AD$1454,1))</f>
        <v xml:space="preserve"> </v>
      </c>
      <c r="H738" s="82" t="str">
        <f>IF(Table1[[#This Row],[F Vet]]=""," ",RANK(AE738,$AE$5:$AE$1454,1))</f>
        <v xml:space="preserve"> </v>
      </c>
      <c r="I738" s="82" t="str">
        <f>IF(Table1[[#This Row],[F SuperVet]]=""," ",RANK(AF738,$AF$5:$AF$1454,1))</f>
        <v xml:space="preserve"> </v>
      </c>
      <c r="J738" s="82">
        <f>IF(Table1[[#This Row],[M Open]]=""," ",RANK(AG738,$AG$5:$AG$1454,1))</f>
        <v>190</v>
      </c>
      <c r="K738" s="82" t="str">
        <f>IF(Table1[[#This Row],[M Vet]]=""," ",RANK(AH738,$AH$5:$AH$1454,1))</f>
        <v xml:space="preserve"> </v>
      </c>
      <c r="L738" s="82" t="str">
        <f>IF(Table1[[#This Row],[M SuperVet]]=""," ",RANK(AI738,$AI$5:$AI$1454,1))</f>
        <v xml:space="preserve"> </v>
      </c>
      <c r="M738" s="74">
        <v>404</v>
      </c>
      <c r="N738" s="74">
        <v>176</v>
      </c>
      <c r="O738" s="74">
        <v>47</v>
      </c>
      <c r="P738" s="74">
        <v>24</v>
      </c>
      <c r="Q738" s="17">
        <v>515</v>
      </c>
      <c r="R738" s="17">
        <v>139</v>
      </c>
      <c r="S738" s="17">
        <v>104</v>
      </c>
      <c r="T738" s="17">
        <v>179</v>
      </c>
      <c r="U738" s="55">
        <f>+Table1[[#This Row],[Thames Turbo Sprint Triathlon]]/$M$3</f>
        <v>1</v>
      </c>
      <c r="V738" s="55">
        <f t="shared" si="265"/>
        <v>1</v>
      </c>
      <c r="W738" s="55">
        <f t="shared" si="266"/>
        <v>1</v>
      </c>
      <c r="X738" s="55">
        <f t="shared" si="267"/>
        <v>0.1875</v>
      </c>
      <c r="Y738" s="55">
        <f t="shared" si="268"/>
        <v>1</v>
      </c>
      <c r="Z738" s="55">
        <f>+Table1[[#This Row],[Hillingdon Sprint Triathlon]]/$R$3</f>
        <v>1</v>
      </c>
      <c r="AA738" s="55">
        <f>+Table1[[#This Row],[London Fields]]/$S$3</f>
        <v>1</v>
      </c>
      <c r="AB738" s="55">
        <f>+Table1[[#This Row],[Jekyll &amp; Hyde Park Duathlon]]/$T$3</f>
        <v>1</v>
      </c>
      <c r="AC738" s="65">
        <f t="shared" si="269"/>
        <v>3.1875</v>
      </c>
      <c r="AD738" s="55"/>
      <c r="AE738" s="55"/>
      <c r="AF738" s="55"/>
      <c r="AG738" s="55">
        <f>+AC738</f>
        <v>3.1875</v>
      </c>
      <c r="AH738" s="55"/>
      <c r="AI738" s="55"/>
      <c r="AJ738" s="73">
        <f>COUNT(Table1[[#This Row],[F open]:[M SuperVet]])</f>
        <v>1</v>
      </c>
    </row>
    <row r="739" spans="1:36" s="52" customFormat="1" x14ac:dyDescent="0.2">
      <c r="A739" s="16" t="str">
        <f t="shared" si="274"/>
        <v xml:space="preserve"> </v>
      </c>
      <c r="B739" s="16" t="s">
        <v>913</v>
      </c>
      <c r="C739" s="15" t="s">
        <v>132</v>
      </c>
      <c r="D739" s="29" t="s">
        <v>217</v>
      </c>
      <c r="E739" s="29" t="s">
        <v>194</v>
      </c>
      <c r="F739" s="82">
        <f t="shared" si="264"/>
        <v>893</v>
      </c>
      <c r="G739" s="82">
        <f>IF(Table1[[#This Row],[F open]]=""," ",RANK(AD739,$AD$5:$AD$1454,1))</f>
        <v>130</v>
      </c>
      <c r="H739" s="82" t="str">
        <f>IF(Table1[[#This Row],[F Vet]]=""," ",RANK(AE739,$AE$5:$AE$1454,1))</f>
        <v xml:space="preserve"> </v>
      </c>
      <c r="I739" s="82" t="str">
        <f>IF(Table1[[#This Row],[F SuperVet]]=""," ",RANK(AF739,$AF$5:$AF$1454,1))</f>
        <v xml:space="preserve"> </v>
      </c>
      <c r="J739" s="82" t="str">
        <f>IF(Table1[[#This Row],[M Open]]=""," ",RANK(AG739,$AG$5:$AG$1454,1))</f>
        <v xml:space="preserve"> </v>
      </c>
      <c r="K739" s="82" t="str">
        <f>IF(Table1[[#This Row],[M Vet]]=""," ",RANK(AH739,$AH$5:$AH$1454,1))</f>
        <v xml:space="preserve"> </v>
      </c>
      <c r="L739" s="82" t="str">
        <f>IF(Table1[[#This Row],[M SuperVet]]=""," ",RANK(AI739,$AI$5:$AI$1454,1))</f>
        <v xml:space="preserve"> </v>
      </c>
      <c r="M739" s="74">
        <v>253</v>
      </c>
      <c r="N739" s="74">
        <v>176</v>
      </c>
      <c r="O739" s="74">
        <v>47</v>
      </c>
      <c r="P739" s="74">
        <v>128</v>
      </c>
      <c r="Q739" s="17">
        <v>515</v>
      </c>
      <c r="R739" s="17">
        <v>139</v>
      </c>
      <c r="S739" s="17">
        <v>104</v>
      </c>
      <c r="T739" s="17">
        <v>179</v>
      </c>
      <c r="U739" s="55">
        <f>+Table1[[#This Row],[Thames Turbo Sprint Triathlon]]/$M$3</f>
        <v>0.62623762376237624</v>
      </c>
      <c r="V739" s="55">
        <f t="shared" si="265"/>
        <v>1</v>
      </c>
      <c r="W739" s="55">
        <f t="shared" si="266"/>
        <v>1</v>
      </c>
      <c r="X739" s="55">
        <f t="shared" si="267"/>
        <v>1</v>
      </c>
      <c r="Y739" s="55">
        <f t="shared" si="268"/>
        <v>1</v>
      </c>
      <c r="Z739" s="55">
        <f>+Table1[[#This Row],[Hillingdon Sprint Triathlon]]/$R$3</f>
        <v>1</v>
      </c>
      <c r="AA739" s="55">
        <f>+Table1[[#This Row],[London Fields]]/$S$3</f>
        <v>1</v>
      </c>
      <c r="AB739" s="55">
        <f>+Table1[[#This Row],[Jekyll &amp; Hyde Park Duathlon]]/$T$3</f>
        <v>1</v>
      </c>
      <c r="AC739" s="65">
        <f t="shared" si="269"/>
        <v>3.6262376237623761</v>
      </c>
      <c r="AD739" s="55">
        <f t="shared" ref="AD739:AD742" si="279">+AC739</f>
        <v>3.6262376237623761</v>
      </c>
      <c r="AE739" s="55"/>
      <c r="AF739" s="55"/>
      <c r="AG739" s="55"/>
      <c r="AH739" s="55"/>
      <c r="AI739" s="55"/>
      <c r="AJ739" s="73">
        <f>COUNT(Table1[[#This Row],[F open]:[M SuperVet]])</f>
        <v>1</v>
      </c>
    </row>
    <row r="740" spans="1:36" s="52" customFormat="1" x14ac:dyDescent="0.2">
      <c r="A740" s="16" t="str">
        <f t="shared" si="274"/>
        <v xml:space="preserve"> </v>
      </c>
      <c r="B740" s="16" t="s">
        <v>820</v>
      </c>
      <c r="C740" s="15" t="s">
        <v>151</v>
      </c>
      <c r="D740" s="29" t="s">
        <v>217</v>
      </c>
      <c r="E740" s="29" t="s">
        <v>194</v>
      </c>
      <c r="F740" s="82">
        <f t="shared" si="264"/>
        <v>490</v>
      </c>
      <c r="G740" s="82">
        <f>IF(Table1[[#This Row],[F open]]=""," ",RANK(AD740,$AD$5:$AD$1454,1))</f>
        <v>50</v>
      </c>
      <c r="H740" s="82" t="str">
        <f>IF(Table1[[#This Row],[F Vet]]=""," ",RANK(AE740,$AE$5:$AE$1454,1))</f>
        <v xml:space="preserve"> </v>
      </c>
      <c r="I740" s="82" t="str">
        <f>IF(Table1[[#This Row],[F SuperVet]]=""," ",RANK(AF740,$AF$5:$AF$1454,1))</f>
        <v xml:space="preserve"> </v>
      </c>
      <c r="J740" s="82" t="str">
        <f>IF(Table1[[#This Row],[M Open]]=""," ",RANK(AG740,$AG$5:$AG$1454,1))</f>
        <v xml:space="preserve"> </v>
      </c>
      <c r="K740" s="82" t="str">
        <f>IF(Table1[[#This Row],[M Vet]]=""," ",RANK(AH740,$AH$5:$AH$1454,1))</f>
        <v xml:space="preserve"> </v>
      </c>
      <c r="L740" s="82" t="str">
        <f>IF(Table1[[#This Row],[M SuperVet]]=""," ",RANK(AI740,$AI$5:$AI$1454,1))</f>
        <v xml:space="preserve"> </v>
      </c>
      <c r="M740" s="74">
        <v>129</v>
      </c>
      <c r="N740" s="74">
        <v>176</v>
      </c>
      <c r="O740" s="74">
        <v>47</v>
      </c>
      <c r="P740" s="74">
        <v>128</v>
      </c>
      <c r="Q740" s="17">
        <v>515</v>
      </c>
      <c r="R740" s="17">
        <v>139</v>
      </c>
      <c r="S740" s="17">
        <v>104</v>
      </c>
      <c r="T740" s="17">
        <v>179</v>
      </c>
      <c r="U740" s="55">
        <f>+Table1[[#This Row],[Thames Turbo Sprint Triathlon]]/$M$3</f>
        <v>0.31930693069306931</v>
      </c>
      <c r="V740" s="55">
        <f t="shared" si="265"/>
        <v>1</v>
      </c>
      <c r="W740" s="55">
        <f t="shared" si="266"/>
        <v>1</v>
      </c>
      <c r="X740" s="55">
        <f t="shared" si="267"/>
        <v>1</v>
      </c>
      <c r="Y740" s="55">
        <f t="shared" si="268"/>
        <v>1</v>
      </c>
      <c r="Z740" s="55">
        <f>+Table1[[#This Row],[Hillingdon Sprint Triathlon]]/$R$3</f>
        <v>1</v>
      </c>
      <c r="AA740" s="55">
        <f>+Table1[[#This Row],[London Fields]]/$S$3</f>
        <v>1</v>
      </c>
      <c r="AB740" s="55">
        <f>+Table1[[#This Row],[Jekyll &amp; Hyde Park Duathlon]]/$T$3</f>
        <v>1</v>
      </c>
      <c r="AC740" s="65">
        <f t="shared" si="269"/>
        <v>3.3193069306930694</v>
      </c>
      <c r="AD740" s="55">
        <f t="shared" si="279"/>
        <v>3.3193069306930694</v>
      </c>
      <c r="AE740" s="55"/>
      <c r="AF740" s="55"/>
      <c r="AG740" s="55"/>
      <c r="AH740" s="55"/>
      <c r="AI740" s="55"/>
      <c r="AJ740" s="73">
        <f>COUNT(Table1[[#This Row],[F open]:[M SuperVet]])</f>
        <v>1</v>
      </c>
    </row>
    <row r="741" spans="1:36" s="52" customFormat="1" x14ac:dyDescent="0.2">
      <c r="A741" s="16" t="str">
        <f t="shared" si="274"/>
        <v xml:space="preserve"> </v>
      </c>
      <c r="B741" s="16" t="s">
        <v>2145</v>
      </c>
      <c r="C741" s="15" t="s">
        <v>2104</v>
      </c>
      <c r="D741" s="29" t="s">
        <v>217</v>
      </c>
      <c r="E741" s="29" t="s">
        <v>194</v>
      </c>
      <c r="F741" s="82">
        <f t="shared" si="264"/>
        <v>1395</v>
      </c>
      <c r="G741" s="82">
        <f>IF(Table1[[#This Row],[F open]]=""," ",RANK(AD741,$AD$5:$AD$1454,1))</f>
        <v>292</v>
      </c>
      <c r="H741" s="82" t="str">
        <f>IF(Table1[[#This Row],[F Vet]]=""," ",RANK(AE741,$AE$5:$AE$1454,1))</f>
        <v xml:space="preserve"> </v>
      </c>
      <c r="I741" s="82" t="str">
        <f>IF(Table1[[#This Row],[F SuperVet]]=""," ",RANK(AF741,$AF$5:$AF$1454,1))</f>
        <v xml:space="preserve"> </v>
      </c>
      <c r="J741" s="82" t="str">
        <f>IF(Table1[[#This Row],[M Open]]=""," ",RANK(AG741,$AG$5:$AG$1454,1))</f>
        <v xml:space="preserve"> </v>
      </c>
      <c r="K741" s="82" t="str">
        <f>IF(Table1[[#This Row],[M Vet]]=""," ",RANK(AH741,$AH$5:$AH$1454,1))</f>
        <v xml:space="preserve"> </v>
      </c>
      <c r="L741" s="82" t="str">
        <f>IF(Table1[[#This Row],[M SuperVet]]=""," ",RANK(AI741,$AI$5:$AI$1454,1))</f>
        <v xml:space="preserve"> </v>
      </c>
      <c r="M741" s="74">
        <v>404</v>
      </c>
      <c r="N741" s="74">
        <v>176</v>
      </c>
      <c r="O741" s="74">
        <v>47</v>
      </c>
      <c r="P741" s="74">
        <v>128</v>
      </c>
      <c r="Q741" s="17">
        <v>515</v>
      </c>
      <c r="R741" s="17">
        <v>139</v>
      </c>
      <c r="S741" s="17">
        <v>100</v>
      </c>
      <c r="T741" s="17">
        <v>179</v>
      </c>
      <c r="U741" s="55">
        <f>+Table1[[#This Row],[Thames Turbo Sprint Triathlon]]/$M$3</f>
        <v>1</v>
      </c>
      <c r="V741" s="55">
        <f t="shared" si="265"/>
        <v>1</v>
      </c>
      <c r="W741" s="55">
        <f t="shared" si="266"/>
        <v>1</v>
      </c>
      <c r="X741" s="55">
        <f t="shared" si="267"/>
        <v>1</v>
      </c>
      <c r="Y741" s="55">
        <f t="shared" si="268"/>
        <v>1</v>
      </c>
      <c r="Z741" s="55">
        <f>+Table1[[#This Row],[Hillingdon Sprint Triathlon]]/$R$3</f>
        <v>1</v>
      </c>
      <c r="AA741" s="55">
        <f>+Table1[[#This Row],[London Fields]]/$S$3</f>
        <v>0.96153846153846156</v>
      </c>
      <c r="AB741" s="55">
        <f>+Table1[[#This Row],[Jekyll &amp; Hyde Park Duathlon]]/$T$3</f>
        <v>1</v>
      </c>
      <c r="AC741" s="65">
        <f t="shared" si="269"/>
        <v>3.9615384615384617</v>
      </c>
      <c r="AD741" s="55">
        <f t="shared" si="279"/>
        <v>3.9615384615384617</v>
      </c>
      <c r="AE741" s="55"/>
      <c r="AF741" s="55"/>
      <c r="AG741" s="55"/>
      <c r="AH741" s="55"/>
      <c r="AI741" s="55"/>
      <c r="AJ741" s="73">
        <f>COUNT(Table1[[#This Row],[F open]:[M SuperVet]])</f>
        <v>1</v>
      </c>
    </row>
    <row r="742" spans="1:36" s="52" customFormat="1" x14ac:dyDescent="0.2">
      <c r="A742" s="16" t="str">
        <f t="shared" si="274"/>
        <v xml:space="preserve"> </v>
      </c>
      <c r="B742" s="16" t="s">
        <v>2120</v>
      </c>
      <c r="C742" s="15" t="s">
        <v>122</v>
      </c>
      <c r="D742" s="29" t="s">
        <v>217</v>
      </c>
      <c r="E742" s="29" t="s">
        <v>194</v>
      </c>
      <c r="F742" s="82">
        <f t="shared" si="264"/>
        <v>972</v>
      </c>
      <c r="G742" s="82">
        <f>IF(Table1[[#This Row],[F open]]=""," ",RANK(AD742,$AD$5:$AD$1454,1))</f>
        <v>145</v>
      </c>
      <c r="H742" s="82" t="str">
        <f>IF(Table1[[#This Row],[F Vet]]=""," ",RANK(AE742,$AE$5:$AE$1454,1))</f>
        <v xml:space="preserve"> </v>
      </c>
      <c r="I742" s="82" t="str">
        <f>IF(Table1[[#This Row],[F SuperVet]]=""," ",RANK(AF742,$AF$5:$AF$1454,1))</f>
        <v xml:space="preserve"> </v>
      </c>
      <c r="J742" s="82" t="str">
        <f>IF(Table1[[#This Row],[M Open]]=""," ",RANK(AG742,$AG$5:$AG$1454,1))</f>
        <v xml:space="preserve"> </v>
      </c>
      <c r="K742" s="82" t="str">
        <f>IF(Table1[[#This Row],[M Vet]]=""," ",RANK(AH742,$AH$5:$AH$1454,1))</f>
        <v xml:space="preserve"> </v>
      </c>
      <c r="L742" s="82" t="str">
        <f>IF(Table1[[#This Row],[M SuperVet]]=""," ",RANK(AI742,$AI$5:$AI$1454,1))</f>
        <v xml:space="preserve"> </v>
      </c>
      <c r="M742" s="74">
        <v>404</v>
      </c>
      <c r="N742" s="74">
        <v>176</v>
      </c>
      <c r="O742" s="74">
        <v>47</v>
      </c>
      <c r="P742" s="74">
        <v>128</v>
      </c>
      <c r="Q742" s="17">
        <v>515</v>
      </c>
      <c r="R742" s="17">
        <v>139</v>
      </c>
      <c r="S742" s="17">
        <v>71</v>
      </c>
      <c r="T742" s="17">
        <v>179</v>
      </c>
      <c r="U742" s="55">
        <f>+Table1[[#This Row],[Thames Turbo Sprint Triathlon]]/$M$3</f>
        <v>1</v>
      </c>
      <c r="V742" s="55">
        <f t="shared" si="265"/>
        <v>1</v>
      </c>
      <c r="W742" s="55">
        <f t="shared" si="266"/>
        <v>1</v>
      </c>
      <c r="X742" s="55">
        <f t="shared" si="267"/>
        <v>1</v>
      </c>
      <c r="Y742" s="55">
        <f t="shared" si="268"/>
        <v>1</v>
      </c>
      <c r="Z742" s="55">
        <f>+Table1[[#This Row],[Hillingdon Sprint Triathlon]]/$R$3</f>
        <v>1</v>
      </c>
      <c r="AA742" s="55">
        <f>+Table1[[#This Row],[London Fields]]/$S$3</f>
        <v>0.68269230769230771</v>
      </c>
      <c r="AB742" s="55">
        <f>+Table1[[#This Row],[Jekyll &amp; Hyde Park Duathlon]]/$T$3</f>
        <v>1</v>
      </c>
      <c r="AC742" s="65">
        <f t="shared" si="269"/>
        <v>3.6826923076923075</v>
      </c>
      <c r="AD742" s="55">
        <f t="shared" si="279"/>
        <v>3.6826923076923075</v>
      </c>
      <c r="AE742" s="55"/>
      <c r="AF742" s="55"/>
      <c r="AG742" s="55"/>
      <c r="AH742" s="55"/>
      <c r="AI742" s="55"/>
      <c r="AJ742" s="73">
        <f>COUNT(Table1[[#This Row],[F open]:[M SuperVet]])</f>
        <v>1</v>
      </c>
    </row>
    <row r="743" spans="1:36" s="52" customFormat="1" x14ac:dyDescent="0.2">
      <c r="A743" s="16" t="str">
        <f t="shared" si="274"/>
        <v xml:space="preserve"> </v>
      </c>
      <c r="B743" s="16" t="s">
        <v>1844</v>
      </c>
      <c r="C743" s="15"/>
      <c r="D743" s="29" t="s">
        <v>397</v>
      </c>
      <c r="E743" s="29" t="s">
        <v>194</v>
      </c>
      <c r="F743" s="82">
        <f t="shared" si="264"/>
        <v>960</v>
      </c>
      <c r="G743" s="82" t="str">
        <f>IF(Table1[[#This Row],[F open]]=""," ",RANK(AD743,$AD$5:$AD$1454,1))</f>
        <v xml:space="preserve"> </v>
      </c>
      <c r="H743" s="82">
        <f>IF(Table1[[#This Row],[F Vet]]=""," ",RANK(AE743,$AE$5:$AE$1454,1))</f>
        <v>31</v>
      </c>
      <c r="I743" s="82" t="str">
        <f>IF(Table1[[#This Row],[F SuperVet]]=""," ",RANK(AF743,$AF$5:$AF$1454,1))</f>
        <v xml:space="preserve"> </v>
      </c>
      <c r="J743" s="82" t="str">
        <f>IF(Table1[[#This Row],[M Open]]=""," ",RANK(AG743,$AG$5:$AG$1454,1))</f>
        <v xml:space="preserve"> </v>
      </c>
      <c r="K743" s="82" t="str">
        <f>IF(Table1[[#This Row],[M Vet]]=""," ",RANK(AH743,$AH$5:$AH$1454,1))</f>
        <v xml:space="preserve"> </v>
      </c>
      <c r="L743" s="82" t="str">
        <f>IF(Table1[[#This Row],[M SuperVet]]=""," ",RANK(AI743,$AI$5:$AI$1454,1))</f>
        <v xml:space="preserve"> </v>
      </c>
      <c r="M743" s="74">
        <v>404</v>
      </c>
      <c r="N743" s="74">
        <v>176</v>
      </c>
      <c r="O743" s="74">
        <v>47</v>
      </c>
      <c r="P743" s="74">
        <v>128</v>
      </c>
      <c r="Q743" s="17">
        <v>347</v>
      </c>
      <c r="R743" s="17">
        <v>139</v>
      </c>
      <c r="S743" s="17">
        <v>104</v>
      </c>
      <c r="T743" s="17">
        <v>179</v>
      </c>
      <c r="U743" s="55">
        <f>+Table1[[#This Row],[Thames Turbo Sprint Triathlon]]/$M$3</f>
        <v>1</v>
      </c>
      <c r="V743" s="55">
        <f t="shared" si="265"/>
        <v>1</v>
      </c>
      <c r="W743" s="55">
        <f t="shared" si="266"/>
        <v>1</v>
      </c>
      <c r="X743" s="55">
        <f t="shared" si="267"/>
        <v>1</v>
      </c>
      <c r="Y743" s="55">
        <f t="shared" si="268"/>
        <v>0.67378640776699028</v>
      </c>
      <c r="Z743" s="55">
        <f>+Table1[[#This Row],[Hillingdon Sprint Triathlon]]/$R$3</f>
        <v>1</v>
      </c>
      <c r="AA743" s="55">
        <f>+Table1[[#This Row],[London Fields]]/$S$3</f>
        <v>1</v>
      </c>
      <c r="AB743" s="55">
        <f>+Table1[[#This Row],[Jekyll &amp; Hyde Park Duathlon]]/$T$3</f>
        <v>1</v>
      </c>
      <c r="AC743" s="65">
        <f t="shared" si="269"/>
        <v>3.6737864077669902</v>
      </c>
      <c r="AD743" s="55"/>
      <c r="AE743" s="55">
        <f>+AC743</f>
        <v>3.6737864077669902</v>
      </c>
      <c r="AF743" s="55"/>
      <c r="AG743" s="55"/>
      <c r="AH743" s="55"/>
      <c r="AI743" s="55"/>
      <c r="AJ743" s="73">
        <f>COUNT(Table1[[#This Row],[F open]:[M SuperVet]])</f>
        <v>1</v>
      </c>
    </row>
    <row r="744" spans="1:36" s="52" customFormat="1" x14ac:dyDescent="0.2">
      <c r="A744" s="16" t="str">
        <f t="shared" si="274"/>
        <v xml:space="preserve"> </v>
      </c>
      <c r="B744" s="16" t="s">
        <v>781</v>
      </c>
      <c r="C744" s="15" t="s">
        <v>782</v>
      </c>
      <c r="D744" s="29" t="s">
        <v>217</v>
      </c>
      <c r="E744" s="29" t="s">
        <v>194</v>
      </c>
      <c r="F744" s="82">
        <f t="shared" si="264"/>
        <v>321</v>
      </c>
      <c r="G744" s="82">
        <f>IF(Table1[[#This Row],[F open]]=""," ",RANK(AD744,$AD$5:$AD$1454,1))</f>
        <v>30</v>
      </c>
      <c r="H744" s="82" t="str">
        <f>IF(Table1[[#This Row],[F Vet]]=""," ",RANK(AE744,$AE$5:$AE$1454,1))</f>
        <v xml:space="preserve"> </v>
      </c>
      <c r="I744" s="82" t="str">
        <f>IF(Table1[[#This Row],[F SuperVet]]=""," ",RANK(AF744,$AF$5:$AF$1454,1))</f>
        <v xml:space="preserve"> </v>
      </c>
      <c r="J744" s="82" t="str">
        <f>IF(Table1[[#This Row],[M Open]]=""," ",RANK(AG744,$AG$5:$AG$1454,1))</f>
        <v xml:space="preserve"> </v>
      </c>
      <c r="K744" s="82" t="str">
        <f>IF(Table1[[#This Row],[M Vet]]=""," ",RANK(AH744,$AH$5:$AH$1454,1))</f>
        <v xml:space="preserve"> </v>
      </c>
      <c r="L744" s="82" t="str">
        <f>IF(Table1[[#This Row],[M SuperVet]]=""," ",RANK(AI744,$AI$5:$AI$1454,1))</f>
        <v xml:space="preserve"> </v>
      </c>
      <c r="M744" s="74">
        <v>75</v>
      </c>
      <c r="N744" s="74">
        <v>176</v>
      </c>
      <c r="O744" s="74">
        <v>47</v>
      </c>
      <c r="P744" s="74">
        <v>128</v>
      </c>
      <c r="Q744" s="17">
        <v>515</v>
      </c>
      <c r="R744" s="17">
        <v>139</v>
      </c>
      <c r="S744" s="17">
        <v>104</v>
      </c>
      <c r="T744" s="17">
        <v>179</v>
      </c>
      <c r="U744" s="55">
        <f>+Table1[[#This Row],[Thames Turbo Sprint Triathlon]]/$M$3</f>
        <v>0.18564356435643564</v>
      </c>
      <c r="V744" s="55">
        <f t="shared" si="265"/>
        <v>1</v>
      </c>
      <c r="W744" s="55">
        <f t="shared" si="266"/>
        <v>1</v>
      </c>
      <c r="X744" s="55">
        <f t="shared" si="267"/>
        <v>1</v>
      </c>
      <c r="Y744" s="55">
        <f t="shared" si="268"/>
        <v>1</v>
      </c>
      <c r="Z744" s="55">
        <f>+Table1[[#This Row],[Hillingdon Sprint Triathlon]]/$R$3</f>
        <v>1</v>
      </c>
      <c r="AA744" s="55">
        <f>+Table1[[#This Row],[London Fields]]/$S$3</f>
        <v>1</v>
      </c>
      <c r="AB744" s="55">
        <f>+Table1[[#This Row],[Jekyll &amp; Hyde Park Duathlon]]/$T$3</f>
        <v>1</v>
      </c>
      <c r="AC744" s="65">
        <f t="shared" si="269"/>
        <v>3.1856435643564356</v>
      </c>
      <c r="AD744" s="55">
        <f t="shared" ref="AD744:AD746" si="280">+AC744</f>
        <v>3.1856435643564356</v>
      </c>
      <c r="AE744" s="55"/>
      <c r="AF744" s="55"/>
      <c r="AG744" s="55"/>
      <c r="AH744" s="55"/>
      <c r="AI744" s="55"/>
      <c r="AJ744" s="73">
        <f>COUNT(Table1[[#This Row],[F open]:[M SuperVet]])</f>
        <v>1</v>
      </c>
    </row>
    <row r="745" spans="1:36" s="52" customFormat="1" x14ac:dyDescent="0.2">
      <c r="A745" s="16" t="str">
        <f t="shared" si="274"/>
        <v xml:space="preserve"> </v>
      </c>
      <c r="B745" s="16" t="s">
        <v>1585</v>
      </c>
      <c r="C745" s="15" t="s">
        <v>151</v>
      </c>
      <c r="D745" s="29" t="s">
        <v>217</v>
      </c>
      <c r="E745" s="29" t="s">
        <v>1538</v>
      </c>
      <c r="F745" s="82">
        <f t="shared" si="264"/>
        <v>1125</v>
      </c>
      <c r="G745" s="82">
        <f>IF(Table1[[#This Row],[F open]]=""," ",RANK(AD745,$AD$5:$AD$1454,1))</f>
        <v>190</v>
      </c>
      <c r="H745" s="82" t="str">
        <f>IF(Table1[[#This Row],[F Vet]]=""," ",RANK(AE745,$AE$5:$AE$1454,1))</f>
        <v xml:space="preserve"> </v>
      </c>
      <c r="I745" s="82" t="str">
        <f>IF(Table1[[#This Row],[F SuperVet]]=""," ",RANK(AF745,$AF$5:$AF$1454,1))</f>
        <v xml:space="preserve"> </v>
      </c>
      <c r="J745" s="82" t="str">
        <f>IF(Table1[[#This Row],[M Open]]=""," ",RANK(AG745,$AG$5:$AG$1454,1))</f>
        <v xml:space="preserve"> </v>
      </c>
      <c r="K745" s="82" t="str">
        <f>IF(Table1[[#This Row],[M Vet]]=""," ",RANK(AH745,$AH$5:$AH$1454,1))</f>
        <v xml:space="preserve"> </v>
      </c>
      <c r="L745" s="82" t="str">
        <f>IF(Table1[[#This Row],[M SuperVet]]=""," ",RANK(AI745,$AI$5:$AI$1454,1))</f>
        <v xml:space="preserve"> </v>
      </c>
      <c r="M745" s="74">
        <v>404</v>
      </c>
      <c r="N745" s="74">
        <v>176</v>
      </c>
      <c r="O745" s="74">
        <v>47</v>
      </c>
      <c r="P745" s="74">
        <v>101</v>
      </c>
      <c r="Q745" s="17">
        <v>515</v>
      </c>
      <c r="R745" s="17">
        <v>139</v>
      </c>
      <c r="S745" s="17">
        <v>104</v>
      </c>
      <c r="T745" s="17">
        <v>179</v>
      </c>
      <c r="U745" s="55">
        <f>+Table1[[#This Row],[Thames Turbo Sprint Triathlon]]/$M$3</f>
        <v>1</v>
      </c>
      <c r="V745" s="55">
        <f t="shared" si="265"/>
        <v>1</v>
      </c>
      <c r="W745" s="55">
        <f t="shared" si="266"/>
        <v>1</v>
      </c>
      <c r="X745" s="55">
        <f t="shared" si="267"/>
        <v>0.7890625</v>
      </c>
      <c r="Y745" s="55">
        <f t="shared" si="268"/>
        <v>1</v>
      </c>
      <c r="Z745" s="55">
        <f>+Table1[[#This Row],[Hillingdon Sprint Triathlon]]/$R$3</f>
        <v>1</v>
      </c>
      <c r="AA745" s="55">
        <f>+Table1[[#This Row],[London Fields]]/$S$3</f>
        <v>1</v>
      </c>
      <c r="AB745" s="55">
        <f>+Table1[[#This Row],[Jekyll &amp; Hyde Park Duathlon]]/$T$3</f>
        <v>1</v>
      </c>
      <c r="AC745" s="65">
        <f t="shared" si="269"/>
        <v>3.7890625</v>
      </c>
      <c r="AD745" s="55">
        <f t="shared" si="280"/>
        <v>3.7890625</v>
      </c>
      <c r="AE745" s="55"/>
      <c r="AF745" s="55"/>
      <c r="AG745" s="55"/>
      <c r="AH745" s="55"/>
      <c r="AI745" s="55"/>
      <c r="AJ745" s="73">
        <f>COUNT(Table1[[#This Row],[F open]:[M SuperVet]])</f>
        <v>1</v>
      </c>
    </row>
    <row r="746" spans="1:36" s="52" customFormat="1" x14ac:dyDescent="0.2">
      <c r="A746" s="16" t="str">
        <f t="shared" si="274"/>
        <v xml:space="preserve"> </v>
      </c>
      <c r="B746" s="16" t="s">
        <v>1479</v>
      </c>
      <c r="C746" s="15"/>
      <c r="D746" s="29" t="s">
        <v>217</v>
      </c>
      <c r="E746" s="29" t="s">
        <v>194</v>
      </c>
      <c r="F746" s="82">
        <f t="shared" si="264"/>
        <v>1331</v>
      </c>
      <c r="G746" s="82">
        <f>IF(Table1[[#This Row],[F open]]=""," ",RANK(AD746,$AD$5:$AD$1454,1))</f>
        <v>262</v>
      </c>
      <c r="H746" s="82" t="str">
        <f>IF(Table1[[#This Row],[F Vet]]=""," ",RANK(AE746,$AE$5:$AE$1454,1))</f>
        <v xml:space="preserve"> </v>
      </c>
      <c r="I746" s="82" t="str">
        <f>IF(Table1[[#This Row],[F SuperVet]]=""," ",RANK(AF746,$AF$5:$AF$1454,1))</f>
        <v xml:space="preserve"> </v>
      </c>
      <c r="J746" s="82" t="str">
        <f>IF(Table1[[#This Row],[M Open]]=""," ",RANK(AG746,$AG$5:$AG$1454,1))</f>
        <v xml:space="preserve"> </v>
      </c>
      <c r="K746" s="82" t="str">
        <f>IF(Table1[[#This Row],[M Vet]]=""," ",RANK(AH746,$AH$5:$AH$1454,1))</f>
        <v xml:space="preserve"> </v>
      </c>
      <c r="L746" s="82" t="str">
        <f>IF(Table1[[#This Row],[M SuperVet]]=""," ",RANK(AI746,$AI$5:$AI$1454,1))</f>
        <v xml:space="preserve"> </v>
      </c>
      <c r="M746" s="74">
        <v>404</v>
      </c>
      <c r="N746" s="74">
        <v>162</v>
      </c>
      <c r="O746" s="74">
        <v>47</v>
      </c>
      <c r="P746" s="74">
        <v>128</v>
      </c>
      <c r="Q746" s="17">
        <v>515</v>
      </c>
      <c r="R746" s="17">
        <v>139</v>
      </c>
      <c r="S746" s="17">
        <v>104</v>
      </c>
      <c r="T746" s="17">
        <v>179</v>
      </c>
      <c r="U746" s="55">
        <f>+Table1[[#This Row],[Thames Turbo Sprint Triathlon]]/$M$3</f>
        <v>1</v>
      </c>
      <c r="V746" s="55">
        <f t="shared" si="265"/>
        <v>0.92045454545454541</v>
      </c>
      <c r="W746" s="55">
        <f t="shared" si="266"/>
        <v>1</v>
      </c>
      <c r="X746" s="55">
        <f t="shared" si="267"/>
        <v>1</v>
      </c>
      <c r="Y746" s="55">
        <f t="shared" si="268"/>
        <v>1</v>
      </c>
      <c r="Z746" s="55">
        <f>+Table1[[#This Row],[Hillingdon Sprint Triathlon]]/$R$3</f>
        <v>1</v>
      </c>
      <c r="AA746" s="55">
        <f>+Table1[[#This Row],[London Fields]]/$S$3</f>
        <v>1</v>
      </c>
      <c r="AB746" s="55">
        <f>+Table1[[#This Row],[Jekyll &amp; Hyde Park Duathlon]]/$T$3</f>
        <v>1</v>
      </c>
      <c r="AC746" s="65">
        <f t="shared" si="269"/>
        <v>3.9204545454545454</v>
      </c>
      <c r="AD746" s="55">
        <f t="shared" si="280"/>
        <v>3.9204545454545454</v>
      </c>
      <c r="AE746" s="55"/>
      <c r="AF746" s="55"/>
      <c r="AG746" s="55"/>
      <c r="AH746" s="55"/>
      <c r="AI746" s="55"/>
      <c r="AJ746" s="73">
        <f>COUNT(Table1[[#This Row],[F open]:[M SuperVet]])</f>
        <v>1</v>
      </c>
    </row>
    <row r="747" spans="1:36" s="52" customFormat="1" x14ac:dyDescent="0.2">
      <c r="A747" s="16" t="str">
        <f t="shared" si="274"/>
        <v xml:space="preserve"> </v>
      </c>
      <c r="B747" s="16" t="s">
        <v>715</v>
      </c>
      <c r="C747" s="15" t="s">
        <v>192</v>
      </c>
      <c r="D747" s="29" t="s">
        <v>397</v>
      </c>
      <c r="E747" s="29" t="s">
        <v>194</v>
      </c>
      <c r="F747" s="82">
        <f t="shared" si="264"/>
        <v>1099</v>
      </c>
      <c r="G747" s="82" t="str">
        <f>IF(Table1[[#This Row],[F open]]=""," ",RANK(AD747,$AD$5:$AD$1454,1))</f>
        <v xml:space="preserve"> </v>
      </c>
      <c r="H747" s="82">
        <f>IF(Table1[[#This Row],[F Vet]]=""," ",RANK(AE747,$AE$5:$AE$1454,1))</f>
        <v>44</v>
      </c>
      <c r="I747" s="82" t="str">
        <f>IF(Table1[[#This Row],[F SuperVet]]=""," ",RANK(AF747,$AF$5:$AF$1454,1))</f>
        <v xml:space="preserve"> </v>
      </c>
      <c r="J747" s="82" t="str">
        <f>IF(Table1[[#This Row],[M Open]]=""," ",RANK(AG747,$AG$5:$AG$1454,1))</f>
        <v xml:space="preserve"> </v>
      </c>
      <c r="K747" s="82" t="str">
        <f>IF(Table1[[#This Row],[M Vet]]=""," ",RANK(AH747,$AH$5:$AH$1454,1))</f>
        <v xml:space="preserve"> </v>
      </c>
      <c r="L747" s="82" t="str">
        <f>IF(Table1[[#This Row],[M SuperVet]]=""," ",RANK(AI747,$AI$5:$AI$1454,1))</f>
        <v xml:space="preserve"> </v>
      </c>
      <c r="M747" s="74">
        <v>404</v>
      </c>
      <c r="N747" s="74">
        <v>136</v>
      </c>
      <c r="O747" s="74">
        <v>47</v>
      </c>
      <c r="P747" s="74">
        <v>128</v>
      </c>
      <c r="Q747" s="17">
        <v>515</v>
      </c>
      <c r="R747" s="17">
        <v>139</v>
      </c>
      <c r="S747" s="17">
        <v>104</v>
      </c>
      <c r="T747" s="17">
        <v>179</v>
      </c>
      <c r="U747" s="55">
        <f>+Table1[[#This Row],[Thames Turbo Sprint Triathlon]]/$M$3</f>
        <v>1</v>
      </c>
      <c r="V747" s="55">
        <f t="shared" si="265"/>
        <v>0.77272727272727271</v>
      </c>
      <c r="W747" s="55">
        <f t="shared" si="266"/>
        <v>1</v>
      </c>
      <c r="X747" s="55">
        <f t="shared" si="267"/>
        <v>1</v>
      </c>
      <c r="Y747" s="55">
        <f t="shared" si="268"/>
        <v>1</v>
      </c>
      <c r="Z747" s="55">
        <f>+Table1[[#This Row],[Hillingdon Sprint Triathlon]]/$R$3</f>
        <v>1</v>
      </c>
      <c r="AA747" s="55">
        <f>+Table1[[#This Row],[London Fields]]/$S$3</f>
        <v>1</v>
      </c>
      <c r="AB747" s="55">
        <f>+Table1[[#This Row],[Jekyll &amp; Hyde Park Duathlon]]/$T$3</f>
        <v>1</v>
      </c>
      <c r="AC747" s="65">
        <f t="shared" si="269"/>
        <v>3.7727272727272725</v>
      </c>
      <c r="AD747" s="55"/>
      <c r="AE747" s="55">
        <f>+AC747</f>
        <v>3.7727272727272725</v>
      </c>
      <c r="AF747" s="55"/>
      <c r="AG747" s="55"/>
      <c r="AH747" s="55"/>
      <c r="AI747" s="55"/>
      <c r="AJ747" s="73">
        <f>COUNT(Table1[[#This Row],[F open]:[M SuperVet]])</f>
        <v>1</v>
      </c>
    </row>
    <row r="748" spans="1:36" s="52" customFormat="1" x14ac:dyDescent="0.2">
      <c r="A748" s="16" t="str">
        <f t="shared" si="274"/>
        <v xml:space="preserve"> </v>
      </c>
      <c r="B748" s="16" t="s">
        <v>1881</v>
      </c>
      <c r="C748" s="15" t="s">
        <v>1615</v>
      </c>
      <c r="D748" s="29" t="s">
        <v>217</v>
      </c>
      <c r="E748" s="29" t="s">
        <v>194</v>
      </c>
      <c r="F748" s="82">
        <f t="shared" si="264"/>
        <v>1081</v>
      </c>
      <c r="G748" s="82">
        <f>IF(Table1[[#This Row],[F open]]=""," ",RANK(AD748,$AD$5:$AD$1454,1))</f>
        <v>176</v>
      </c>
      <c r="H748" s="82" t="str">
        <f>IF(Table1[[#This Row],[F Vet]]=""," ",RANK(AE748,$AE$5:$AE$1454,1))</f>
        <v xml:space="preserve"> </v>
      </c>
      <c r="I748" s="82" t="str">
        <f>IF(Table1[[#This Row],[F SuperVet]]=""," ",RANK(AF748,$AF$5:$AF$1454,1))</f>
        <v xml:space="preserve"> </v>
      </c>
      <c r="J748" s="82" t="str">
        <f>IF(Table1[[#This Row],[M Open]]=""," ",RANK(AG748,$AG$5:$AG$1454,1))</f>
        <v xml:space="preserve"> </v>
      </c>
      <c r="K748" s="82" t="str">
        <f>IF(Table1[[#This Row],[M Vet]]=""," ",RANK(AH748,$AH$5:$AH$1454,1))</f>
        <v xml:space="preserve"> </v>
      </c>
      <c r="L748" s="82" t="str">
        <f>IF(Table1[[#This Row],[M SuperVet]]=""," ",RANK(AI748,$AI$5:$AI$1454,1))</f>
        <v xml:space="preserve"> </v>
      </c>
      <c r="M748" s="74">
        <v>404</v>
      </c>
      <c r="N748" s="74">
        <v>176</v>
      </c>
      <c r="O748" s="74">
        <v>47</v>
      </c>
      <c r="P748" s="74">
        <v>128</v>
      </c>
      <c r="Q748" s="17">
        <v>391</v>
      </c>
      <c r="R748" s="17">
        <v>139</v>
      </c>
      <c r="S748" s="17">
        <v>104</v>
      </c>
      <c r="T748" s="17">
        <v>179</v>
      </c>
      <c r="U748" s="55">
        <f>+Table1[[#This Row],[Thames Turbo Sprint Triathlon]]/$M$3</f>
        <v>1</v>
      </c>
      <c r="V748" s="55">
        <f t="shared" si="265"/>
        <v>1</v>
      </c>
      <c r="W748" s="55">
        <f t="shared" si="266"/>
        <v>1</v>
      </c>
      <c r="X748" s="55">
        <f t="shared" si="267"/>
        <v>1</v>
      </c>
      <c r="Y748" s="55">
        <f t="shared" si="268"/>
        <v>0.75922330097087376</v>
      </c>
      <c r="Z748" s="55">
        <f>+Table1[[#This Row],[Hillingdon Sprint Triathlon]]/$R$3</f>
        <v>1</v>
      </c>
      <c r="AA748" s="55">
        <f>+Table1[[#This Row],[London Fields]]/$S$3</f>
        <v>1</v>
      </c>
      <c r="AB748" s="55">
        <f>+Table1[[#This Row],[Jekyll &amp; Hyde Park Duathlon]]/$T$3</f>
        <v>1</v>
      </c>
      <c r="AC748" s="65">
        <f t="shared" si="269"/>
        <v>3.7592233009708735</v>
      </c>
      <c r="AD748" s="55">
        <f t="shared" ref="AD748:AD750" si="281">+AC748</f>
        <v>3.7592233009708735</v>
      </c>
      <c r="AE748" s="55"/>
      <c r="AF748" s="55"/>
      <c r="AG748" s="55"/>
      <c r="AH748" s="55"/>
      <c r="AI748" s="55"/>
      <c r="AJ748" s="73">
        <f>COUNT(Table1[[#This Row],[F open]:[M SuperVet]])</f>
        <v>1</v>
      </c>
    </row>
    <row r="749" spans="1:36" s="52" customFormat="1" x14ac:dyDescent="0.2">
      <c r="A749" s="16" t="str">
        <f t="shared" si="274"/>
        <v xml:space="preserve"> </v>
      </c>
      <c r="B749" s="16" t="s">
        <v>2234</v>
      </c>
      <c r="C749" s="15" t="s">
        <v>4</v>
      </c>
      <c r="D749" s="29" t="s">
        <v>217</v>
      </c>
      <c r="E749" s="29" t="s">
        <v>194</v>
      </c>
      <c r="F749" s="82">
        <f t="shared" si="264"/>
        <v>1075</v>
      </c>
      <c r="G749" s="82">
        <f>IF(Table1[[#This Row],[F open]]=""," ",RANK(AD749,$AD$5:$AD$1454,1))</f>
        <v>174</v>
      </c>
      <c r="H749" s="82" t="str">
        <f>IF(Table1[[#This Row],[F Vet]]=""," ",RANK(AE749,$AE$5:$AE$1454,1))</f>
        <v xml:space="preserve"> </v>
      </c>
      <c r="I749" s="82" t="str">
        <f>IF(Table1[[#This Row],[F SuperVet]]=""," ",RANK(AF749,$AF$5:$AF$1454,1))</f>
        <v xml:space="preserve"> </v>
      </c>
      <c r="J749" s="82" t="str">
        <f>IF(Table1[[#This Row],[M Open]]=""," ",RANK(AG749,$AG$5:$AG$1454,1))</f>
        <v xml:space="preserve"> </v>
      </c>
      <c r="K749" s="82" t="str">
        <f>IF(Table1[[#This Row],[M Vet]]=""," ",RANK(AH749,$AH$5:$AH$1454,1))</f>
        <v xml:space="preserve"> </v>
      </c>
      <c r="L749" s="82" t="str">
        <f>IF(Table1[[#This Row],[M SuperVet]]=""," ",RANK(AI749,$AI$5:$AI$1454,1))</f>
        <v xml:space="preserve"> </v>
      </c>
      <c r="M749" s="74">
        <v>404</v>
      </c>
      <c r="N749" s="74">
        <v>176</v>
      </c>
      <c r="O749" s="74">
        <v>47</v>
      </c>
      <c r="P749" s="74">
        <v>128</v>
      </c>
      <c r="Q749" s="17">
        <v>515</v>
      </c>
      <c r="R749" s="17">
        <v>139</v>
      </c>
      <c r="S749" s="17">
        <v>104</v>
      </c>
      <c r="T749" s="17">
        <v>135</v>
      </c>
      <c r="U749" s="55">
        <f>+Table1[[#This Row],[Thames Turbo Sprint Triathlon]]/$M$3</f>
        <v>1</v>
      </c>
      <c r="V749" s="55">
        <f t="shared" si="265"/>
        <v>1</v>
      </c>
      <c r="W749" s="55">
        <f t="shared" si="266"/>
        <v>1</v>
      </c>
      <c r="X749" s="55">
        <f t="shared" si="267"/>
        <v>1</v>
      </c>
      <c r="Y749" s="55">
        <f t="shared" si="268"/>
        <v>1</v>
      </c>
      <c r="Z749" s="55">
        <f>+Table1[[#This Row],[Hillingdon Sprint Triathlon]]/$R$3</f>
        <v>1</v>
      </c>
      <c r="AA749" s="55">
        <f>+Table1[[#This Row],[London Fields]]/$S$3</f>
        <v>1</v>
      </c>
      <c r="AB749" s="55">
        <f>+Table1[[#This Row],[Jekyll &amp; Hyde Park Duathlon]]/$T$3</f>
        <v>0.75418994413407825</v>
      </c>
      <c r="AC749" s="65">
        <f t="shared" si="269"/>
        <v>3.7541899441340782</v>
      </c>
      <c r="AD749" s="55">
        <f t="shared" si="281"/>
        <v>3.7541899441340782</v>
      </c>
      <c r="AE749" s="55"/>
      <c r="AF749" s="55"/>
      <c r="AG749" s="55"/>
      <c r="AH749" s="55"/>
      <c r="AI749" s="55"/>
      <c r="AJ749" s="73">
        <f>COUNT(Table1[[#This Row],[F open]:[M SuperVet]])</f>
        <v>1</v>
      </c>
    </row>
    <row r="750" spans="1:36" s="52" customFormat="1" x14ac:dyDescent="0.2">
      <c r="A750" s="16" t="str">
        <f t="shared" si="274"/>
        <v xml:space="preserve"> </v>
      </c>
      <c r="B750" s="16" t="s">
        <v>1948</v>
      </c>
      <c r="C750" s="15"/>
      <c r="D750" s="29" t="s">
        <v>217</v>
      </c>
      <c r="E750" s="29" t="s">
        <v>194</v>
      </c>
      <c r="F750" s="82">
        <f t="shared" si="264"/>
        <v>1330</v>
      </c>
      <c r="G750" s="82">
        <f>IF(Table1[[#This Row],[F open]]=""," ",RANK(AD750,$AD$5:$AD$1454,1))</f>
        <v>261</v>
      </c>
      <c r="H750" s="82" t="str">
        <f>IF(Table1[[#This Row],[F Vet]]=""," ",RANK(AE750,$AE$5:$AE$1454,1))</f>
        <v xml:space="preserve"> </v>
      </c>
      <c r="I750" s="82" t="str">
        <f>IF(Table1[[#This Row],[F SuperVet]]=""," ",RANK(AF750,$AF$5:$AF$1454,1))</f>
        <v xml:space="preserve"> </v>
      </c>
      <c r="J750" s="82" t="str">
        <f>IF(Table1[[#This Row],[M Open]]=""," ",RANK(AG750,$AG$5:$AG$1454,1))</f>
        <v xml:space="preserve"> </v>
      </c>
      <c r="K750" s="82" t="str">
        <f>IF(Table1[[#This Row],[M Vet]]=""," ",RANK(AH750,$AH$5:$AH$1454,1))</f>
        <v xml:space="preserve"> </v>
      </c>
      <c r="L750" s="82" t="str">
        <f>IF(Table1[[#This Row],[M SuperVet]]=""," ",RANK(AI750,$AI$5:$AI$1454,1))</f>
        <v xml:space="preserve"> </v>
      </c>
      <c r="M750" s="74">
        <v>404</v>
      </c>
      <c r="N750" s="74">
        <v>176</v>
      </c>
      <c r="O750" s="74">
        <v>47</v>
      </c>
      <c r="P750" s="74">
        <v>128</v>
      </c>
      <c r="Q750" s="17">
        <v>474</v>
      </c>
      <c r="R750" s="17">
        <v>139</v>
      </c>
      <c r="S750" s="17">
        <v>104</v>
      </c>
      <c r="T750" s="17">
        <v>179</v>
      </c>
      <c r="U750" s="55">
        <f>+Table1[[#This Row],[Thames Turbo Sprint Triathlon]]/$M$3</f>
        <v>1</v>
      </c>
      <c r="V750" s="55">
        <f t="shared" si="265"/>
        <v>1</v>
      </c>
      <c r="W750" s="55">
        <f t="shared" si="266"/>
        <v>1</v>
      </c>
      <c r="X750" s="55">
        <f t="shared" si="267"/>
        <v>1</v>
      </c>
      <c r="Y750" s="55">
        <f t="shared" si="268"/>
        <v>0.92038834951456305</v>
      </c>
      <c r="Z750" s="55">
        <f>+Table1[[#This Row],[Hillingdon Sprint Triathlon]]/$R$3</f>
        <v>1</v>
      </c>
      <c r="AA750" s="55">
        <f>+Table1[[#This Row],[London Fields]]/$S$3</f>
        <v>1</v>
      </c>
      <c r="AB750" s="55">
        <f>+Table1[[#This Row],[Jekyll &amp; Hyde Park Duathlon]]/$T$3</f>
        <v>1</v>
      </c>
      <c r="AC750" s="65">
        <f t="shared" si="269"/>
        <v>3.9203883495145631</v>
      </c>
      <c r="AD750" s="55">
        <f t="shared" si="281"/>
        <v>3.9203883495145631</v>
      </c>
      <c r="AE750" s="55"/>
      <c r="AF750" s="55"/>
      <c r="AG750" s="55"/>
      <c r="AH750" s="55"/>
      <c r="AI750" s="55"/>
      <c r="AJ750" s="73">
        <f>COUNT(Table1[[#This Row],[F open]:[M SuperVet]])</f>
        <v>1</v>
      </c>
    </row>
    <row r="751" spans="1:36" s="52" customFormat="1" hidden="1" x14ac:dyDescent="0.2">
      <c r="A751" s="16" t="str">
        <f t="shared" si="274"/>
        <v xml:space="preserve"> </v>
      </c>
      <c r="B751" s="16" t="s">
        <v>803</v>
      </c>
      <c r="C751" s="15" t="s">
        <v>192</v>
      </c>
      <c r="D751" s="29" t="s">
        <v>217</v>
      </c>
      <c r="E751" s="29" t="s">
        <v>188</v>
      </c>
      <c r="F751" s="82">
        <f t="shared" si="264"/>
        <v>409</v>
      </c>
      <c r="G751" s="82" t="str">
        <f>IF(Table1[[#This Row],[F open]]=""," ",RANK(AD751,$AD$5:$AD$1454,1))</f>
        <v xml:space="preserve"> </v>
      </c>
      <c r="H751" s="82" t="str">
        <f>IF(Table1[[#This Row],[F Vet]]=""," ",RANK(AE751,$AE$5:$AE$1454,1))</f>
        <v xml:space="preserve"> </v>
      </c>
      <c r="I751" s="82" t="str">
        <f>IF(Table1[[#This Row],[F SuperVet]]=""," ",RANK(AF751,$AF$5:$AF$1454,1))</f>
        <v xml:space="preserve"> </v>
      </c>
      <c r="J751" s="82">
        <f>IF(Table1[[#This Row],[M Open]]=""," ",RANK(AG751,$AG$5:$AG$1454,1))</f>
        <v>239</v>
      </c>
      <c r="K751" s="82" t="str">
        <f>IF(Table1[[#This Row],[M Vet]]=""," ",RANK(AH751,$AH$5:$AH$1454,1))</f>
        <v xml:space="preserve"> </v>
      </c>
      <c r="L751" s="82" t="str">
        <f>IF(Table1[[#This Row],[M SuperVet]]=""," ",RANK(AI751,$AI$5:$AI$1454,1))</f>
        <v xml:space="preserve"> </v>
      </c>
      <c r="M751" s="74">
        <v>104</v>
      </c>
      <c r="N751" s="74">
        <v>176</v>
      </c>
      <c r="O751" s="74">
        <v>47</v>
      </c>
      <c r="P751" s="74">
        <v>128</v>
      </c>
      <c r="Q751" s="17">
        <v>515</v>
      </c>
      <c r="R751" s="17">
        <v>139</v>
      </c>
      <c r="S751" s="17">
        <v>104</v>
      </c>
      <c r="T751" s="17">
        <v>179</v>
      </c>
      <c r="U751" s="55">
        <f>+Table1[[#This Row],[Thames Turbo Sprint Triathlon]]/$M$3</f>
        <v>0.25742574257425743</v>
      </c>
      <c r="V751" s="55">
        <f t="shared" si="265"/>
        <v>1</v>
      </c>
      <c r="W751" s="55">
        <f t="shared" si="266"/>
        <v>1</v>
      </c>
      <c r="X751" s="55">
        <f t="shared" si="267"/>
        <v>1</v>
      </c>
      <c r="Y751" s="55">
        <f t="shared" si="268"/>
        <v>1</v>
      </c>
      <c r="Z751" s="55">
        <f>+Table1[[#This Row],[Hillingdon Sprint Triathlon]]/$R$3</f>
        <v>1</v>
      </c>
      <c r="AA751" s="55">
        <f>+Table1[[#This Row],[London Fields]]/$S$3</f>
        <v>1</v>
      </c>
      <c r="AB751" s="55">
        <f>+Table1[[#This Row],[Jekyll &amp; Hyde Park Duathlon]]/$T$3</f>
        <v>1</v>
      </c>
      <c r="AC751" s="65">
        <f t="shared" si="269"/>
        <v>3.2574257425742577</v>
      </c>
      <c r="AD751" s="55"/>
      <c r="AE751" s="55"/>
      <c r="AF751" s="55"/>
      <c r="AG751" s="55">
        <f t="shared" ref="AG751:AG752" si="282">+AC751</f>
        <v>3.2574257425742577</v>
      </c>
      <c r="AH751" s="55"/>
      <c r="AI751" s="55"/>
      <c r="AJ751" s="73">
        <f>COUNT(Table1[[#This Row],[F open]:[M SuperVet]])</f>
        <v>1</v>
      </c>
    </row>
    <row r="752" spans="1:36" s="52" customFormat="1" hidden="1" x14ac:dyDescent="0.2">
      <c r="A752" s="16" t="str">
        <f t="shared" si="274"/>
        <v xml:space="preserve"> </v>
      </c>
      <c r="B752" s="16" t="s">
        <v>790</v>
      </c>
      <c r="C752" s="15" t="s">
        <v>151</v>
      </c>
      <c r="D752" s="29" t="s">
        <v>217</v>
      </c>
      <c r="E752" s="29" t="s">
        <v>188</v>
      </c>
      <c r="F752" s="82">
        <f t="shared" si="264"/>
        <v>55</v>
      </c>
      <c r="G752" s="82" t="str">
        <f>IF(Table1[[#This Row],[F open]]=""," ",RANK(AD752,$AD$5:$AD$1454,1))</f>
        <v xml:space="preserve"> </v>
      </c>
      <c r="H752" s="82" t="str">
        <f>IF(Table1[[#This Row],[F Vet]]=""," ",RANK(AE752,$AE$5:$AE$1454,1))</f>
        <v xml:space="preserve"> </v>
      </c>
      <c r="I752" s="82" t="str">
        <f>IF(Table1[[#This Row],[F SuperVet]]=""," ",RANK(AF752,$AF$5:$AF$1454,1))</f>
        <v xml:space="preserve"> </v>
      </c>
      <c r="J752" s="82">
        <f>IF(Table1[[#This Row],[M Open]]=""," ",RANK(AG752,$AG$5:$AG$1454,1))</f>
        <v>30</v>
      </c>
      <c r="K752" s="82" t="str">
        <f>IF(Table1[[#This Row],[M Vet]]=""," ",RANK(AH752,$AH$5:$AH$1454,1))</f>
        <v xml:space="preserve"> </v>
      </c>
      <c r="L752" s="82" t="str">
        <f>IF(Table1[[#This Row],[M SuperVet]]=""," ",RANK(AI752,$AI$5:$AI$1454,1))</f>
        <v xml:space="preserve"> </v>
      </c>
      <c r="M752" s="74">
        <v>86</v>
      </c>
      <c r="N752" s="74">
        <v>176</v>
      </c>
      <c r="O752" s="74">
        <v>47</v>
      </c>
      <c r="P752" s="74">
        <v>128</v>
      </c>
      <c r="Q752" s="17">
        <v>43</v>
      </c>
      <c r="R752" s="17">
        <v>139</v>
      </c>
      <c r="S752" s="17">
        <v>104</v>
      </c>
      <c r="T752" s="17">
        <v>179</v>
      </c>
      <c r="U752" s="55">
        <f>+Table1[[#This Row],[Thames Turbo Sprint Triathlon]]/$M$3</f>
        <v>0.21287128712871287</v>
      </c>
      <c r="V752" s="55">
        <f t="shared" si="265"/>
        <v>1</v>
      </c>
      <c r="W752" s="55">
        <f t="shared" si="266"/>
        <v>1</v>
      </c>
      <c r="X752" s="55">
        <f t="shared" si="267"/>
        <v>1</v>
      </c>
      <c r="Y752" s="55">
        <f t="shared" si="268"/>
        <v>8.3495145631067955E-2</v>
      </c>
      <c r="Z752" s="55">
        <f>+Table1[[#This Row],[Hillingdon Sprint Triathlon]]/$R$3</f>
        <v>1</v>
      </c>
      <c r="AA752" s="55">
        <f>+Table1[[#This Row],[London Fields]]/$S$3</f>
        <v>1</v>
      </c>
      <c r="AB752" s="55">
        <f>+Table1[[#This Row],[Jekyll &amp; Hyde Park Duathlon]]/$T$3</f>
        <v>1</v>
      </c>
      <c r="AC752" s="65">
        <f t="shared" si="269"/>
        <v>2.2963664327597808</v>
      </c>
      <c r="AD752" s="55"/>
      <c r="AE752" s="55"/>
      <c r="AF752" s="55"/>
      <c r="AG752" s="55">
        <f t="shared" si="282"/>
        <v>2.2963664327597808</v>
      </c>
      <c r="AH752" s="55"/>
      <c r="AI752" s="55"/>
      <c r="AJ752" s="73">
        <f>COUNT(Table1[[#This Row],[F open]:[M SuperVet]])</f>
        <v>1</v>
      </c>
    </row>
    <row r="753" spans="1:36" s="52" customFormat="1" x14ac:dyDescent="0.2">
      <c r="A753" s="16" t="str">
        <f t="shared" si="274"/>
        <v xml:space="preserve"> </v>
      </c>
      <c r="B753" s="16" t="s">
        <v>932</v>
      </c>
      <c r="C753" s="15" t="s">
        <v>132</v>
      </c>
      <c r="D753" s="29" t="s">
        <v>217</v>
      </c>
      <c r="E753" s="29" t="s">
        <v>194</v>
      </c>
      <c r="F753" s="82">
        <f t="shared" si="264"/>
        <v>967</v>
      </c>
      <c r="G753" s="82">
        <f>IF(Table1[[#This Row],[F open]]=""," ",RANK(AD753,$AD$5:$AD$1454,1))</f>
        <v>143</v>
      </c>
      <c r="H753" s="82" t="str">
        <f>IF(Table1[[#This Row],[F Vet]]=""," ",RANK(AE753,$AE$5:$AE$1454,1))</f>
        <v xml:space="preserve"> </v>
      </c>
      <c r="I753" s="82" t="str">
        <f>IF(Table1[[#This Row],[F SuperVet]]=""," ",RANK(AF753,$AF$5:$AF$1454,1))</f>
        <v xml:space="preserve"> </v>
      </c>
      <c r="J753" s="82" t="str">
        <f>IF(Table1[[#This Row],[M Open]]=""," ",RANK(AG753,$AG$5:$AG$1454,1))</f>
        <v xml:space="preserve"> </v>
      </c>
      <c r="K753" s="82" t="str">
        <f>IF(Table1[[#This Row],[M Vet]]=""," ",RANK(AH753,$AH$5:$AH$1454,1))</f>
        <v xml:space="preserve"> </v>
      </c>
      <c r="L753" s="82" t="str">
        <f>IF(Table1[[#This Row],[M SuperVet]]=""," ",RANK(AI753,$AI$5:$AI$1454,1))</f>
        <v xml:space="preserve"> </v>
      </c>
      <c r="M753" s="74">
        <v>275</v>
      </c>
      <c r="N753" s="74">
        <v>176</v>
      </c>
      <c r="O753" s="74">
        <v>47</v>
      </c>
      <c r="P753" s="74">
        <v>128</v>
      </c>
      <c r="Q753" s="17">
        <v>515</v>
      </c>
      <c r="R753" s="17">
        <v>139</v>
      </c>
      <c r="S753" s="17">
        <v>104</v>
      </c>
      <c r="T753" s="17">
        <v>179</v>
      </c>
      <c r="U753" s="55">
        <f>+Table1[[#This Row],[Thames Turbo Sprint Triathlon]]/$M$3</f>
        <v>0.68069306930693074</v>
      </c>
      <c r="V753" s="55">
        <f t="shared" si="265"/>
        <v>1</v>
      </c>
      <c r="W753" s="55">
        <f t="shared" si="266"/>
        <v>1</v>
      </c>
      <c r="X753" s="55">
        <f t="shared" si="267"/>
        <v>1</v>
      </c>
      <c r="Y753" s="55">
        <f t="shared" si="268"/>
        <v>1</v>
      </c>
      <c r="Z753" s="55">
        <f>+Table1[[#This Row],[Hillingdon Sprint Triathlon]]/$R$3</f>
        <v>1</v>
      </c>
      <c r="AA753" s="55">
        <f>+Table1[[#This Row],[London Fields]]/$S$3</f>
        <v>1</v>
      </c>
      <c r="AB753" s="55">
        <f>+Table1[[#This Row],[Jekyll &amp; Hyde Park Duathlon]]/$T$3</f>
        <v>1</v>
      </c>
      <c r="AC753" s="65">
        <f t="shared" si="269"/>
        <v>3.6806930693069306</v>
      </c>
      <c r="AD753" s="55">
        <f>+AC753</f>
        <v>3.6806930693069306</v>
      </c>
      <c r="AE753" s="55"/>
      <c r="AF753" s="55"/>
      <c r="AG753" s="55"/>
      <c r="AH753" s="55"/>
      <c r="AI753" s="55"/>
      <c r="AJ753" s="73">
        <f>COUNT(Table1[[#This Row],[F open]:[M SuperVet]])</f>
        <v>1</v>
      </c>
    </row>
    <row r="754" spans="1:36" s="52" customFormat="1" hidden="1" x14ac:dyDescent="0.2">
      <c r="A754" s="16" t="str">
        <f t="shared" si="274"/>
        <v xml:space="preserve"> </v>
      </c>
      <c r="B754" s="16" t="s">
        <v>1657</v>
      </c>
      <c r="C754" s="15" t="s">
        <v>231</v>
      </c>
      <c r="D754" s="29" t="s">
        <v>217</v>
      </c>
      <c r="E754" s="29" t="s">
        <v>188</v>
      </c>
      <c r="F754" s="82">
        <f t="shared" si="264"/>
        <v>282</v>
      </c>
      <c r="G754" s="82" t="str">
        <f>IF(Table1[[#This Row],[F open]]=""," ",RANK(AD754,$AD$5:$AD$1454,1))</f>
        <v xml:space="preserve"> </v>
      </c>
      <c r="H754" s="82" t="str">
        <f>IF(Table1[[#This Row],[F Vet]]=""," ",RANK(AE754,$AE$5:$AE$1454,1))</f>
        <v xml:space="preserve"> </v>
      </c>
      <c r="I754" s="82" t="str">
        <f>IF(Table1[[#This Row],[F SuperVet]]=""," ",RANK(AF754,$AF$5:$AF$1454,1))</f>
        <v xml:space="preserve"> </v>
      </c>
      <c r="J754" s="82">
        <f>IF(Table1[[#This Row],[M Open]]=""," ",RANK(AG754,$AG$5:$AG$1454,1))</f>
        <v>169</v>
      </c>
      <c r="K754" s="82" t="str">
        <f>IF(Table1[[#This Row],[M Vet]]=""," ",RANK(AH754,$AH$5:$AH$1454,1))</f>
        <v xml:space="preserve"> </v>
      </c>
      <c r="L754" s="82" t="str">
        <f>IF(Table1[[#This Row],[M SuperVet]]=""," ",RANK(AI754,$AI$5:$AI$1454,1))</f>
        <v xml:space="preserve"> </v>
      </c>
      <c r="M754" s="74">
        <v>404</v>
      </c>
      <c r="N754" s="74">
        <v>176</v>
      </c>
      <c r="O754" s="74">
        <v>47</v>
      </c>
      <c r="P754" s="74">
        <v>128</v>
      </c>
      <c r="Q754" s="17">
        <v>81</v>
      </c>
      <c r="R754" s="17">
        <v>139</v>
      </c>
      <c r="S754" s="17">
        <v>104</v>
      </c>
      <c r="T754" s="17">
        <v>179</v>
      </c>
      <c r="U754" s="55">
        <f>+Table1[[#This Row],[Thames Turbo Sprint Triathlon]]/$M$3</f>
        <v>1</v>
      </c>
      <c r="V754" s="55">
        <f t="shared" si="265"/>
        <v>1</v>
      </c>
      <c r="W754" s="55">
        <f t="shared" si="266"/>
        <v>1</v>
      </c>
      <c r="X754" s="55">
        <f t="shared" si="267"/>
        <v>1</v>
      </c>
      <c r="Y754" s="55">
        <f t="shared" si="268"/>
        <v>0.15728155339805824</v>
      </c>
      <c r="Z754" s="55">
        <f>+Table1[[#This Row],[Hillingdon Sprint Triathlon]]/$R$3</f>
        <v>1</v>
      </c>
      <c r="AA754" s="55">
        <f>+Table1[[#This Row],[London Fields]]/$S$3</f>
        <v>1</v>
      </c>
      <c r="AB754" s="55">
        <f>+Table1[[#This Row],[Jekyll &amp; Hyde Park Duathlon]]/$T$3</f>
        <v>1</v>
      </c>
      <c r="AC754" s="65">
        <f t="shared" si="269"/>
        <v>3.1572815533980583</v>
      </c>
      <c r="AD754" s="55"/>
      <c r="AE754" s="55"/>
      <c r="AF754" s="55"/>
      <c r="AG754" s="55">
        <f t="shared" ref="AG754:AG755" si="283">+AC754</f>
        <v>3.1572815533980583</v>
      </c>
      <c r="AH754" s="55"/>
      <c r="AI754" s="55"/>
      <c r="AJ754" s="73">
        <f>COUNT(Table1[[#This Row],[F open]:[M SuperVet]])</f>
        <v>1</v>
      </c>
    </row>
    <row r="755" spans="1:36" s="52" customFormat="1" hidden="1" x14ac:dyDescent="0.2">
      <c r="A755" s="16" t="str">
        <f t="shared" si="274"/>
        <v xml:space="preserve"> </v>
      </c>
      <c r="B755" s="16" t="s">
        <v>1919</v>
      </c>
      <c r="C755" s="15" t="s">
        <v>1920</v>
      </c>
      <c r="D755" s="29" t="s">
        <v>217</v>
      </c>
      <c r="E755" s="29" t="s">
        <v>188</v>
      </c>
      <c r="F755" s="82">
        <f t="shared" si="264"/>
        <v>1230</v>
      </c>
      <c r="G755" s="82" t="str">
        <f>IF(Table1[[#This Row],[F open]]=""," ",RANK(AD755,$AD$5:$AD$1454,1))</f>
        <v xml:space="preserve"> </v>
      </c>
      <c r="H755" s="82" t="str">
        <f>IF(Table1[[#This Row],[F Vet]]=""," ",RANK(AE755,$AE$5:$AE$1454,1))</f>
        <v xml:space="preserve"> </v>
      </c>
      <c r="I755" s="82" t="str">
        <f>IF(Table1[[#This Row],[F SuperVet]]=""," ",RANK(AF755,$AF$5:$AF$1454,1))</f>
        <v xml:space="preserve"> </v>
      </c>
      <c r="J755" s="82">
        <f>IF(Table1[[#This Row],[M Open]]=""," ",RANK(AG755,$AG$5:$AG$1454,1))</f>
        <v>556</v>
      </c>
      <c r="K755" s="82" t="str">
        <f>IF(Table1[[#This Row],[M Vet]]=""," ",RANK(AH755,$AH$5:$AH$1454,1))</f>
        <v xml:space="preserve"> </v>
      </c>
      <c r="L755" s="82" t="str">
        <f>IF(Table1[[#This Row],[M SuperVet]]=""," ",RANK(AI755,$AI$5:$AI$1454,1))</f>
        <v xml:space="preserve"> </v>
      </c>
      <c r="M755" s="74">
        <v>404</v>
      </c>
      <c r="N755" s="74">
        <v>176</v>
      </c>
      <c r="O755" s="74">
        <v>47</v>
      </c>
      <c r="P755" s="74">
        <v>128</v>
      </c>
      <c r="Q755" s="17">
        <v>442</v>
      </c>
      <c r="R755" s="17">
        <v>139</v>
      </c>
      <c r="S755" s="17">
        <v>104</v>
      </c>
      <c r="T755" s="17">
        <v>179</v>
      </c>
      <c r="U755" s="55">
        <f>+Table1[[#This Row],[Thames Turbo Sprint Triathlon]]/$M$3</f>
        <v>1</v>
      </c>
      <c r="V755" s="55">
        <f t="shared" si="265"/>
        <v>1</v>
      </c>
      <c r="W755" s="55">
        <f t="shared" si="266"/>
        <v>1</v>
      </c>
      <c r="X755" s="55">
        <f t="shared" si="267"/>
        <v>1</v>
      </c>
      <c r="Y755" s="55">
        <f t="shared" si="268"/>
        <v>0.85825242718446604</v>
      </c>
      <c r="Z755" s="55">
        <f>+Table1[[#This Row],[Hillingdon Sprint Triathlon]]/$R$3</f>
        <v>1</v>
      </c>
      <c r="AA755" s="55">
        <f>+Table1[[#This Row],[London Fields]]/$S$3</f>
        <v>1</v>
      </c>
      <c r="AB755" s="55">
        <f>+Table1[[#This Row],[Jekyll &amp; Hyde Park Duathlon]]/$T$3</f>
        <v>1</v>
      </c>
      <c r="AC755" s="65">
        <f t="shared" si="269"/>
        <v>3.8582524271844658</v>
      </c>
      <c r="AD755" s="55"/>
      <c r="AE755" s="55"/>
      <c r="AF755" s="55"/>
      <c r="AG755" s="55">
        <f t="shared" si="283"/>
        <v>3.8582524271844658</v>
      </c>
      <c r="AH755" s="55"/>
      <c r="AI755" s="55"/>
      <c r="AJ755" s="73">
        <f>COUNT(Table1[[#This Row],[F open]:[M SuperVet]])</f>
        <v>1</v>
      </c>
    </row>
    <row r="756" spans="1:36" s="52" customFormat="1" x14ac:dyDescent="0.2">
      <c r="A756" s="16" t="str">
        <f t="shared" si="274"/>
        <v xml:space="preserve"> </v>
      </c>
      <c r="B756" s="16" t="s">
        <v>543</v>
      </c>
      <c r="C756" s="15" t="s">
        <v>139</v>
      </c>
      <c r="D756" s="29" t="s">
        <v>1059</v>
      </c>
      <c r="E756" s="29" t="s">
        <v>194</v>
      </c>
      <c r="F756" s="82">
        <f t="shared" si="264"/>
        <v>720</v>
      </c>
      <c r="G756" s="82" t="str">
        <f>IF(Table1[[#This Row],[F open]]=""," ",RANK(AD756,$AD$5:$AD$1454,1))</f>
        <v xml:space="preserve"> </v>
      </c>
      <c r="H756" s="82" t="str">
        <f>IF(Table1[[#This Row],[F Vet]]=""," ",RANK(AE756,$AE$5:$AE$1454,1))</f>
        <v xml:space="preserve"> </v>
      </c>
      <c r="I756" s="82">
        <f>IF(Table1[[#This Row],[F SuperVet]]=""," ",RANK(AF756,$AF$5:$AF$1454,1))</f>
        <v>9</v>
      </c>
      <c r="J756" s="82" t="str">
        <f>IF(Table1[[#This Row],[M Open]]=""," ",RANK(AG756,$AG$5:$AG$1454,1))</f>
        <v xml:space="preserve"> </v>
      </c>
      <c r="K756" s="82" t="str">
        <f>IF(Table1[[#This Row],[M Vet]]=""," ",RANK(AH756,$AH$5:$AH$1454,1))</f>
        <v xml:space="preserve"> </v>
      </c>
      <c r="L756" s="82" t="str">
        <f>IF(Table1[[#This Row],[M SuperVet]]=""," ",RANK(AI756,$AI$5:$AI$1454,1))</f>
        <v xml:space="preserve"> </v>
      </c>
      <c r="M756" s="74">
        <v>404</v>
      </c>
      <c r="N756" s="74">
        <v>176</v>
      </c>
      <c r="O756" s="74">
        <v>47</v>
      </c>
      <c r="P756" s="74">
        <v>128</v>
      </c>
      <c r="Q756" s="17">
        <v>257</v>
      </c>
      <c r="R756" s="17">
        <v>139</v>
      </c>
      <c r="S756" s="17">
        <v>104</v>
      </c>
      <c r="T756" s="17">
        <v>179</v>
      </c>
      <c r="U756" s="55">
        <f>+Table1[[#This Row],[Thames Turbo Sprint Triathlon]]/$M$3</f>
        <v>1</v>
      </c>
      <c r="V756" s="55">
        <f t="shared" si="265"/>
        <v>1</v>
      </c>
      <c r="W756" s="55">
        <f t="shared" si="266"/>
        <v>1</v>
      </c>
      <c r="X756" s="55">
        <f t="shared" si="267"/>
        <v>1</v>
      </c>
      <c r="Y756" s="55">
        <f t="shared" si="268"/>
        <v>0.49902912621359224</v>
      </c>
      <c r="Z756" s="55">
        <f>+Table1[[#This Row],[Hillingdon Sprint Triathlon]]/$R$3</f>
        <v>1</v>
      </c>
      <c r="AA756" s="55">
        <f>+Table1[[#This Row],[London Fields]]/$S$3</f>
        <v>1</v>
      </c>
      <c r="AB756" s="55">
        <f>+Table1[[#This Row],[Jekyll &amp; Hyde Park Duathlon]]/$T$3</f>
        <v>1</v>
      </c>
      <c r="AC756" s="65">
        <f t="shared" si="269"/>
        <v>3.4990291262135922</v>
      </c>
      <c r="AD756" s="55"/>
      <c r="AE756" s="55"/>
      <c r="AF756" s="55">
        <f>+AC756</f>
        <v>3.4990291262135922</v>
      </c>
      <c r="AG756" s="55"/>
      <c r="AH756" s="55"/>
      <c r="AI756" s="55"/>
      <c r="AJ756" s="73">
        <f>COUNT(Table1[[#This Row],[F open]:[M SuperVet]])</f>
        <v>1</v>
      </c>
    </row>
    <row r="757" spans="1:36" s="52" customFormat="1" hidden="1" x14ac:dyDescent="0.2">
      <c r="A757" s="16" t="str">
        <f t="shared" si="274"/>
        <v xml:space="preserve"> </v>
      </c>
      <c r="B757" s="16" t="s">
        <v>2214</v>
      </c>
      <c r="C757" s="15" t="s">
        <v>2186</v>
      </c>
      <c r="D757" s="29" t="s">
        <v>1059</v>
      </c>
      <c r="E757" s="29" t="s">
        <v>188</v>
      </c>
      <c r="F757" s="82">
        <f t="shared" si="264"/>
        <v>830</v>
      </c>
      <c r="G757" s="82" t="str">
        <f>IF(Table1[[#This Row],[F open]]=""," ",RANK(AD757,$AD$5:$AD$1454,1))</f>
        <v xml:space="preserve"> </v>
      </c>
      <c r="H757" s="82" t="str">
        <f>IF(Table1[[#This Row],[F Vet]]=""," ",RANK(AE757,$AE$5:$AE$1454,1))</f>
        <v xml:space="preserve"> </v>
      </c>
      <c r="I757" s="82" t="str">
        <f>IF(Table1[[#This Row],[F SuperVet]]=""," ",RANK(AF757,$AF$5:$AF$1454,1))</f>
        <v xml:space="preserve"> </v>
      </c>
      <c r="J757" s="82" t="str">
        <f>IF(Table1[[#This Row],[M Open]]=""," ",RANK(AG757,$AG$5:$AG$1454,1))</f>
        <v xml:space="preserve"> </v>
      </c>
      <c r="K757" s="82" t="str">
        <f>IF(Table1[[#This Row],[M Vet]]=""," ",RANK(AH757,$AH$5:$AH$1454,1))</f>
        <v xml:space="preserve"> </v>
      </c>
      <c r="L757" s="82">
        <f>IF(Table1[[#This Row],[M SuperVet]]=""," ",RANK(AI757,$AI$5:$AI$1454,1))</f>
        <v>43</v>
      </c>
      <c r="M757" s="74">
        <v>404</v>
      </c>
      <c r="N757" s="74">
        <v>176</v>
      </c>
      <c r="O757" s="74">
        <v>47</v>
      </c>
      <c r="P757" s="74">
        <v>128</v>
      </c>
      <c r="Q757" s="17">
        <v>515</v>
      </c>
      <c r="R757" s="17">
        <v>139</v>
      </c>
      <c r="S757" s="17">
        <v>104</v>
      </c>
      <c r="T757" s="17">
        <v>105</v>
      </c>
      <c r="U757" s="55">
        <f>+Table1[[#This Row],[Thames Turbo Sprint Triathlon]]/$M$3</f>
        <v>1</v>
      </c>
      <c r="V757" s="55">
        <f t="shared" si="265"/>
        <v>1</v>
      </c>
      <c r="W757" s="55">
        <f t="shared" si="266"/>
        <v>1</v>
      </c>
      <c r="X757" s="55">
        <f t="shared" si="267"/>
        <v>1</v>
      </c>
      <c r="Y757" s="55">
        <f t="shared" si="268"/>
        <v>1</v>
      </c>
      <c r="Z757" s="55">
        <f>+Table1[[#This Row],[Hillingdon Sprint Triathlon]]/$R$3</f>
        <v>1</v>
      </c>
      <c r="AA757" s="55">
        <f>+Table1[[#This Row],[London Fields]]/$S$3</f>
        <v>1</v>
      </c>
      <c r="AB757" s="55">
        <f>+Table1[[#This Row],[Jekyll &amp; Hyde Park Duathlon]]/$T$3</f>
        <v>0.58659217877094971</v>
      </c>
      <c r="AC757" s="65">
        <f t="shared" si="269"/>
        <v>3.5865921787709496</v>
      </c>
      <c r="AD757" s="55"/>
      <c r="AE757" s="55"/>
      <c r="AF757" s="55"/>
      <c r="AG757" s="55"/>
      <c r="AH757" s="55"/>
      <c r="AI757" s="55">
        <f>+AC757</f>
        <v>3.5865921787709496</v>
      </c>
      <c r="AJ757" s="73">
        <f>COUNT(Table1[[#This Row],[F open]:[M SuperVet]])</f>
        <v>1</v>
      </c>
    </row>
    <row r="758" spans="1:36" s="52" customFormat="1" x14ac:dyDescent="0.2">
      <c r="A758" s="16" t="str">
        <f t="shared" si="274"/>
        <v xml:space="preserve"> </v>
      </c>
      <c r="B758" s="16" t="s">
        <v>1034</v>
      </c>
      <c r="C758" s="15"/>
      <c r="D758" s="29" t="s">
        <v>397</v>
      </c>
      <c r="E758" s="29" t="s">
        <v>194</v>
      </c>
      <c r="F758" s="82">
        <f t="shared" si="264"/>
        <v>1376</v>
      </c>
      <c r="G758" s="82" t="str">
        <f>IF(Table1[[#This Row],[F open]]=""," ",RANK(AD758,$AD$5:$AD$1454,1))</f>
        <v xml:space="preserve"> </v>
      </c>
      <c r="H758" s="82">
        <f>IF(Table1[[#This Row],[F Vet]]=""," ",RANK(AE758,$AE$5:$AE$1454,1))</f>
        <v>83</v>
      </c>
      <c r="I758" s="82" t="str">
        <f>IF(Table1[[#This Row],[F SuperVet]]=""," ",RANK(AF758,$AF$5:$AF$1454,1))</f>
        <v xml:space="preserve"> </v>
      </c>
      <c r="J758" s="82" t="str">
        <f>IF(Table1[[#This Row],[M Open]]=""," ",RANK(AG758,$AG$5:$AG$1454,1))</f>
        <v xml:space="preserve"> </v>
      </c>
      <c r="K758" s="82" t="str">
        <f>IF(Table1[[#This Row],[M Vet]]=""," ",RANK(AH758,$AH$5:$AH$1454,1))</f>
        <v xml:space="preserve"> </v>
      </c>
      <c r="L758" s="82" t="str">
        <f>IF(Table1[[#This Row],[M SuperVet]]=""," ",RANK(AI758,$AI$5:$AI$1454,1))</f>
        <v xml:space="preserve"> </v>
      </c>
      <c r="M758" s="74">
        <v>384</v>
      </c>
      <c r="N758" s="74">
        <v>176</v>
      </c>
      <c r="O758" s="74">
        <v>47</v>
      </c>
      <c r="P758" s="74">
        <v>128</v>
      </c>
      <c r="Q758" s="17">
        <v>515</v>
      </c>
      <c r="R758" s="17">
        <v>139</v>
      </c>
      <c r="S758" s="17">
        <v>104</v>
      </c>
      <c r="T758" s="17">
        <v>179</v>
      </c>
      <c r="U758" s="55">
        <f>+Table1[[#This Row],[Thames Turbo Sprint Triathlon]]/$M$3</f>
        <v>0.95049504950495045</v>
      </c>
      <c r="V758" s="55">
        <f t="shared" si="265"/>
        <v>1</v>
      </c>
      <c r="W758" s="55">
        <f t="shared" si="266"/>
        <v>1</v>
      </c>
      <c r="X758" s="55">
        <f t="shared" si="267"/>
        <v>1</v>
      </c>
      <c r="Y758" s="55">
        <f t="shared" si="268"/>
        <v>1</v>
      </c>
      <c r="Z758" s="55">
        <f>+Table1[[#This Row],[Hillingdon Sprint Triathlon]]/$R$3</f>
        <v>1</v>
      </c>
      <c r="AA758" s="55">
        <f>+Table1[[#This Row],[London Fields]]/$S$3</f>
        <v>1</v>
      </c>
      <c r="AB758" s="55">
        <f>+Table1[[#This Row],[Jekyll &amp; Hyde Park Duathlon]]/$T$3</f>
        <v>1</v>
      </c>
      <c r="AC758" s="65">
        <f t="shared" si="269"/>
        <v>3.9504950495049505</v>
      </c>
      <c r="AD758" s="55"/>
      <c r="AE758" s="55">
        <f>+AC758</f>
        <v>3.9504950495049505</v>
      </c>
      <c r="AF758" s="55"/>
      <c r="AG758" s="55"/>
      <c r="AH758" s="55"/>
      <c r="AI758" s="55"/>
      <c r="AJ758" s="73">
        <f>COUNT(Table1[[#This Row],[F open]:[M SuperVet]])</f>
        <v>1</v>
      </c>
    </row>
    <row r="759" spans="1:36" s="52" customFormat="1" x14ac:dyDescent="0.2">
      <c r="A759" s="16" t="str">
        <f t="shared" si="274"/>
        <v xml:space="preserve"> </v>
      </c>
      <c r="B759" s="16" t="s">
        <v>1424</v>
      </c>
      <c r="C759" s="15" t="s">
        <v>122</v>
      </c>
      <c r="D759" s="29" t="s">
        <v>217</v>
      </c>
      <c r="E759" s="29" t="s">
        <v>194</v>
      </c>
      <c r="F759" s="82">
        <f t="shared" si="264"/>
        <v>114</v>
      </c>
      <c r="G759" s="82">
        <f>IF(Table1[[#This Row],[F open]]=""," ",RANK(AD759,$AD$5:$AD$1454,1))</f>
        <v>12</v>
      </c>
      <c r="H759" s="82" t="str">
        <f>IF(Table1[[#This Row],[F Vet]]=""," ",RANK(AE759,$AE$5:$AE$1454,1))</f>
        <v xml:space="preserve"> </v>
      </c>
      <c r="I759" s="82" t="str">
        <f>IF(Table1[[#This Row],[F SuperVet]]=""," ",RANK(AF759,$AF$5:$AF$1454,1))</f>
        <v xml:space="preserve"> </v>
      </c>
      <c r="J759" s="82" t="str">
        <f>IF(Table1[[#This Row],[M Open]]=""," ",RANK(AG759,$AG$5:$AG$1454,1))</f>
        <v xml:space="preserve"> </v>
      </c>
      <c r="K759" s="82" t="str">
        <f>IF(Table1[[#This Row],[M Vet]]=""," ",RANK(AH759,$AH$5:$AH$1454,1))</f>
        <v xml:space="preserve"> </v>
      </c>
      <c r="L759" s="82" t="str">
        <f>IF(Table1[[#This Row],[M SuperVet]]=""," ",RANK(AI759,$AI$5:$AI$1454,1))</f>
        <v xml:space="preserve"> </v>
      </c>
      <c r="M759" s="74">
        <v>404</v>
      </c>
      <c r="N759" s="74">
        <v>101</v>
      </c>
      <c r="O759" s="74">
        <v>47</v>
      </c>
      <c r="P759" s="74">
        <v>46</v>
      </c>
      <c r="Q759" s="17">
        <v>515</v>
      </c>
      <c r="R759" s="17">
        <v>139</v>
      </c>
      <c r="S759" s="17">
        <v>104</v>
      </c>
      <c r="T759" s="17">
        <v>179</v>
      </c>
      <c r="U759" s="55">
        <f>+Table1[[#This Row],[Thames Turbo Sprint Triathlon]]/$M$3</f>
        <v>1</v>
      </c>
      <c r="V759" s="55">
        <f t="shared" si="265"/>
        <v>0.57386363636363635</v>
      </c>
      <c r="W759" s="55">
        <f t="shared" si="266"/>
        <v>1</v>
      </c>
      <c r="X759" s="55">
        <f t="shared" si="267"/>
        <v>0.359375</v>
      </c>
      <c r="Y759" s="55">
        <f t="shared" si="268"/>
        <v>1</v>
      </c>
      <c r="Z759" s="55">
        <f>+Table1[[#This Row],[Hillingdon Sprint Triathlon]]/$R$3</f>
        <v>1</v>
      </c>
      <c r="AA759" s="55">
        <f>+Table1[[#This Row],[London Fields]]/$S$3</f>
        <v>1</v>
      </c>
      <c r="AB759" s="55">
        <f>+Table1[[#This Row],[Jekyll &amp; Hyde Park Duathlon]]/$T$3</f>
        <v>1</v>
      </c>
      <c r="AC759" s="65">
        <f t="shared" si="269"/>
        <v>2.9332386363636362</v>
      </c>
      <c r="AD759" s="55">
        <f t="shared" ref="AD759:AD760" si="284">+AC759</f>
        <v>2.9332386363636362</v>
      </c>
      <c r="AE759" s="55"/>
      <c r="AF759" s="55"/>
      <c r="AG759" s="55"/>
      <c r="AH759" s="55"/>
      <c r="AI759" s="55"/>
      <c r="AJ759" s="73">
        <f>COUNT(Table1[[#This Row],[F open]:[M SuperVet]])</f>
        <v>1</v>
      </c>
    </row>
    <row r="760" spans="1:36" s="52" customFormat="1" x14ac:dyDescent="0.2">
      <c r="A760" s="16" t="str">
        <f t="shared" si="274"/>
        <v xml:space="preserve"> </v>
      </c>
      <c r="B760" s="16" t="s">
        <v>2121</v>
      </c>
      <c r="C760" s="15" t="s">
        <v>1613</v>
      </c>
      <c r="D760" s="29" t="s">
        <v>217</v>
      </c>
      <c r="E760" s="29" t="s">
        <v>194</v>
      </c>
      <c r="F760" s="82">
        <f t="shared" si="264"/>
        <v>985</v>
      </c>
      <c r="G760" s="82">
        <f>IF(Table1[[#This Row],[F open]]=""," ",RANK(AD760,$AD$5:$AD$1454,1))</f>
        <v>149</v>
      </c>
      <c r="H760" s="82" t="str">
        <f>IF(Table1[[#This Row],[F Vet]]=""," ",RANK(AE760,$AE$5:$AE$1454,1))</f>
        <v xml:space="preserve"> </v>
      </c>
      <c r="I760" s="82" t="str">
        <f>IF(Table1[[#This Row],[F SuperVet]]=""," ",RANK(AF760,$AF$5:$AF$1454,1))</f>
        <v xml:space="preserve"> </v>
      </c>
      <c r="J760" s="82" t="str">
        <f>IF(Table1[[#This Row],[M Open]]=""," ",RANK(AG760,$AG$5:$AG$1454,1))</f>
        <v xml:space="preserve"> </v>
      </c>
      <c r="K760" s="82" t="str">
        <f>IF(Table1[[#This Row],[M Vet]]=""," ",RANK(AH760,$AH$5:$AH$1454,1))</f>
        <v xml:space="preserve"> </v>
      </c>
      <c r="L760" s="82" t="str">
        <f>IF(Table1[[#This Row],[M SuperVet]]=""," ",RANK(AI760,$AI$5:$AI$1454,1))</f>
        <v xml:space="preserve"> </v>
      </c>
      <c r="M760" s="74">
        <v>404</v>
      </c>
      <c r="N760" s="74">
        <v>176</v>
      </c>
      <c r="O760" s="74">
        <v>47</v>
      </c>
      <c r="P760" s="74">
        <v>128</v>
      </c>
      <c r="Q760" s="17">
        <v>515</v>
      </c>
      <c r="R760" s="17">
        <v>139</v>
      </c>
      <c r="S760" s="17">
        <v>72</v>
      </c>
      <c r="T760" s="17">
        <v>179</v>
      </c>
      <c r="U760" s="55">
        <f>+Table1[[#This Row],[Thames Turbo Sprint Triathlon]]/$M$3</f>
        <v>1</v>
      </c>
      <c r="V760" s="55">
        <f t="shared" si="265"/>
        <v>1</v>
      </c>
      <c r="W760" s="55">
        <f t="shared" si="266"/>
        <v>1</v>
      </c>
      <c r="X760" s="55">
        <f t="shared" si="267"/>
        <v>1</v>
      </c>
      <c r="Y760" s="55">
        <f t="shared" si="268"/>
        <v>1</v>
      </c>
      <c r="Z760" s="55">
        <f>+Table1[[#This Row],[Hillingdon Sprint Triathlon]]/$R$3</f>
        <v>1</v>
      </c>
      <c r="AA760" s="55">
        <f>+Table1[[#This Row],[London Fields]]/$S$3</f>
        <v>0.69230769230769229</v>
      </c>
      <c r="AB760" s="55">
        <f>+Table1[[#This Row],[Jekyll &amp; Hyde Park Duathlon]]/$T$3</f>
        <v>1</v>
      </c>
      <c r="AC760" s="65">
        <f t="shared" si="269"/>
        <v>3.6923076923076925</v>
      </c>
      <c r="AD760" s="55">
        <f t="shared" si="284"/>
        <v>3.6923076923076925</v>
      </c>
      <c r="AE760" s="55"/>
      <c r="AF760" s="55"/>
      <c r="AG760" s="55"/>
      <c r="AH760" s="55"/>
      <c r="AI760" s="55"/>
      <c r="AJ760" s="73">
        <f>COUNT(Table1[[#This Row],[F open]:[M SuperVet]])</f>
        <v>1</v>
      </c>
    </row>
    <row r="761" spans="1:36" s="52" customFormat="1" x14ac:dyDescent="0.2">
      <c r="A761" s="16" t="str">
        <f t="shared" si="274"/>
        <v xml:space="preserve"> </v>
      </c>
      <c r="B761" s="16" t="s">
        <v>1978</v>
      </c>
      <c r="C761" s="15"/>
      <c r="D761" s="29" t="s">
        <v>397</v>
      </c>
      <c r="E761" s="29" t="s">
        <v>194</v>
      </c>
      <c r="F761" s="82">
        <f t="shared" si="264"/>
        <v>1435</v>
      </c>
      <c r="G761" s="82" t="str">
        <f>IF(Table1[[#This Row],[F open]]=""," ",RANK(AD761,$AD$5:$AD$1454,1))</f>
        <v xml:space="preserve"> </v>
      </c>
      <c r="H761" s="82">
        <f>IF(Table1[[#This Row],[F Vet]]=""," ",RANK(AE761,$AE$5:$AE$1454,1))</f>
        <v>95</v>
      </c>
      <c r="I761" s="82" t="str">
        <f>IF(Table1[[#This Row],[F SuperVet]]=""," ",RANK(AF761,$AF$5:$AF$1454,1))</f>
        <v xml:space="preserve"> </v>
      </c>
      <c r="J761" s="82" t="str">
        <f>IF(Table1[[#This Row],[M Open]]=""," ",RANK(AG761,$AG$5:$AG$1454,1))</f>
        <v xml:space="preserve"> </v>
      </c>
      <c r="K761" s="82" t="str">
        <f>IF(Table1[[#This Row],[M Vet]]=""," ",RANK(AH761,$AH$5:$AH$1454,1))</f>
        <v xml:space="preserve"> </v>
      </c>
      <c r="L761" s="82" t="str">
        <f>IF(Table1[[#This Row],[M SuperVet]]=""," ",RANK(AI761,$AI$5:$AI$1454,1))</f>
        <v xml:space="preserve"> </v>
      </c>
      <c r="M761" s="74">
        <v>404</v>
      </c>
      <c r="N761" s="74">
        <v>176</v>
      </c>
      <c r="O761" s="74">
        <v>47</v>
      </c>
      <c r="P761" s="74">
        <v>128</v>
      </c>
      <c r="Q761" s="17">
        <v>509</v>
      </c>
      <c r="R761" s="17">
        <v>139</v>
      </c>
      <c r="S761" s="17">
        <v>104</v>
      </c>
      <c r="T761" s="17">
        <v>179</v>
      </c>
      <c r="U761" s="55">
        <f>+Table1[[#This Row],[Thames Turbo Sprint Triathlon]]/$M$3</f>
        <v>1</v>
      </c>
      <c r="V761" s="55">
        <f t="shared" si="265"/>
        <v>1</v>
      </c>
      <c r="W761" s="55">
        <f t="shared" si="266"/>
        <v>1</v>
      </c>
      <c r="X761" s="55">
        <f t="shared" si="267"/>
        <v>1</v>
      </c>
      <c r="Y761" s="55">
        <f t="shared" si="268"/>
        <v>0.98834951456310682</v>
      </c>
      <c r="Z761" s="55">
        <f>+Table1[[#This Row],[Hillingdon Sprint Triathlon]]/$R$3</f>
        <v>1</v>
      </c>
      <c r="AA761" s="55">
        <f>+Table1[[#This Row],[London Fields]]/$S$3</f>
        <v>1</v>
      </c>
      <c r="AB761" s="55">
        <f>+Table1[[#This Row],[Jekyll &amp; Hyde Park Duathlon]]/$T$3</f>
        <v>1</v>
      </c>
      <c r="AC761" s="65">
        <f t="shared" si="269"/>
        <v>3.9883495145631067</v>
      </c>
      <c r="AD761" s="55"/>
      <c r="AE761" s="55">
        <f>+AC761</f>
        <v>3.9883495145631067</v>
      </c>
      <c r="AF761" s="55"/>
      <c r="AG761" s="55"/>
      <c r="AH761" s="55"/>
      <c r="AI761" s="55"/>
      <c r="AJ761" s="73">
        <f>COUNT(Table1[[#This Row],[F open]:[M SuperVet]])</f>
        <v>1</v>
      </c>
    </row>
    <row r="762" spans="1:36" s="52" customFormat="1" x14ac:dyDescent="0.2">
      <c r="A762" s="16" t="str">
        <f t="shared" si="274"/>
        <v xml:space="preserve"> </v>
      </c>
      <c r="B762" s="16" t="s">
        <v>1977</v>
      </c>
      <c r="C762" s="15"/>
      <c r="D762" s="29" t="s">
        <v>217</v>
      </c>
      <c r="E762" s="29" t="s">
        <v>194</v>
      </c>
      <c r="F762" s="82">
        <f t="shared" si="264"/>
        <v>1433</v>
      </c>
      <c r="G762" s="82">
        <f>IF(Table1[[#This Row],[F open]]=""," ",RANK(AD762,$AD$5:$AD$1454,1))</f>
        <v>308</v>
      </c>
      <c r="H762" s="82" t="str">
        <f>IF(Table1[[#This Row],[F Vet]]=""," ",RANK(AE762,$AE$5:$AE$1454,1))</f>
        <v xml:space="preserve"> </v>
      </c>
      <c r="I762" s="82" t="str">
        <f>IF(Table1[[#This Row],[F SuperVet]]=""," ",RANK(AF762,$AF$5:$AF$1454,1))</f>
        <v xml:space="preserve"> </v>
      </c>
      <c r="J762" s="82" t="str">
        <f>IF(Table1[[#This Row],[M Open]]=""," ",RANK(AG762,$AG$5:$AG$1454,1))</f>
        <v xml:space="preserve"> </v>
      </c>
      <c r="K762" s="82" t="str">
        <f>IF(Table1[[#This Row],[M Vet]]=""," ",RANK(AH762,$AH$5:$AH$1454,1))</f>
        <v xml:space="preserve"> </v>
      </c>
      <c r="L762" s="82" t="str">
        <f>IF(Table1[[#This Row],[M SuperVet]]=""," ",RANK(AI762,$AI$5:$AI$1454,1))</f>
        <v xml:space="preserve"> </v>
      </c>
      <c r="M762" s="74">
        <v>404</v>
      </c>
      <c r="N762" s="74">
        <v>176</v>
      </c>
      <c r="O762" s="74">
        <v>47</v>
      </c>
      <c r="P762" s="74">
        <v>128</v>
      </c>
      <c r="Q762" s="17">
        <v>508</v>
      </c>
      <c r="R762" s="17">
        <v>139</v>
      </c>
      <c r="S762" s="17">
        <v>104</v>
      </c>
      <c r="T762" s="17">
        <v>179</v>
      </c>
      <c r="U762" s="55">
        <f>+Table1[[#This Row],[Thames Turbo Sprint Triathlon]]/$M$3</f>
        <v>1</v>
      </c>
      <c r="V762" s="55">
        <f t="shared" si="265"/>
        <v>1</v>
      </c>
      <c r="W762" s="55">
        <f t="shared" si="266"/>
        <v>1</v>
      </c>
      <c r="X762" s="55">
        <f t="shared" si="267"/>
        <v>1</v>
      </c>
      <c r="Y762" s="55">
        <f t="shared" si="268"/>
        <v>0.98640776699029131</v>
      </c>
      <c r="Z762" s="55">
        <f>+Table1[[#This Row],[Hillingdon Sprint Triathlon]]/$R$3</f>
        <v>1</v>
      </c>
      <c r="AA762" s="55">
        <f>+Table1[[#This Row],[London Fields]]/$S$3</f>
        <v>1</v>
      </c>
      <c r="AB762" s="55">
        <f>+Table1[[#This Row],[Jekyll &amp; Hyde Park Duathlon]]/$T$3</f>
        <v>1</v>
      </c>
      <c r="AC762" s="65">
        <f t="shared" si="269"/>
        <v>3.9864077669902915</v>
      </c>
      <c r="AD762" s="55">
        <f t="shared" ref="AD762:AD765" si="285">+AC762</f>
        <v>3.9864077669902915</v>
      </c>
      <c r="AE762" s="55"/>
      <c r="AF762" s="55"/>
      <c r="AG762" s="55"/>
      <c r="AH762" s="55"/>
      <c r="AI762" s="55"/>
      <c r="AJ762" s="73">
        <f>COUNT(Table1[[#This Row],[F open]:[M SuperVet]])</f>
        <v>1</v>
      </c>
    </row>
    <row r="763" spans="1:36" s="52" customFormat="1" x14ac:dyDescent="0.2">
      <c r="A763" s="16" t="str">
        <f t="shared" si="274"/>
        <v xml:space="preserve"> </v>
      </c>
      <c r="B763" s="16" t="s">
        <v>1857</v>
      </c>
      <c r="C763" s="15"/>
      <c r="D763" s="29" t="s">
        <v>217</v>
      </c>
      <c r="E763" s="29" t="s">
        <v>194</v>
      </c>
      <c r="F763" s="82">
        <f t="shared" si="264"/>
        <v>999</v>
      </c>
      <c r="G763" s="82">
        <f>IF(Table1[[#This Row],[F open]]=""," ",RANK(AD763,$AD$5:$AD$1454,1))</f>
        <v>153</v>
      </c>
      <c r="H763" s="82" t="str">
        <f>IF(Table1[[#This Row],[F Vet]]=""," ",RANK(AE763,$AE$5:$AE$1454,1))</f>
        <v xml:space="preserve"> </v>
      </c>
      <c r="I763" s="82" t="str">
        <f>IF(Table1[[#This Row],[F SuperVet]]=""," ",RANK(AF763,$AF$5:$AF$1454,1))</f>
        <v xml:space="preserve"> </v>
      </c>
      <c r="J763" s="82" t="str">
        <f>IF(Table1[[#This Row],[M Open]]=""," ",RANK(AG763,$AG$5:$AG$1454,1))</f>
        <v xml:space="preserve"> </v>
      </c>
      <c r="K763" s="82" t="str">
        <f>IF(Table1[[#This Row],[M Vet]]=""," ",RANK(AH763,$AH$5:$AH$1454,1))</f>
        <v xml:space="preserve"> </v>
      </c>
      <c r="L763" s="82" t="str">
        <f>IF(Table1[[#This Row],[M SuperVet]]=""," ",RANK(AI763,$AI$5:$AI$1454,1))</f>
        <v xml:space="preserve"> </v>
      </c>
      <c r="M763" s="74">
        <v>404</v>
      </c>
      <c r="N763" s="74">
        <v>176</v>
      </c>
      <c r="O763" s="74">
        <v>47</v>
      </c>
      <c r="P763" s="74">
        <v>128</v>
      </c>
      <c r="Q763" s="17">
        <v>362</v>
      </c>
      <c r="R763" s="17">
        <v>139</v>
      </c>
      <c r="S763" s="17">
        <v>104</v>
      </c>
      <c r="T763" s="17">
        <v>179</v>
      </c>
      <c r="U763" s="55">
        <f>+Table1[[#This Row],[Thames Turbo Sprint Triathlon]]/$M$3</f>
        <v>1</v>
      </c>
      <c r="V763" s="55">
        <f t="shared" si="265"/>
        <v>1</v>
      </c>
      <c r="W763" s="55">
        <f t="shared" si="266"/>
        <v>1</v>
      </c>
      <c r="X763" s="55">
        <f t="shared" si="267"/>
        <v>1</v>
      </c>
      <c r="Y763" s="55">
        <f t="shared" si="268"/>
        <v>0.70291262135922328</v>
      </c>
      <c r="Z763" s="55">
        <f>+Table1[[#This Row],[Hillingdon Sprint Triathlon]]/$R$3</f>
        <v>1</v>
      </c>
      <c r="AA763" s="55">
        <f>+Table1[[#This Row],[London Fields]]/$S$3</f>
        <v>1</v>
      </c>
      <c r="AB763" s="55">
        <f>+Table1[[#This Row],[Jekyll &amp; Hyde Park Duathlon]]/$T$3</f>
        <v>1</v>
      </c>
      <c r="AC763" s="65">
        <f t="shared" si="269"/>
        <v>3.7029126213592232</v>
      </c>
      <c r="AD763" s="55">
        <f t="shared" si="285"/>
        <v>3.7029126213592232</v>
      </c>
      <c r="AE763" s="55"/>
      <c r="AF763" s="55"/>
      <c r="AG763" s="55"/>
      <c r="AH763" s="55"/>
      <c r="AI763" s="55"/>
      <c r="AJ763" s="73">
        <f>COUNT(Table1[[#This Row],[F open]:[M SuperVet]])</f>
        <v>1</v>
      </c>
    </row>
    <row r="764" spans="1:36" s="52" customFormat="1" x14ac:dyDescent="0.2">
      <c r="A764" s="16" t="str">
        <f t="shared" ref="A764:A767" si="286">IF(B763=B764,"y"," ")</f>
        <v xml:space="preserve"> </v>
      </c>
      <c r="B764" s="16" t="s">
        <v>335</v>
      </c>
      <c r="C764" s="15" t="s">
        <v>66</v>
      </c>
      <c r="D764" s="29" t="s">
        <v>217</v>
      </c>
      <c r="E764" s="29" t="s">
        <v>1538</v>
      </c>
      <c r="F764" s="82">
        <f t="shared" si="264"/>
        <v>618</v>
      </c>
      <c r="G764" s="82">
        <f>IF(Table1[[#This Row],[F open]]=""," ",RANK(AD764,$AD$5:$AD$1454,1))</f>
        <v>71</v>
      </c>
      <c r="H764" s="82" t="str">
        <f>IF(Table1[[#This Row],[F Vet]]=""," ",RANK(AE764,$AE$5:$AE$1454,1))</f>
        <v xml:space="preserve"> </v>
      </c>
      <c r="I764" s="82" t="str">
        <f>IF(Table1[[#This Row],[F SuperVet]]=""," ",RANK(AF764,$AF$5:$AF$1454,1))</f>
        <v xml:space="preserve"> </v>
      </c>
      <c r="J764" s="82" t="str">
        <f>IF(Table1[[#This Row],[M Open]]=""," ",RANK(AG764,$AG$5:$AG$1454,1))</f>
        <v xml:space="preserve"> </v>
      </c>
      <c r="K764" s="82" t="str">
        <f>IF(Table1[[#This Row],[M Vet]]=""," ",RANK(AH764,$AH$5:$AH$1454,1))</f>
        <v xml:space="preserve"> </v>
      </c>
      <c r="L764" s="82" t="str">
        <f>IF(Table1[[#This Row],[M SuperVet]]=""," ",RANK(AI764,$AI$5:$AI$1454,1))</f>
        <v xml:space="preserve"> </v>
      </c>
      <c r="M764" s="74">
        <v>404</v>
      </c>
      <c r="N764" s="74">
        <v>176</v>
      </c>
      <c r="O764" s="74">
        <v>47</v>
      </c>
      <c r="P764" s="74">
        <v>94</v>
      </c>
      <c r="Q764" s="17">
        <v>515</v>
      </c>
      <c r="R764" s="17">
        <v>139</v>
      </c>
      <c r="S764" s="17">
        <v>104</v>
      </c>
      <c r="T764" s="17">
        <v>123</v>
      </c>
      <c r="U764" s="55">
        <f>+Table1[[#This Row],[Thames Turbo Sprint Triathlon]]/$M$3</f>
        <v>1</v>
      </c>
      <c r="V764" s="55">
        <f t="shared" si="265"/>
        <v>1</v>
      </c>
      <c r="W764" s="55">
        <f t="shared" si="266"/>
        <v>1</v>
      </c>
      <c r="X764" s="55">
        <f t="shared" si="267"/>
        <v>0.734375</v>
      </c>
      <c r="Y764" s="55">
        <f t="shared" si="268"/>
        <v>1</v>
      </c>
      <c r="Z764" s="55">
        <f>+Table1[[#This Row],[Hillingdon Sprint Triathlon]]/$R$3</f>
        <v>1</v>
      </c>
      <c r="AA764" s="55">
        <f>+Table1[[#This Row],[London Fields]]/$S$3</f>
        <v>1</v>
      </c>
      <c r="AB764" s="55">
        <f>+Table1[[#This Row],[Jekyll &amp; Hyde Park Duathlon]]/$T$3</f>
        <v>0.68715083798882681</v>
      </c>
      <c r="AC764" s="65">
        <f t="shared" si="269"/>
        <v>3.4215258379888267</v>
      </c>
      <c r="AD764" s="55">
        <f t="shared" si="285"/>
        <v>3.4215258379888267</v>
      </c>
      <c r="AE764" s="55"/>
      <c r="AF764" s="55"/>
      <c r="AG764" s="55"/>
      <c r="AH764" s="55"/>
      <c r="AI764" s="55"/>
      <c r="AJ764" s="73">
        <f>COUNT(Table1[[#This Row],[F open]:[M SuperVet]])</f>
        <v>1</v>
      </c>
    </row>
    <row r="765" spans="1:36" s="52" customFormat="1" x14ac:dyDescent="0.2">
      <c r="A765" s="16" t="str">
        <f t="shared" si="286"/>
        <v xml:space="preserve"> </v>
      </c>
      <c r="B765" s="16" t="s">
        <v>571</v>
      </c>
      <c r="C765" s="15" t="s">
        <v>151</v>
      </c>
      <c r="D765" s="29" t="s">
        <v>217</v>
      </c>
      <c r="E765" s="29" t="s">
        <v>194</v>
      </c>
      <c r="F765" s="82">
        <f t="shared" si="264"/>
        <v>1178</v>
      </c>
      <c r="G765" s="82">
        <f>IF(Table1[[#This Row],[F open]]=""," ",RANK(AD765,$AD$5:$AD$1454,1))</f>
        <v>206</v>
      </c>
      <c r="H765" s="82" t="str">
        <f>IF(Table1[[#This Row],[F Vet]]=""," ",RANK(AE765,$AE$5:$AE$1454,1))</f>
        <v xml:space="preserve"> </v>
      </c>
      <c r="I765" s="82" t="str">
        <f>IF(Table1[[#This Row],[F SuperVet]]=""," ",RANK(AF765,$AF$5:$AF$1454,1))</f>
        <v xml:space="preserve"> </v>
      </c>
      <c r="J765" s="82" t="str">
        <f>IF(Table1[[#This Row],[M Open]]=""," ",RANK(AG765,$AG$5:$AG$1454,1))</f>
        <v xml:space="preserve"> </v>
      </c>
      <c r="K765" s="82" t="str">
        <f>IF(Table1[[#This Row],[M Vet]]=""," ",RANK(AH765,$AH$5:$AH$1454,1))</f>
        <v xml:space="preserve"> </v>
      </c>
      <c r="L765" s="82" t="str">
        <f>IF(Table1[[#This Row],[M SuperVet]]=""," ",RANK(AI765,$AI$5:$AI$1454,1))</f>
        <v xml:space="preserve"> </v>
      </c>
      <c r="M765" s="74">
        <v>404</v>
      </c>
      <c r="N765" s="74">
        <v>176</v>
      </c>
      <c r="O765" s="74">
        <v>47</v>
      </c>
      <c r="P765" s="74">
        <v>128</v>
      </c>
      <c r="Q765" s="17">
        <v>425</v>
      </c>
      <c r="R765" s="17">
        <v>139</v>
      </c>
      <c r="S765" s="17">
        <v>104</v>
      </c>
      <c r="T765" s="17">
        <v>179</v>
      </c>
      <c r="U765" s="55">
        <f>+Table1[[#This Row],[Thames Turbo Sprint Triathlon]]/$M$3</f>
        <v>1</v>
      </c>
      <c r="V765" s="55">
        <f t="shared" si="265"/>
        <v>1</v>
      </c>
      <c r="W765" s="55">
        <f t="shared" si="266"/>
        <v>1</v>
      </c>
      <c r="X765" s="55">
        <f t="shared" si="267"/>
        <v>1</v>
      </c>
      <c r="Y765" s="55">
        <f t="shared" si="268"/>
        <v>0.82524271844660191</v>
      </c>
      <c r="Z765" s="55">
        <f>+Table1[[#This Row],[Hillingdon Sprint Triathlon]]/$R$3</f>
        <v>1</v>
      </c>
      <c r="AA765" s="55">
        <f>+Table1[[#This Row],[London Fields]]/$S$3</f>
        <v>1</v>
      </c>
      <c r="AB765" s="55">
        <f>+Table1[[#This Row],[Jekyll &amp; Hyde Park Duathlon]]/$T$3</f>
        <v>1</v>
      </c>
      <c r="AC765" s="65">
        <f t="shared" si="269"/>
        <v>3.825242718446602</v>
      </c>
      <c r="AD765" s="55">
        <f t="shared" si="285"/>
        <v>3.825242718446602</v>
      </c>
      <c r="AE765" s="55"/>
      <c r="AF765" s="55"/>
      <c r="AG765" s="55"/>
      <c r="AH765" s="55"/>
      <c r="AI765" s="55"/>
      <c r="AJ765" s="73">
        <f>COUNT(Table1[[#This Row],[F open]:[M SuperVet]])</f>
        <v>1</v>
      </c>
    </row>
    <row r="766" spans="1:36" s="52" customFormat="1" x14ac:dyDescent="0.2">
      <c r="A766" s="16" t="str">
        <f t="shared" si="286"/>
        <v xml:space="preserve"> </v>
      </c>
      <c r="B766" s="16" t="s">
        <v>1947</v>
      </c>
      <c r="C766" s="15"/>
      <c r="D766" s="29" t="s">
        <v>397</v>
      </c>
      <c r="E766" s="29" t="s">
        <v>194</v>
      </c>
      <c r="F766" s="82">
        <f t="shared" si="264"/>
        <v>1329</v>
      </c>
      <c r="G766" s="82" t="str">
        <f>IF(Table1[[#This Row],[F open]]=""," ",RANK(AD766,$AD$5:$AD$1454,1))</f>
        <v xml:space="preserve"> </v>
      </c>
      <c r="H766" s="82">
        <f>IF(Table1[[#This Row],[F Vet]]=""," ",RANK(AE766,$AE$5:$AE$1454,1))</f>
        <v>74</v>
      </c>
      <c r="I766" s="82" t="str">
        <f>IF(Table1[[#This Row],[F SuperVet]]=""," ",RANK(AF766,$AF$5:$AF$1454,1))</f>
        <v xml:space="preserve"> </v>
      </c>
      <c r="J766" s="82" t="str">
        <f>IF(Table1[[#This Row],[M Open]]=""," ",RANK(AG766,$AG$5:$AG$1454,1))</f>
        <v xml:space="preserve"> </v>
      </c>
      <c r="K766" s="82" t="str">
        <f>IF(Table1[[#This Row],[M Vet]]=""," ",RANK(AH766,$AH$5:$AH$1454,1))</f>
        <v xml:space="preserve"> </v>
      </c>
      <c r="L766" s="82" t="str">
        <f>IF(Table1[[#This Row],[M SuperVet]]=""," ",RANK(AI766,$AI$5:$AI$1454,1))</f>
        <v xml:space="preserve"> </v>
      </c>
      <c r="M766" s="74">
        <v>404</v>
      </c>
      <c r="N766" s="74">
        <v>176</v>
      </c>
      <c r="O766" s="74">
        <v>47</v>
      </c>
      <c r="P766" s="74">
        <v>128</v>
      </c>
      <c r="Q766" s="17">
        <v>473</v>
      </c>
      <c r="R766" s="17">
        <v>139</v>
      </c>
      <c r="S766" s="17">
        <v>104</v>
      </c>
      <c r="T766" s="17">
        <v>179</v>
      </c>
      <c r="U766" s="55">
        <f>+Table1[[#This Row],[Thames Turbo Sprint Triathlon]]/$M$3</f>
        <v>1</v>
      </c>
      <c r="V766" s="55">
        <f t="shared" si="265"/>
        <v>1</v>
      </c>
      <c r="W766" s="55">
        <f t="shared" si="266"/>
        <v>1</v>
      </c>
      <c r="X766" s="55">
        <f t="shared" si="267"/>
        <v>1</v>
      </c>
      <c r="Y766" s="55">
        <f t="shared" si="268"/>
        <v>0.91844660194174754</v>
      </c>
      <c r="Z766" s="55">
        <f>+Table1[[#This Row],[Hillingdon Sprint Triathlon]]/$R$3</f>
        <v>1</v>
      </c>
      <c r="AA766" s="55">
        <f>+Table1[[#This Row],[London Fields]]/$S$3</f>
        <v>1</v>
      </c>
      <c r="AB766" s="55">
        <f>+Table1[[#This Row],[Jekyll &amp; Hyde Park Duathlon]]/$T$3</f>
        <v>1</v>
      </c>
      <c r="AC766" s="65">
        <f t="shared" si="269"/>
        <v>3.9184466019417474</v>
      </c>
      <c r="AD766" s="55"/>
      <c r="AE766" s="55">
        <f>+AC766</f>
        <v>3.9184466019417474</v>
      </c>
      <c r="AF766" s="55"/>
      <c r="AG766" s="55"/>
      <c r="AH766" s="55"/>
      <c r="AI766" s="55"/>
      <c r="AJ766" s="73">
        <f>COUNT(Table1[[#This Row],[F open]:[M SuperVet]])</f>
        <v>1</v>
      </c>
    </row>
    <row r="767" spans="1:36" s="52" customFormat="1" x14ac:dyDescent="0.2">
      <c r="A767" s="16" t="str">
        <f t="shared" si="286"/>
        <v xml:space="preserve"> </v>
      </c>
      <c r="B767" s="16" t="s">
        <v>310</v>
      </c>
      <c r="C767" s="15" t="s">
        <v>25</v>
      </c>
      <c r="D767" s="29" t="s">
        <v>217</v>
      </c>
      <c r="E767" s="29" t="s">
        <v>194</v>
      </c>
      <c r="F767" s="82">
        <f t="shared" si="264"/>
        <v>481</v>
      </c>
      <c r="G767" s="82">
        <f>IF(Table1[[#This Row],[F open]]=""," ",RANK(AD767,$AD$5:$AD$1454,1))</f>
        <v>47</v>
      </c>
      <c r="H767" s="82" t="str">
        <f>IF(Table1[[#This Row],[F Vet]]=""," ",RANK(AE767,$AE$5:$AE$1454,1))</f>
        <v xml:space="preserve"> </v>
      </c>
      <c r="I767" s="82" t="str">
        <f>IF(Table1[[#This Row],[F SuperVet]]=""," ",RANK(AF767,$AF$5:$AF$1454,1))</f>
        <v xml:space="preserve"> </v>
      </c>
      <c r="J767" s="82" t="str">
        <f>IF(Table1[[#This Row],[M Open]]=""," ",RANK(AG767,$AG$5:$AG$1454,1))</f>
        <v xml:space="preserve"> </v>
      </c>
      <c r="K767" s="82" t="str">
        <f>IF(Table1[[#This Row],[M Vet]]=""," ",RANK(AH767,$AH$5:$AH$1454,1))</f>
        <v xml:space="preserve"> </v>
      </c>
      <c r="L767" s="82" t="str">
        <f>IF(Table1[[#This Row],[M SuperVet]]=""," ",RANK(AI767,$AI$5:$AI$1454,1))</f>
        <v xml:space="preserve"> </v>
      </c>
      <c r="M767" s="74">
        <v>404</v>
      </c>
      <c r="N767" s="74">
        <v>176</v>
      </c>
      <c r="O767" s="74">
        <v>47</v>
      </c>
      <c r="P767" s="74">
        <v>128</v>
      </c>
      <c r="Q767" s="17">
        <v>515</v>
      </c>
      <c r="R767" s="17">
        <v>139</v>
      </c>
      <c r="S767" s="17">
        <v>104</v>
      </c>
      <c r="T767" s="17">
        <v>56</v>
      </c>
      <c r="U767" s="55">
        <f>+Table1[[#This Row],[Thames Turbo Sprint Triathlon]]/$M$3</f>
        <v>1</v>
      </c>
      <c r="V767" s="55">
        <f t="shared" si="265"/>
        <v>1</v>
      </c>
      <c r="W767" s="55">
        <f t="shared" si="266"/>
        <v>1</v>
      </c>
      <c r="X767" s="55">
        <f t="shared" si="267"/>
        <v>1</v>
      </c>
      <c r="Y767" s="55">
        <f t="shared" si="268"/>
        <v>1</v>
      </c>
      <c r="Z767" s="55">
        <f>+Table1[[#This Row],[Hillingdon Sprint Triathlon]]/$R$3</f>
        <v>1</v>
      </c>
      <c r="AA767" s="55">
        <f>+Table1[[#This Row],[London Fields]]/$S$3</f>
        <v>1</v>
      </c>
      <c r="AB767" s="55">
        <f>+Table1[[#This Row],[Jekyll &amp; Hyde Park Duathlon]]/$T$3</f>
        <v>0.31284916201117319</v>
      </c>
      <c r="AC767" s="65">
        <f t="shared" si="269"/>
        <v>3.3128491620111733</v>
      </c>
      <c r="AD767" s="55">
        <f t="shared" ref="AD767:AD771" si="287">+AC767</f>
        <v>3.3128491620111733</v>
      </c>
      <c r="AE767" s="55"/>
      <c r="AF767" s="55"/>
      <c r="AG767" s="55"/>
      <c r="AH767" s="55"/>
      <c r="AI767" s="55"/>
      <c r="AJ767" s="73">
        <f>COUNT(Table1[[#This Row],[F open]:[M SuperVet]])</f>
        <v>1</v>
      </c>
    </row>
    <row r="768" spans="1:36" s="52" customFormat="1" x14ac:dyDescent="0.2">
      <c r="A768" s="16" t="str">
        <f t="shared" ref="A768:A774" si="288">IF(B767=B768,"y"," ")</f>
        <v xml:space="preserve"> </v>
      </c>
      <c r="B768" s="16" t="s">
        <v>1475</v>
      </c>
      <c r="C768" s="15"/>
      <c r="D768" s="29" t="s">
        <v>217</v>
      </c>
      <c r="E768" s="29" t="s">
        <v>194</v>
      </c>
      <c r="F768" s="82">
        <f t="shared" si="264"/>
        <v>1295</v>
      </c>
      <c r="G768" s="82">
        <f>IF(Table1[[#This Row],[F open]]=""," ",RANK(AD768,$AD$5:$AD$1454,1))</f>
        <v>252</v>
      </c>
      <c r="H768" s="82" t="str">
        <f>IF(Table1[[#This Row],[F Vet]]=""," ",RANK(AE768,$AE$5:$AE$1454,1))</f>
        <v xml:space="preserve"> </v>
      </c>
      <c r="I768" s="82" t="str">
        <f>IF(Table1[[#This Row],[F SuperVet]]=""," ",RANK(AF768,$AF$5:$AF$1454,1))</f>
        <v xml:space="preserve"> </v>
      </c>
      <c r="J768" s="82" t="str">
        <f>IF(Table1[[#This Row],[M Open]]=""," ",RANK(AG768,$AG$5:$AG$1454,1))</f>
        <v xml:space="preserve"> </v>
      </c>
      <c r="K768" s="82" t="str">
        <f>IF(Table1[[#This Row],[M Vet]]=""," ",RANK(AH768,$AH$5:$AH$1454,1))</f>
        <v xml:space="preserve"> </v>
      </c>
      <c r="L768" s="82" t="str">
        <f>IF(Table1[[#This Row],[M SuperVet]]=""," ",RANK(AI768,$AI$5:$AI$1454,1))</f>
        <v xml:space="preserve"> </v>
      </c>
      <c r="M768" s="74">
        <v>404</v>
      </c>
      <c r="N768" s="74">
        <v>158</v>
      </c>
      <c r="O768" s="74">
        <v>47</v>
      </c>
      <c r="P768" s="74">
        <v>128</v>
      </c>
      <c r="Q768" s="17">
        <v>515</v>
      </c>
      <c r="R768" s="17">
        <v>139</v>
      </c>
      <c r="S768" s="17">
        <v>104</v>
      </c>
      <c r="T768" s="17">
        <v>179</v>
      </c>
      <c r="U768" s="55">
        <f>+Table1[[#This Row],[Thames Turbo Sprint Triathlon]]/$M$3</f>
        <v>1</v>
      </c>
      <c r="V768" s="55">
        <f t="shared" si="265"/>
        <v>0.89772727272727271</v>
      </c>
      <c r="W768" s="55">
        <f t="shared" si="266"/>
        <v>1</v>
      </c>
      <c r="X768" s="55">
        <f t="shared" si="267"/>
        <v>1</v>
      </c>
      <c r="Y768" s="55">
        <f t="shared" si="268"/>
        <v>1</v>
      </c>
      <c r="Z768" s="55">
        <f>+Table1[[#This Row],[Hillingdon Sprint Triathlon]]/$R$3</f>
        <v>1</v>
      </c>
      <c r="AA768" s="55">
        <f>+Table1[[#This Row],[London Fields]]/$S$3</f>
        <v>1</v>
      </c>
      <c r="AB768" s="55">
        <f>+Table1[[#This Row],[Jekyll &amp; Hyde Park Duathlon]]/$T$3</f>
        <v>1</v>
      </c>
      <c r="AC768" s="65">
        <f t="shared" si="269"/>
        <v>3.8977272727272725</v>
      </c>
      <c r="AD768" s="55">
        <f t="shared" si="287"/>
        <v>3.8977272727272725</v>
      </c>
      <c r="AE768" s="55"/>
      <c r="AF768" s="55"/>
      <c r="AG768" s="55"/>
      <c r="AH768" s="55"/>
      <c r="AI768" s="55"/>
      <c r="AJ768" s="73">
        <f>COUNT(Table1[[#This Row],[F open]:[M SuperVet]])</f>
        <v>1</v>
      </c>
    </row>
    <row r="769" spans="1:36" s="52" customFormat="1" x14ac:dyDescent="0.2">
      <c r="A769" s="16" t="str">
        <f t="shared" si="288"/>
        <v xml:space="preserve"> </v>
      </c>
      <c r="B769" s="16" t="s">
        <v>1837</v>
      </c>
      <c r="C769" s="15"/>
      <c r="D769" s="29" t="s">
        <v>217</v>
      </c>
      <c r="E769" s="29" t="s">
        <v>194</v>
      </c>
      <c r="F769" s="82">
        <f t="shared" si="264"/>
        <v>935</v>
      </c>
      <c r="G769" s="82">
        <f>IF(Table1[[#This Row],[F open]]=""," ",RANK(AD769,$AD$5:$AD$1454,1))</f>
        <v>136</v>
      </c>
      <c r="H769" s="82" t="str">
        <f>IF(Table1[[#This Row],[F Vet]]=""," ",RANK(AE769,$AE$5:$AE$1454,1))</f>
        <v xml:space="preserve"> </v>
      </c>
      <c r="I769" s="82" t="str">
        <f>IF(Table1[[#This Row],[F SuperVet]]=""," ",RANK(AF769,$AF$5:$AF$1454,1))</f>
        <v xml:space="preserve"> </v>
      </c>
      <c r="J769" s="82" t="str">
        <f>IF(Table1[[#This Row],[M Open]]=""," ",RANK(AG769,$AG$5:$AG$1454,1))</f>
        <v xml:space="preserve"> </v>
      </c>
      <c r="K769" s="82" t="str">
        <f>IF(Table1[[#This Row],[M Vet]]=""," ",RANK(AH769,$AH$5:$AH$1454,1))</f>
        <v xml:space="preserve"> </v>
      </c>
      <c r="L769" s="82" t="str">
        <f>IF(Table1[[#This Row],[M SuperVet]]=""," ",RANK(AI769,$AI$5:$AI$1454,1))</f>
        <v xml:space="preserve"> </v>
      </c>
      <c r="M769" s="74">
        <v>404</v>
      </c>
      <c r="N769" s="74">
        <v>176</v>
      </c>
      <c r="O769" s="74">
        <v>47</v>
      </c>
      <c r="P769" s="74">
        <v>128</v>
      </c>
      <c r="Q769" s="17">
        <v>338</v>
      </c>
      <c r="R769" s="17">
        <v>139</v>
      </c>
      <c r="S769" s="17">
        <v>104</v>
      </c>
      <c r="T769" s="17">
        <v>179</v>
      </c>
      <c r="U769" s="55">
        <f>+Table1[[#This Row],[Thames Turbo Sprint Triathlon]]/$M$3</f>
        <v>1</v>
      </c>
      <c r="V769" s="55">
        <f t="shared" si="265"/>
        <v>1</v>
      </c>
      <c r="W769" s="55">
        <f t="shared" si="266"/>
        <v>1</v>
      </c>
      <c r="X769" s="55">
        <f t="shared" si="267"/>
        <v>1</v>
      </c>
      <c r="Y769" s="55">
        <f t="shared" si="268"/>
        <v>0.65631067961165046</v>
      </c>
      <c r="Z769" s="55">
        <f>+Table1[[#This Row],[Hillingdon Sprint Triathlon]]/$R$3</f>
        <v>1</v>
      </c>
      <c r="AA769" s="55">
        <f>+Table1[[#This Row],[London Fields]]/$S$3</f>
        <v>1</v>
      </c>
      <c r="AB769" s="55">
        <f>+Table1[[#This Row],[Jekyll &amp; Hyde Park Duathlon]]/$T$3</f>
        <v>1</v>
      </c>
      <c r="AC769" s="65">
        <f t="shared" si="269"/>
        <v>3.6563106796116505</v>
      </c>
      <c r="AD769" s="55">
        <f t="shared" si="287"/>
        <v>3.6563106796116505</v>
      </c>
      <c r="AE769" s="55"/>
      <c r="AF769" s="55"/>
      <c r="AG769" s="55"/>
      <c r="AH769" s="55"/>
      <c r="AI769" s="55"/>
      <c r="AJ769" s="73">
        <f>COUNT(Table1[[#This Row],[F open]:[M SuperVet]])</f>
        <v>1</v>
      </c>
    </row>
    <row r="770" spans="1:36" s="52" customFormat="1" x14ac:dyDescent="0.2">
      <c r="A770" s="16" t="str">
        <f t="shared" si="288"/>
        <v xml:space="preserve"> </v>
      </c>
      <c r="B770" s="16" t="s">
        <v>1943</v>
      </c>
      <c r="C770" s="15"/>
      <c r="D770" s="29" t="s">
        <v>217</v>
      </c>
      <c r="E770" s="29" t="s">
        <v>194</v>
      </c>
      <c r="F770" s="82">
        <f t="shared" si="264"/>
        <v>1315</v>
      </c>
      <c r="G770" s="82">
        <f>IF(Table1[[#This Row],[F open]]=""," ",RANK(AD770,$AD$5:$AD$1454,1))</f>
        <v>258</v>
      </c>
      <c r="H770" s="82" t="str">
        <f>IF(Table1[[#This Row],[F Vet]]=""," ",RANK(AE770,$AE$5:$AE$1454,1))</f>
        <v xml:space="preserve"> </v>
      </c>
      <c r="I770" s="82" t="str">
        <f>IF(Table1[[#This Row],[F SuperVet]]=""," ",RANK(AF770,$AF$5:$AF$1454,1))</f>
        <v xml:space="preserve"> </v>
      </c>
      <c r="J770" s="82" t="str">
        <f>IF(Table1[[#This Row],[M Open]]=""," ",RANK(AG770,$AG$5:$AG$1454,1))</f>
        <v xml:space="preserve"> </v>
      </c>
      <c r="K770" s="82" t="str">
        <f>IF(Table1[[#This Row],[M Vet]]=""," ",RANK(AH770,$AH$5:$AH$1454,1))</f>
        <v xml:space="preserve"> </v>
      </c>
      <c r="L770" s="82" t="str">
        <f>IF(Table1[[#This Row],[M SuperVet]]=""," ",RANK(AI770,$AI$5:$AI$1454,1))</f>
        <v xml:space="preserve"> </v>
      </c>
      <c r="M770" s="74">
        <v>404</v>
      </c>
      <c r="N770" s="74">
        <v>176</v>
      </c>
      <c r="O770" s="74">
        <v>47</v>
      </c>
      <c r="P770" s="74">
        <v>128</v>
      </c>
      <c r="Q770" s="17">
        <v>469</v>
      </c>
      <c r="R770" s="17">
        <v>139</v>
      </c>
      <c r="S770" s="17">
        <v>104</v>
      </c>
      <c r="T770" s="17">
        <v>179</v>
      </c>
      <c r="U770" s="55">
        <f>+Table1[[#This Row],[Thames Turbo Sprint Triathlon]]/$M$3</f>
        <v>1</v>
      </c>
      <c r="V770" s="55">
        <f t="shared" si="265"/>
        <v>1</v>
      </c>
      <c r="W770" s="55">
        <f t="shared" si="266"/>
        <v>1</v>
      </c>
      <c r="X770" s="55">
        <f t="shared" si="267"/>
        <v>1</v>
      </c>
      <c r="Y770" s="55">
        <f t="shared" si="268"/>
        <v>0.91067961165048539</v>
      </c>
      <c r="Z770" s="55">
        <f>+Table1[[#This Row],[Hillingdon Sprint Triathlon]]/$R$3</f>
        <v>1</v>
      </c>
      <c r="AA770" s="55">
        <f>+Table1[[#This Row],[London Fields]]/$S$3</f>
        <v>1</v>
      </c>
      <c r="AB770" s="55">
        <f>+Table1[[#This Row],[Jekyll &amp; Hyde Park Duathlon]]/$T$3</f>
        <v>1</v>
      </c>
      <c r="AC770" s="65">
        <f t="shared" si="269"/>
        <v>3.9106796116504854</v>
      </c>
      <c r="AD770" s="55">
        <f t="shared" si="287"/>
        <v>3.9106796116504854</v>
      </c>
      <c r="AE770" s="55"/>
      <c r="AF770" s="55"/>
      <c r="AG770" s="55"/>
      <c r="AH770" s="55"/>
      <c r="AI770" s="55"/>
      <c r="AJ770" s="73">
        <f>COUNT(Table1[[#This Row],[F open]:[M SuperVet]])</f>
        <v>1</v>
      </c>
    </row>
    <row r="771" spans="1:36" s="52" customFormat="1" x14ac:dyDescent="0.2">
      <c r="A771" s="16" t="str">
        <f t="shared" si="288"/>
        <v xml:space="preserve"> </v>
      </c>
      <c r="B771" s="16" t="s">
        <v>895</v>
      </c>
      <c r="C771" s="15" t="s">
        <v>745</v>
      </c>
      <c r="D771" s="29" t="s">
        <v>217</v>
      </c>
      <c r="E771" s="29" t="s">
        <v>194</v>
      </c>
      <c r="F771" s="82">
        <f t="shared" si="264"/>
        <v>796</v>
      </c>
      <c r="G771" s="82">
        <f>IF(Table1[[#This Row],[F open]]=""," ",RANK(AD771,$AD$5:$AD$1454,1))</f>
        <v>112</v>
      </c>
      <c r="H771" s="82" t="str">
        <f>IF(Table1[[#This Row],[F Vet]]=""," ",RANK(AE771,$AE$5:$AE$1454,1))</f>
        <v xml:space="preserve"> </v>
      </c>
      <c r="I771" s="82" t="str">
        <f>IF(Table1[[#This Row],[F SuperVet]]=""," ",RANK(AF771,$AF$5:$AF$1454,1))</f>
        <v xml:space="preserve"> </v>
      </c>
      <c r="J771" s="82" t="str">
        <f>IF(Table1[[#This Row],[M Open]]=""," ",RANK(AG771,$AG$5:$AG$1454,1))</f>
        <v xml:space="preserve"> </v>
      </c>
      <c r="K771" s="82" t="str">
        <f>IF(Table1[[#This Row],[M Vet]]=""," ",RANK(AH771,$AH$5:$AH$1454,1))</f>
        <v xml:space="preserve"> </v>
      </c>
      <c r="L771" s="82" t="str">
        <f>IF(Table1[[#This Row],[M SuperVet]]=""," ",RANK(AI771,$AI$5:$AI$1454,1))</f>
        <v xml:space="preserve"> </v>
      </c>
      <c r="M771" s="74">
        <v>226</v>
      </c>
      <c r="N771" s="74">
        <v>176</v>
      </c>
      <c r="O771" s="74">
        <v>47</v>
      </c>
      <c r="P771" s="74">
        <v>128</v>
      </c>
      <c r="Q771" s="17">
        <v>515</v>
      </c>
      <c r="R771" s="17">
        <v>139</v>
      </c>
      <c r="S771" s="17">
        <v>104</v>
      </c>
      <c r="T771" s="17">
        <v>179</v>
      </c>
      <c r="U771" s="55">
        <f>+Table1[[#This Row],[Thames Turbo Sprint Triathlon]]/$M$3</f>
        <v>0.55940594059405946</v>
      </c>
      <c r="V771" s="55">
        <f t="shared" si="265"/>
        <v>1</v>
      </c>
      <c r="W771" s="55">
        <f t="shared" si="266"/>
        <v>1</v>
      </c>
      <c r="X771" s="55">
        <f t="shared" si="267"/>
        <v>1</v>
      </c>
      <c r="Y771" s="55">
        <f t="shared" si="268"/>
        <v>1</v>
      </c>
      <c r="Z771" s="55">
        <f>+Table1[[#This Row],[Hillingdon Sprint Triathlon]]/$R$3</f>
        <v>1</v>
      </c>
      <c r="AA771" s="55">
        <f>+Table1[[#This Row],[London Fields]]/$S$3</f>
        <v>1</v>
      </c>
      <c r="AB771" s="55">
        <f>+Table1[[#This Row],[Jekyll &amp; Hyde Park Duathlon]]/$T$3</f>
        <v>1</v>
      </c>
      <c r="AC771" s="65">
        <f t="shared" si="269"/>
        <v>3.5594059405940595</v>
      </c>
      <c r="AD771" s="55">
        <f t="shared" si="287"/>
        <v>3.5594059405940595</v>
      </c>
      <c r="AE771" s="55"/>
      <c r="AF771" s="55"/>
      <c r="AG771" s="55"/>
      <c r="AH771" s="55"/>
      <c r="AI771" s="55"/>
      <c r="AJ771" s="73">
        <f>COUNT(Table1[[#This Row],[F open]:[M SuperVet]])</f>
        <v>1</v>
      </c>
    </row>
    <row r="772" spans="1:36" s="52" customFormat="1" x14ac:dyDescent="0.2">
      <c r="A772" s="16" t="str">
        <f t="shared" si="288"/>
        <v xml:space="preserve"> </v>
      </c>
      <c r="B772" s="16" t="s">
        <v>577</v>
      </c>
      <c r="C772" s="15"/>
      <c r="D772" s="29" t="s">
        <v>397</v>
      </c>
      <c r="E772" s="29" t="s">
        <v>194</v>
      </c>
      <c r="F772" s="82">
        <f t="shared" si="264"/>
        <v>1162</v>
      </c>
      <c r="G772" s="82" t="str">
        <f>IF(Table1[[#This Row],[F open]]=""," ",RANK(AD772,$AD$5:$AD$1454,1))</f>
        <v xml:space="preserve"> </v>
      </c>
      <c r="H772" s="82">
        <f>IF(Table1[[#This Row],[F Vet]]=""," ",RANK(AE772,$AE$5:$AE$1454,1))</f>
        <v>54</v>
      </c>
      <c r="I772" s="82" t="str">
        <f>IF(Table1[[#This Row],[F SuperVet]]=""," ",RANK(AF772,$AF$5:$AF$1454,1))</f>
        <v xml:space="preserve"> </v>
      </c>
      <c r="J772" s="82" t="str">
        <f>IF(Table1[[#This Row],[M Open]]=""," ",RANK(AG772,$AG$5:$AG$1454,1))</f>
        <v xml:space="preserve"> </v>
      </c>
      <c r="K772" s="82" t="str">
        <f>IF(Table1[[#This Row],[M Vet]]=""," ",RANK(AH772,$AH$5:$AH$1454,1))</f>
        <v xml:space="preserve"> </v>
      </c>
      <c r="L772" s="82" t="str">
        <f>IF(Table1[[#This Row],[M SuperVet]]=""," ",RANK(AI772,$AI$5:$AI$1454,1))</f>
        <v xml:space="preserve"> </v>
      </c>
      <c r="M772" s="74">
        <v>404</v>
      </c>
      <c r="N772" s="74">
        <v>176</v>
      </c>
      <c r="O772" s="74">
        <v>47</v>
      </c>
      <c r="P772" s="74">
        <v>128</v>
      </c>
      <c r="Q772" s="17">
        <v>420</v>
      </c>
      <c r="R772" s="17">
        <v>139</v>
      </c>
      <c r="S772" s="17">
        <v>104</v>
      </c>
      <c r="T772" s="17">
        <v>179</v>
      </c>
      <c r="U772" s="55">
        <f>+Table1[[#This Row],[Thames Turbo Sprint Triathlon]]/$M$3</f>
        <v>1</v>
      </c>
      <c r="V772" s="55">
        <f t="shared" si="265"/>
        <v>1</v>
      </c>
      <c r="W772" s="55">
        <f t="shared" si="266"/>
        <v>1</v>
      </c>
      <c r="X772" s="55">
        <f t="shared" si="267"/>
        <v>1</v>
      </c>
      <c r="Y772" s="55">
        <f t="shared" si="268"/>
        <v>0.81553398058252424</v>
      </c>
      <c r="Z772" s="55">
        <f>+Table1[[#This Row],[Hillingdon Sprint Triathlon]]/$R$3</f>
        <v>1</v>
      </c>
      <c r="AA772" s="55">
        <f>+Table1[[#This Row],[London Fields]]/$S$3</f>
        <v>1</v>
      </c>
      <c r="AB772" s="55">
        <f>+Table1[[#This Row],[Jekyll &amp; Hyde Park Duathlon]]/$T$3</f>
        <v>1</v>
      </c>
      <c r="AC772" s="65">
        <f t="shared" si="269"/>
        <v>3.8155339805825244</v>
      </c>
      <c r="AD772" s="55"/>
      <c r="AE772" s="55">
        <f t="shared" ref="AE772:AE774" si="289">+AC772</f>
        <v>3.8155339805825244</v>
      </c>
      <c r="AF772" s="55"/>
      <c r="AG772" s="55"/>
      <c r="AH772" s="55"/>
      <c r="AI772" s="55"/>
      <c r="AJ772" s="73">
        <f>COUNT(Table1[[#This Row],[F open]:[M SuperVet]])</f>
        <v>1</v>
      </c>
    </row>
    <row r="773" spans="1:36" s="52" customFormat="1" x14ac:dyDescent="0.2">
      <c r="A773" s="16" t="str">
        <f t="shared" si="288"/>
        <v xml:space="preserve"> </v>
      </c>
      <c r="B773" s="16" t="s">
        <v>1048</v>
      </c>
      <c r="C773" s="15" t="s">
        <v>151</v>
      </c>
      <c r="D773" s="29" t="s">
        <v>397</v>
      </c>
      <c r="E773" s="29" t="s">
        <v>194</v>
      </c>
      <c r="F773" s="82">
        <f t="shared" ref="F773:F836" si="290">+RANK(AC773,$AC$5:$AC$1454,1)</f>
        <v>1428</v>
      </c>
      <c r="G773" s="82" t="str">
        <f>IF(Table1[[#This Row],[F open]]=""," ",RANK(AD773,$AD$5:$AD$1454,1))</f>
        <v xml:space="preserve"> </v>
      </c>
      <c r="H773" s="82">
        <f>IF(Table1[[#This Row],[F Vet]]=""," ",RANK(AE773,$AE$5:$AE$1454,1))</f>
        <v>93</v>
      </c>
      <c r="I773" s="82" t="str">
        <f>IF(Table1[[#This Row],[F SuperVet]]=""," ",RANK(AF773,$AF$5:$AF$1454,1))</f>
        <v xml:space="preserve"> </v>
      </c>
      <c r="J773" s="82" t="str">
        <f>IF(Table1[[#This Row],[M Open]]=""," ",RANK(AG773,$AG$5:$AG$1454,1))</f>
        <v xml:space="preserve"> </v>
      </c>
      <c r="K773" s="82" t="str">
        <f>IF(Table1[[#This Row],[M Vet]]=""," ",RANK(AH773,$AH$5:$AH$1454,1))</f>
        <v xml:space="preserve"> </v>
      </c>
      <c r="L773" s="82" t="str">
        <f>IF(Table1[[#This Row],[M SuperVet]]=""," ",RANK(AI773,$AI$5:$AI$1454,1))</f>
        <v xml:space="preserve"> </v>
      </c>
      <c r="M773" s="74">
        <v>397</v>
      </c>
      <c r="N773" s="74">
        <v>176</v>
      </c>
      <c r="O773" s="74">
        <v>47</v>
      </c>
      <c r="P773" s="74">
        <v>128</v>
      </c>
      <c r="Q773" s="17">
        <v>515</v>
      </c>
      <c r="R773" s="17">
        <v>139</v>
      </c>
      <c r="S773" s="17">
        <v>104</v>
      </c>
      <c r="T773" s="17">
        <v>179</v>
      </c>
      <c r="U773" s="55">
        <f>+Table1[[#This Row],[Thames Turbo Sprint Triathlon]]/$M$3</f>
        <v>0.98267326732673266</v>
      </c>
      <c r="V773" s="55">
        <f t="shared" ref="V773:V836" si="291">+N773/$N$3</f>
        <v>1</v>
      </c>
      <c r="W773" s="55">
        <f t="shared" ref="W773:W836" si="292">+O773/$O$3</f>
        <v>1</v>
      </c>
      <c r="X773" s="55">
        <f t="shared" ref="X773:X836" si="293">+P773/$P$3</f>
        <v>1</v>
      </c>
      <c r="Y773" s="55">
        <f t="shared" ref="Y773:Y836" si="294">+Q773/$Q$3</f>
        <v>1</v>
      </c>
      <c r="Z773" s="55">
        <f>+Table1[[#This Row],[Hillingdon Sprint Triathlon]]/$R$3</f>
        <v>1</v>
      </c>
      <c r="AA773" s="55">
        <f>+Table1[[#This Row],[London Fields]]/$S$3</f>
        <v>1</v>
      </c>
      <c r="AB773" s="55">
        <f>+Table1[[#This Row],[Jekyll &amp; Hyde Park Duathlon]]/$T$3</f>
        <v>1</v>
      </c>
      <c r="AC773" s="65">
        <f t="shared" ref="AC773:AC836" si="295">SMALL(U773:AB773,1)+SMALL(U773:AB773,2)+SMALL(U773:AB773,3)+SMALL(U773:AB773,4)</f>
        <v>3.9826732673267324</v>
      </c>
      <c r="AD773" s="55"/>
      <c r="AE773" s="55">
        <f t="shared" si="289"/>
        <v>3.9826732673267324</v>
      </c>
      <c r="AF773" s="55"/>
      <c r="AG773" s="55"/>
      <c r="AH773" s="55"/>
      <c r="AI773" s="55"/>
      <c r="AJ773" s="73">
        <f>COUNT(Table1[[#This Row],[F open]:[M SuperVet]])</f>
        <v>1</v>
      </c>
    </row>
    <row r="774" spans="1:36" s="52" customFormat="1" x14ac:dyDescent="0.2">
      <c r="A774" s="16" t="str">
        <f t="shared" si="288"/>
        <v xml:space="preserve"> </v>
      </c>
      <c r="B774" s="16" t="s">
        <v>1882</v>
      </c>
      <c r="C774" s="15" t="s">
        <v>122</v>
      </c>
      <c r="D774" s="29" t="s">
        <v>397</v>
      </c>
      <c r="E774" s="29" t="s">
        <v>194</v>
      </c>
      <c r="F774" s="82">
        <f t="shared" si="290"/>
        <v>1088</v>
      </c>
      <c r="G774" s="82" t="str">
        <f>IF(Table1[[#This Row],[F open]]=""," ",RANK(AD774,$AD$5:$AD$1454,1))</f>
        <v xml:space="preserve"> </v>
      </c>
      <c r="H774" s="82">
        <f>IF(Table1[[#This Row],[F Vet]]=""," ",RANK(AE774,$AE$5:$AE$1454,1))</f>
        <v>42</v>
      </c>
      <c r="I774" s="82" t="str">
        <f>IF(Table1[[#This Row],[F SuperVet]]=""," ",RANK(AF774,$AF$5:$AF$1454,1))</f>
        <v xml:space="preserve"> </v>
      </c>
      <c r="J774" s="82" t="str">
        <f>IF(Table1[[#This Row],[M Open]]=""," ",RANK(AG774,$AG$5:$AG$1454,1))</f>
        <v xml:space="preserve"> </v>
      </c>
      <c r="K774" s="82" t="str">
        <f>IF(Table1[[#This Row],[M Vet]]=""," ",RANK(AH774,$AH$5:$AH$1454,1))</f>
        <v xml:space="preserve"> </v>
      </c>
      <c r="L774" s="82" t="str">
        <f>IF(Table1[[#This Row],[M SuperVet]]=""," ",RANK(AI774,$AI$5:$AI$1454,1))</f>
        <v xml:space="preserve"> </v>
      </c>
      <c r="M774" s="74">
        <v>404</v>
      </c>
      <c r="N774" s="74">
        <v>176</v>
      </c>
      <c r="O774" s="74">
        <v>47</v>
      </c>
      <c r="P774" s="74">
        <v>128</v>
      </c>
      <c r="Q774" s="17">
        <v>393</v>
      </c>
      <c r="R774" s="17">
        <v>139</v>
      </c>
      <c r="S774" s="17">
        <v>104</v>
      </c>
      <c r="T774" s="17">
        <v>179</v>
      </c>
      <c r="U774" s="55">
        <f>+Table1[[#This Row],[Thames Turbo Sprint Triathlon]]/$M$3</f>
        <v>1</v>
      </c>
      <c r="V774" s="55">
        <f t="shared" si="291"/>
        <v>1</v>
      </c>
      <c r="W774" s="55">
        <f t="shared" si="292"/>
        <v>1</v>
      </c>
      <c r="X774" s="55">
        <f t="shared" si="293"/>
        <v>1</v>
      </c>
      <c r="Y774" s="55">
        <f t="shared" si="294"/>
        <v>0.76310679611650489</v>
      </c>
      <c r="Z774" s="55">
        <f>+Table1[[#This Row],[Hillingdon Sprint Triathlon]]/$R$3</f>
        <v>1</v>
      </c>
      <c r="AA774" s="55">
        <f>+Table1[[#This Row],[London Fields]]/$S$3</f>
        <v>1</v>
      </c>
      <c r="AB774" s="55">
        <f>+Table1[[#This Row],[Jekyll &amp; Hyde Park Duathlon]]/$T$3</f>
        <v>1</v>
      </c>
      <c r="AC774" s="65">
        <f t="shared" si="295"/>
        <v>3.7631067961165048</v>
      </c>
      <c r="AD774" s="55"/>
      <c r="AE774" s="55">
        <f t="shared" si="289"/>
        <v>3.7631067961165048</v>
      </c>
      <c r="AF774" s="55"/>
      <c r="AG774" s="55"/>
      <c r="AH774" s="55"/>
      <c r="AI774" s="55"/>
      <c r="AJ774" s="73">
        <f>COUNT(Table1[[#This Row],[F open]:[M SuperVet]])</f>
        <v>1</v>
      </c>
    </row>
    <row r="775" spans="1:36" s="52" customFormat="1" x14ac:dyDescent="0.2">
      <c r="A775" s="16" t="str">
        <f t="shared" ref="A775:A778" si="296">IF(B774=B775,"y"," ")</f>
        <v xml:space="preserve"> </v>
      </c>
      <c r="B775" s="16" t="s">
        <v>424</v>
      </c>
      <c r="C775" s="15" t="s">
        <v>70</v>
      </c>
      <c r="D775" s="29" t="s">
        <v>217</v>
      </c>
      <c r="E775" s="29" t="s">
        <v>194</v>
      </c>
      <c r="F775" s="82">
        <f t="shared" si="290"/>
        <v>71</v>
      </c>
      <c r="G775" s="82">
        <f>IF(Table1[[#This Row],[F open]]=""," ",RANK(AD775,$AD$5:$AD$1454,1))</f>
        <v>9</v>
      </c>
      <c r="H775" s="82" t="str">
        <f>IF(Table1[[#This Row],[F Vet]]=""," ",RANK(AE775,$AE$5:$AE$1454,1))</f>
        <v xml:space="preserve"> </v>
      </c>
      <c r="I775" s="82" t="str">
        <f>IF(Table1[[#This Row],[F SuperVet]]=""," ",RANK(AF775,$AF$5:$AF$1454,1))</f>
        <v xml:space="preserve"> </v>
      </c>
      <c r="J775" s="82" t="str">
        <f>IF(Table1[[#This Row],[M Open]]=""," ",RANK(AG775,$AG$5:$AG$1454,1))</f>
        <v xml:space="preserve"> </v>
      </c>
      <c r="K775" s="82" t="str">
        <f>IF(Table1[[#This Row],[M Vet]]=""," ",RANK(AH775,$AH$5:$AH$1454,1))</f>
        <v xml:space="preserve"> </v>
      </c>
      <c r="L775" s="82" t="str">
        <f>IF(Table1[[#This Row],[M SuperVet]]=""," ",RANK(AI775,$AI$5:$AI$1454,1))</f>
        <v xml:space="preserve"> </v>
      </c>
      <c r="M775" s="74">
        <v>95</v>
      </c>
      <c r="N775" s="74">
        <v>176</v>
      </c>
      <c r="O775" s="74">
        <v>47</v>
      </c>
      <c r="P775" s="74">
        <v>128</v>
      </c>
      <c r="Q775" s="17">
        <v>515</v>
      </c>
      <c r="R775" s="17">
        <v>139</v>
      </c>
      <c r="S775" s="17">
        <v>104</v>
      </c>
      <c r="T775" s="17">
        <v>37</v>
      </c>
      <c r="U775" s="55">
        <f>+Table1[[#This Row],[Thames Turbo Sprint Triathlon]]/$M$3</f>
        <v>0.23514851485148514</v>
      </c>
      <c r="V775" s="55">
        <f t="shared" si="291"/>
        <v>1</v>
      </c>
      <c r="W775" s="55">
        <f t="shared" si="292"/>
        <v>1</v>
      </c>
      <c r="X775" s="55">
        <f t="shared" si="293"/>
        <v>1</v>
      </c>
      <c r="Y775" s="55">
        <f t="shared" si="294"/>
        <v>1</v>
      </c>
      <c r="Z775" s="55">
        <f>+Table1[[#This Row],[Hillingdon Sprint Triathlon]]/$R$3</f>
        <v>1</v>
      </c>
      <c r="AA775" s="55">
        <f>+Table1[[#This Row],[London Fields]]/$S$3</f>
        <v>1</v>
      </c>
      <c r="AB775" s="55">
        <f>+Table1[[#This Row],[Jekyll &amp; Hyde Park Duathlon]]/$T$3</f>
        <v>0.20670391061452514</v>
      </c>
      <c r="AC775" s="65">
        <f t="shared" si="295"/>
        <v>2.4418524254660103</v>
      </c>
      <c r="AD775" s="55">
        <f t="shared" ref="AD775:AD778" si="297">+AC775</f>
        <v>2.4418524254660103</v>
      </c>
      <c r="AE775" s="55"/>
      <c r="AF775" s="55"/>
      <c r="AG775" s="55"/>
      <c r="AH775" s="55"/>
      <c r="AI775" s="55"/>
      <c r="AJ775" s="73">
        <f>COUNT(Table1[[#This Row],[F open]:[M SuperVet]])</f>
        <v>1</v>
      </c>
    </row>
    <row r="776" spans="1:36" s="52" customFormat="1" x14ac:dyDescent="0.2">
      <c r="A776" s="16" t="str">
        <f t="shared" si="296"/>
        <v xml:space="preserve"> </v>
      </c>
      <c r="B776" s="16" t="s">
        <v>884</v>
      </c>
      <c r="C776" s="15" t="s">
        <v>192</v>
      </c>
      <c r="D776" s="29" t="s">
        <v>217</v>
      </c>
      <c r="E776" s="29" t="s">
        <v>194</v>
      </c>
      <c r="F776" s="82">
        <f t="shared" si="290"/>
        <v>763</v>
      </c>
      <c r="G776" s="82">
        <f>IF(Table1[[#This Row],[F open]]=""," ",RANK(AD776,$AD$5:$AD$1454,1))</f>
        <v>104</v>
      </c>
      <c r="H776" s="82" t="str">
        <f>IF(Table1[[#This Row],[F Vet]]=""," ",RANK(AE776,$AE$5:$AE$1454,1))</f>
        <v xml:space="preserve"> </v>
      </c>
      <c r="I776" s="82" t="str">
        <f>IF(Table1[[#This Row],[F SuperVet]]=""," ",RANK(AF776,$AF$5:$AF$1454,1))</f>
        <v xml:space="preserve"> </v>
      </c>
      <c r="J776" s="82" t="str">
        <f>IF(Table1[[#This Row],[M Open]]=""," ",RANK(AG776,$AG$5:$AG$1454,1))</f>
        <v xml:space="preserve"> </v>
      </c>
      <c r="K776" s="82" t="str">
        <f>IF(Table1[[#This Row],[M Vet]]=""," ",RANK(AH776,$AH$5:$AH$1454,1))</f>
        <v xml:space="preserve"> </v>
      </c>
      <c r="L776" s="82" t="str">
        <f>IF(Table1[[#This Row],[M SuperVet]]=""," ",RANK(AI776,$AI$5:$AI$1454,1))</f>
        <v xml:space="preserve"> </v>
      </c>
      <c r="M776" s="74">
        <v>215</v>
      </c>
      <c r="N776" s="74">
        <v>176</v>
      </c>
      <c r="O776" s="74">
        <v>47</v>
      </c>
      <c r="P776" s="74">
        <v>128</v>
      </c>
      <c r="Q776" s="17">
        <v>515</v>
      </c>
      <c r="R776" s="17">
        <v>139</v>
      </c>
      <c r="S776" s="17">
        <v>104</v>
      </c>
      <c r="T776" s="17">
        <v>179</v>
      </c>
      <c r="U776" s="55">
        <f>+Table1[[#This Row],[Thames Turbo Sprint Triathlon]]/$M$3</f>
        <v>0.53217821782178221</v>
      </c>
      <c r="V776" s="55">
        <f t="shared" si="291"/>
        <v>1</v>
      </c>
      <c r="W776" s="55">
        <f t="shared" si="292"/>
        <v>1</v>
      </c>
      <c r="X776" s="55">
        <f t="shared" si="293"/>
        <v>1</v>
      </c>
      <c r="Y776" s="55">
        <f t="shared" si="294"/>
        <v>1</v>
      </c>
      <c r="Z776" s="55">
        <f>+Table1[[#This Row],[Hillingdon Sprint Triathlon]]/$R$3</f>
        <v>1</v>
      </c>
      <c r="AA776" s="55">
        <f>+Table1[[#This Row],[London Fields]]/$S$3</f>
        <v>1</v>
      </c>
      <c r="AB776" s="55">
        <f>+Table1[[#This Row],[Jekyll &amp; Hyde Park Duathlon]]/$T$3</f>
        <v>1</v>
      </c>
      <c r="AC776" s="65">
        <f t="shared" si="295"/>
        <v>3.532178217821782</v>
      </c>
      <c r="AD776" s="55">
        <f t="shared" si="297"/>
        <v>3.532178217821782</v>
      </c>
      <c r="AE776" s="55"/>
      <c r="AF776" s="55"/>
      <c r="AG776" s="55"/>
      <c r="AH776" s="55"/>
      <c r="AI776" s="55"/>
      <c r="AJ776" s="73">
        <f>COUNT(Table1[[#This Row],[F open]:[M SuperVet]])</f>
        <v>1</v>
      </c>
    </row>
    <row r="777" spans="1:36" s="52" customFormat="1" x14ac:dyDescent="0.2">
      <c r="A777" s="16" t="str">
        <f t="shared" si="296"/>
        <v xml:space="preserve"> </v>
      </c>
      <c r="B777" s="16" t="s">
        <v>1464</v>
      </c>
      <c r="C777" s="15" t="s">
        <v>192</v>
      </c>
      <c r="D777" s="29" t="s">
        <v>217</v>
      </c>
      <c r="E777" s="29" t="s">
        <v>194</v>
      </c>
      <c r="F777" s="82">
        <f t="shared" si="290"/>
        <v>1176</v>
      </c>
      <c r="G777" s="82">
        <f>IF(Table1[[#This Row],[F open]]=""," ",RANK(AD777,$AD$5:$AD$1454,1))</f>
        <v>205</v>
      </c>
      <c r="H777" s="82" t="str">
        <f>IF(Table1[[#This Row],[F Vet]]=""," ",RANK(AE777,$AE$5:$AE$1454,1))</f>
        <v xml:space="preserve"> </v>
      </c>
      <c r="I777" s="82" t="str">
        <f>IF(Table1[[#This Row],[F SuperVet]]=""," ",RANK(AF777,$AF$5:$AF$1454,1))</f>
        <v xml:space="preserve"> </v>
      </c>
      <c r="J777" s="82" t="str">
        <f>IF(Table1[[#This Row],[M Open]]=""," ",RANK(AG777,$AG$5:$AG$1454,1))</f>
        <v xml:space="preserve"> </v>
      </c>
      <c r="K777" s="82" t="str">
        <f>IF(Table1[[#This Row],[M Vet]]=""," ",RANK(AH777,$AH$5:$AH$1454,1))</f>
        <v xml:space="preserve"> </v>
      </c>
      <c r="L777" s="82" t="str">
        <f>IF(Table1[[#This Row],[M SuperVet]]=""," ",RANK(AI777,$AI$5:$AI$1454,1))</f>
        <v xml:space="preserve"> </v>
      </c>
      <c r="M777" s="74">
        <v>404</v>
      </c>
      <c r="N777" s="74">
        <v>145</v>
      </c>
      <c r="O777" s="74">
        <v>47</v>
      </c>
      <c r="P777" s="74">
        <v>128</v>
      </c>
      <c r="Q777" s="17">
        <v>515</v>
      </c>
      <c r="R777" s="17">
        <v>139</v>
      </c>
      <c r="S777" s="17">
        <v>104</v>
      </c>
      <c r="T777" s="17">
        <v>179</v>
      </c>
      <c r="U777" s="55">
        <f>+Table1[[#This Row],[Thames Turbo Sprint Triathlon]]/$M$3</f>
        <v>1</v>
      </c>
      <c r="V777" s="55">
        <f t="shared" si="291"/>
        <v>0.82386363636363635</v>
      </c>
      <c r="W777" s="55">
        <f t="shared" si="292"/>
        <v>1</v>
      </c>
      <c r="X777" s="55">
        <f t="shared" si="293"/>
        <v>1</v>
      </c>
      <c r="Y777" s="55">
        <f t="shared" si="294"/>
        <v>1</v>
      </c>
      <c r="Z777" s="55">
        <f>+Table1[[#This Row],[Hillingdon Sprint Triathlon]]/$R$3</f>
        <v>1</v>
      </c>
      <c r="AA777" s="55">
        <f>+Table1[[#This Row],[London Fields]]/$S$3</f>
        <v>1</v>
      </c>
      <c r="AB777" s="55">
        <f>+Table1[[#This Row],[Jekyll &amp; Hyde Park Duathlon]]/$T$3</f>
        <v>1</v>
      </c>
      <c r="AC777" s="65">
        <f t="shared" si="295"/>
        <v>3.8238636363636362</v>
      </c>
      <c r="AD777" s="55">
        <f t="shared" si="297"/>
        <v>3.8238636363636362</v>
      </c>
      <c r="AE777" s="55"/>
      <c r="AF777" s="55"/>
      <c r="AG777" s="55"/>
      <c r="AH777" s="55"/>
      <c r="AI777" s="55"/>
      <c r="AJ777" s="73">
        <f>COUNT(Table1[[#This Row],[F open]:[M SuperVet]])</f>
        <v>1</v>
      </c>
    </row>
    <row r="778" spans="1:36" s="52" customFormat="1" x14ac:dyDescent="0.2">
      <c r="A778" s="16" t="str">
        <f t="shared" si="296"/>
        <v xml:space="preserve"> </v>
      </c>
      <c r="B778" s="16" t="s">
        <v>1796</v>
      </c>
      <c r="C778" s="15"/>
      <c r="D778" s="29" t="s">
        <v>217</v>
      </c>
      <c r="E778" s="29" t="s">
        <v>194</v>
      </c>
      <c r="F778" s="82">
        <f t="shared" si="290"/>
        <v>775</v>
      </c>
      <c r="G778" s="82">
        <f>IF(Table1[[#This Row],[F open]]=""," ",RANK(AD778,$AD$5:$AD$1454,1))</f>
        <v>106</v>
      </c>
      <c r="H778" s="82" t="str">
        <f>IF(Table1[[#This Row],[F Vet]]=""," ",RANK(AE778,$AE$5:$AE$1454,1))</f>
        <v xml:space="preserve"> </v>
      </c>
      <c r="I778" s="82" t="str">
        <f>IF(Table1[[#This Row],[F SuperVet]]=""," ",RANK(AF778,$AF$5:$AF$1454,1))</f>
        <v xml:space="preserve"> </v>
      </c>
      <c r="J778" s="82" t="str">
        <f>IF(Table1[[#This Row],[M Open]]=""," ",RANK(AG778,$AG$5:$AG$1454,1))</f>
        <v xml:space="preserve"> </v>
      </c>
      <c r="K778" s="82" t="str">
        <f>IF(Table1[[#This Row],[M Vet]]=""," ",RANK(AH778,$AH$5:$AH$1454,1))</f>
        <v xml:space="preserve"> </v>
      </c>
      <c r="L778" s="82" t="str">
        <f>IF(Table1[[#This Row],[M SuperVet]]=""," ",RANK(AI778,$AI$5:$AI$1454,1))</f>
        <v xml:space="preserve"> </v>
      </c>
      <c r="M778" s="74">
        <v>404</v>
      </c>
      <c r="N778" s="74">
        <v>176</v>
      </c>
      <c r="O778" s="74">
        <v>47</v>
      </c>
      <c r="P778" s="74">
        <v>128</v>
      </c>
      <c r="Q778" s="17">
        <v>280</v>
      </c>
      <c r="R778" s="17">
        <v>139</v>
      </c>
      <c r="S778" s="17">
        <v>104</v>
      </c>
      <c r="T778" s="17">
        <v>179</v>
      </c>
      <c r="U778" s="55">
        <f>+Table1[[#This Row],[Thames Turbo Sprint Triathlon]]/$M$3</f>
        <v>1</v>
      </c>
      <c r="V778" s="55">
        <f t="shared" si="291"/>
        <v>1</v>
      </c>
      <c r="W778" s="55">
        <f t="shared" si="292"/>
        <v>1</v>
      </c>
      <c r="X778" s="55">
        <f t="shared" si="293"/>
        <v>1</v>
      </c>
      <c r="Y778" s="55">
        <f t="shared" si="294"/>
        <v>0.5436893203883495</v>
      </c>
      <c r="Z778" s="55">
        <f>+Table1[[#This Row],[Hillingdon Sprint Triathlon]]/$R$3</f>
        <v>1</v>
      </c>
      <c r="AA778" s="55">
        <f>+Table1[[#This Row],[London Fields]]/$S$3</f>
        <v>1</v>
      </c>
      <c r="AB778" s="55">
        <f>+Table1[[#This Row],[Jekyll &amp; Hyde Park Duathlon]]/$T$3</f>
        <v>1</v>
      </c>
      <c r="AC778" s="65">
        <f t="shared" si="295"/>
        <v>3.5436893203883493</v>
      </c>
      <c r="AD778" s="55">
        <f t="shared" si="297"/>
        <v>3.5436893203883493</v>
      </c>
      <c r="AE778" s="55"/>
      <c r="AF778" s="55"/>
      <c r="AG778" s="55"/>
      <c r="AH778" s="55"/>
      <c r="AI778" s="55"/>
      <c r="AJ778" s="73">
        <f>COUNT(Table1[[#This Row],[F open]:[M SuperVet]])</f>
        <v>1</v>
      </c>
    </row>
    <row r="779" spans="1:36" s="52" customFormat="1" x14ac:dyDescent="0.2">
      <c r="A779" s="16" t="str">
        <f t="shared" ref="A779:A800" si="298">IF(B778=B779,"y"," ")</f>
        <v xml:space="preserve"> </v>
      </c>
      <c r="B779" s="16" t="s">
        <v>1782</v>
      </c>
      <c r="C779" s="15"/>
      <c r="D779" s="29" t="s">
        <v>397</v>
      </c>
      <c r="E779" s="29" t="s">
        <v>194</v>
      </c>
      <c r="F779" s="82">
        <f t="shared" si="290"/>
        <v>735</v>
      </c>
      <c r="G779" s="82" t="str">
        <f>IF(Table1[[#This Row],[F open]]=""," ",RANK(AD779,$AD$5:$AD$1454,1))</f>
        <v xml:space="preserve"> </v>
      </c>
      <c r="H779" s="82">
        <f>IF(Table1[[#This Row],[F Vet]]=""," ",RANK(AE779,$AE$5:$AE$1454,1))</f>
        <v>19</v>
      </c>
      <c r="I779" s="82" t="str">
        <f>IF(Table1[[#This Row],[F SuperVet]]=""," ",RANK(AF779,$AF$5:$AF$1454,1))</f>
        <v xml:space="preserve"> </v>
      </c>
      <c r="J779" s="82" t="str">
        <f>IF(Table1[[#This Row],[M Open]]=""," ",RANK(AG779,$AG$5:$AG$1454,1))</f>
        <v xml:space="preserve"> </v>
      </c>
      <c r="K779" s="82" t="str">
        <f>IF(Table1[[#This Row],[M Vet]]=""," ",RANK(AH779,$AH$5:$AH$1454,1))</f>
        <v xml:space="preserve"> </v>
      </c>
      <c r="L779" s="82" t="str">
        <f>IF(Table1[[#This Row],[M SuperVet]]=""," ",RANK(AI779,$AI$5:$AI$1454,1))</f>
        <v xml:space="preserve"> </v>
      </c>
      <c r="M779" s="74">
        <v>404</v>
      </c>
      <c r="N779" s="74">
        <v>176</v>
      </c>
      <c r="O779" s="74">
        <v>47</v>
      </c>
      <c r="P779" s="74">
        <v>128</v>
      </c>
      <c r="Q779" s="17">
        <v>262</v>
      </c>
      <c r="R779" s="17">
        <v>139</v>
      </c>
      <c r="S779" s="17">
        <v>104</v>
      </c>
      <c r="T779" s="17">
        <v>179</v>
      </c>
      <c r="U779" s="55">
        <f>+Table1[[#This Row],[Thames Turbo Sprint Triathlon]]/$M$3</f>
        <v>1</v>
      </c>
      <c r="V779" s="55">
        <f t="shared" si="291"/>
        <v>1</v>
      </c>
      <c r="W779" s="55">
        <f t="shared" si="292"/>
        <v>1</v>
      </c>
      <c r="X779" s="55">
        <f t="shared" si="293"/>
        <v>1</v>
      </c>
      <c r="Y779" s="55">
        <f t="shared" si="294"/>
        <v>0.50873786407766985</v>
      </c>
      <c r="Z779" s="55">
        <f>+Table1[[#This Row],[Hillingdon Sprint Triathlon]]/$R$3</f>
        <v>1</v>
      </c>
      <c r="AA779" s="55">
        <f>+Table1[[#This Row],[London Fields]]/$S$3</f>
        <v>1</v>
      </c>
      <c r="AB779" s="55">
        <f>+Table1[[#This Row],[Jekyll &amp; Hyde Park Duathlon]]/$T$3</f>
        <v>1</v>
      </c>
      <c r="AC779" s="65">
        <f t="shared" si="295"/>
        <v>3.5087378640776699</v>
      </c>
      <c r="AD779" s="55"/>
      <c r="AE779" s="55">
        <f>+AC779</f>
        <v>3.5087378640776699</v>
      </c>
      <c r="AF779" s="55"/>
      <c r="AG779" s="55"/>
      <c r="AH779" s="55"/>
      <c r="AI779" s="55"/>
      <c r="AJ779" s="73">
        <f>COUNT(Table1[[#This Row],[F open]:[M SuperVet]])</f>
        <v>1</v>
      </c>
    </row>
    <row r="780" spans="1:36" s="52" customFormat="1" x14ac:dyDescent="0.2">
      <c r="A780" s="16" t="str">
        <f t="shared" si="298"/>
        <v xml:space="preserve"> </v>
      </c>
      <c r="B780" s="16" t="s">
        <v>1917</v>
      </c>
      <c r="C780" s="15"/>
      <c r="D780" s="29" t="s">
        <v>217</v>
      </c>
      <c r="E780" s="29" t="s">
        <v>194</v>
      </c>
      <c r="F780" s="82">
        <f t="shared" si="290"/>
        <v>1224</v>
      </c>
      <c r="G780" s="82">
        <f>IF(Table1[[#This Row],[F open]]=""," ",RANK(AD780,$AD$5:$AD$1454,1))</f>
        <v>221</v>
      </c>
      <c r="H780" s="82" t="str">
        <f>IF(Table1[[#This Row],[F Vet]]=""," ",RANK(AE780,$AE$5:$AE$1454,1))</f>
        <v xml:space="preserve"> </v>
      </c>
      <c r="I780" s="82" t="str">
        <f>IF(Table1[[#This Row],[F SuperVet]]=""," ",RANK(AF780,$AF$5:$AF$1454,1))</f>
        <v xml:space="preserve"> </v>
      </c>
      <c r="J780" s="82" t="str">
        <f>IF(Table1[[#This Row],[M Open]]=""," ",RANK(AG780,$AG$5:$AG$1454,1))</f>
        <v xml:space="preserve"> </v>
      </c>
      <c r="K780" s="82" t="str">
        <f>IF(Table1[[#This Row],[M Vet]]=""," ",RANK(AH780,$AH$5:$AH$1454,1))</f>
        <v xml:space="preserve"> </v>
      </c>
      <c r="L780" s="82" t="str">
        <f>IF(Table1[[#This Row],[M SuperVet]]=""," ",RANK(AI780,$AI$5:$AI$1454,1))</f>
        <v xml:space="preserve"> </v>
      </c>
      <c r="M780" s="74">
        <v>404</v>
      </c>
      <c r="N780" s="74">
        <v>176</v>
      </c>
      <c r="O780" s="74">
        <v>47</v>
      </c>
      <c r="P780" s="74">
        <v>128</v>
      </c>
      <c r="Q780" s="17">
        <v>440</v>
      </c>
      <c r="R780" s="17">
        <v>139</v>
      </c>
      <c r="S780" s="17">
        <v>104</v>
      </c>
      <c r="T780" s="17">
        <v>179</v>
      </c>
      <c r="U780" s="55">
        <f>+Table1[[#This Row],[Thames Turbo Sprint Triathlon]]/$M$3</f>
        <v>1</v>
      </c>
      <c r="V780" s="55">
        <f t="shared" si="291"/>
        <v>1</v>
      </c>
      <c r="W780" s="55">
        <f t="shared" si="292"/>
        <v>1</v>
      </c>
      <c r="X780" s="55">
        <f t="shared" si="293"/>
        <v>1</v>
      </c>
      <c r="Y780" s="55">
        <f t="shared" si="294"/>
        <v>0.85436893203883491</v>
      </c>
      <c r="Z780" s="55">
        <f>+Table1[[#This Row],[Hillingdon Sprint Triathlon]]/$R$3</f>
        <v>1</v>
      </c>
      <c r="AA780" s="55">
        <f>+Table1[[#This Row],[London Fields]]/$S$3</f>
        <v>1</v>
      </c>
      <c r="AB780" s="55">
        <f>+Table1[[#This Row],[Jekyll &amp; Hyde Park Duathlon]]/$T$3</f>
        <v>1</v>
      </c>
      <c r="AC780" s="65">
        <f t="shared" si="295"/>
        <v>3.854368932038835</v>
      </c>
      <c r="AD780" s="55">
        <f t="shared" ref="AD780:AD781" si="299">+AC780</f>
        <v>3.854368932038835</v>
      </c>
      <c r="AE780" s="55"/>
      <c r="AF780" s="55"/>
      <c r="AG780" s="55"/>
      <c r="AH780" s="55"/>
      <c r="AI780" s="55"/>
      <c r="AJ780" s="73">
        <f>COUNT(Table1[[#This Row],[F open]:[M SuperVet]])</f>
        <v>1</v>
      </c>
    </row>
    <row r="781" spans="1:36" s="52" customFormat="1" x14ac:dyDescent="0.2">
      <c r="A781" s="16" t="str">
        <f t="shared" si="298"/>
        <v xml:space="preserve"> </v>
      </c>
      <c r="B781" s="16" t="s">
        <v>1466</v>
      </c>
      <c r="C781" s="15"/>
      <c r="D781" s="29" t="s">
        <v>217</v>
      </c>
      <c r="E781" s="29" t="s">
        <v>194</v>
      </c>
      <c r="F781" s="82">
        <f t="shared" si="290"/>
        <v>1194</v>
      </c>
      <c r="G781" s="82">
        <f>IF(Table1[[#This Row],[F open]]=""," ",RANK(AD781,$AD$5:$AD$1454,1))</f>
        <v>214</v>
      </c>
      <c r="H781" s="82" t="str">
        <f>IF(Table1[[#This Row],[F Vet]]=""," ",RANK(AE781,$AE$5:$AE$1454,1))</f>
        <v xml:space="preserve"> </v>
      </c>
      <c r="I781" s="82" t="str">
        <f>IF(Table1[[#This Row],[F SuperVet]]=""," ",RANK(AF781,$AF$5:$AF$1454,1))</f>
        <v xml:space="preserve"> </v>
      </c>
      <c r="J781" s="82" t="str">
        <f>IF(Table1[[#This Row],[M Open]]=""," ",RANK(AG781,$AG$5:$AG$1454,1))</f>
        <v xml:space="preserve"> </v>
      </c>
      <c r="K781" s="82" t="str">
        <f>IF(Table1[[#This Row],[M Vet]]=""," ",RANK(AH781,$AH$5:$AH$1454,1))</f>
        <v xml:space="preserve"> </v>
      </c>
      <c r="L781" s="82" t="str">
        <f>IF(Table1[[#This Row],[M SuperVet]]=""," ",RANK(AI781,$AI$5:$AI$1454,1))</f>
        <v xml:space="preserve"> </v>
      </c>
      <c r="M781" s="74">
        <v>404</v>
      </c>
      <c r="N781" s="74">
        <v>147</v>
      </c>
      <c r="O781" s="74">
        <v>47</v>
      </c>
      <c r="P781" s="74">
        <v>128</v>
      </c>
      <c r="Q781" s="17">
        <v>515</v>
      </c>
      <c r="R781" s="17">
        <v>139</v>
      </c>
      <c r="S781" s="17">
        <v>104</v>
      </c>
      <c r="T781" s="17">
        <v>179</v>
      </c>
      <c r="U781" s="55">
        <f>+Table1[[#This Row],[Thames Turbo Sprint Triathlon]]/$M$3</f>
        <v>1</v>
      </c>
      <c r="V781" s="55">
        <f t="shared" si="291"/>
        <v>0.83522727272727271</v>
      </c>
      <c r="W781" s="55">
        <f t="shared" si="292"/>
        <v>1</v>
      </c>
      <c r="X781" s="55">
        <f t="shared" si="293"/>
        <v>1</v>
      </c>
      <c r="Y781" s="55">
        <f t="shared" si="294"/>
        <v>1</v>
      </c>
      <c r="Z781" s="55">
        <f>+Table1[[#This Row],[Hillingdon Sprint Triathlon]]/$R$3</f>
        <v>1</v>
      </c>
      <c r="AA781" s="55">
        <f>+Table1[[#This Row],[London Fields]]/$S$3</f>
        <v>1</v>
      </c>
      <c r="AB781" s="55">
        <f>+Table1[[#This Row],[Jekyll &amp; Hyde Park Duathlon]]/$T$3</f>
        <v>1</v>
      </c>
      <c r="AC781" s="65">
        <f t="shared" si="295"/>
        <v>3.8352272727272725</v>
      </c>
      <c r="AD781" s="55">
        <f t="shared" si="299"/>
        <v>3.8352272727272725</v>
      </c>
      <c r="AE781" s="55"/>
      <c r="AF781" s="55"/>
      <c r="AG781" s="55"/>
      <c r="AH781" s="55"/>
      <c r="AI781" s="55"/>
      <c r="AJ781" s="73">
        <f>COUNT(Table1[[#This Row],[F open]:[M SuperVet]])</f>
        <v>1</v>
      </c>
    </row>
    <row r="782" spans="1:36" s="52" customFormat="1" hidden="1" x14ac:dyDescent="0.2">
      <c r="A782" s="16" t="str">
        <f t="shared" si="298"/>
        <v xml:space="preserve"> </v>
      </c>
      <c r="B782" s="16" t="s">
        <v>1617</v>
      </c>
      <c r="C782" s="15" t="s">
        <v>1618</v>
      </c>
      <c r="D782" s="29" t="s">
        <v>217</v>
      </c>
      <c r="E782" s="29" t="s">
        <v>188</v>
      </c>
      <c r="F782" s="82">
        <f t="shared" si="290"/>
        <v>135</v>
      </c>
      <c r="G782" s="82" t="str">
        <f>IF(Table1[[#This Row],[F open]]=""," ",RANK(AD782,$AD$5:$AD$1454,1))</f>
        <v xml:space="preserve"> </v>
      </c>
      <c r="H782" s="82" t="str">
        <f>IF(Table1[[#This Row],[F Vet]]=""," ",RANK(AE782,$AE$5:$AE$1454,1))</f>
        <v xml:space="preserve"> </v>
      </c>
      <c r="I782" s="82" t="str">
        <f>IF(Table1[[#This Row],[F SuperVet]]=""," ",RANK(AF782,$AF$5:$AF$1454,1))</f>
        <v xml:space="preserve"> </v>
      </c>
      <c r="J782" s="82">
        <f>IF(Table1[[#This Row],[M Open]]=""," ",RANK(AG782,$AG$5:$AG$1454,1))</f>
        <v>69</v>
      </c>
      <c r="K782" s="82" t="str">
        <f>IF(Table1[[#This Row],[M Vet]]=""," ",RANK(AH782,$AH$5:$AH$1454,1))</f>
        <v xml:space="preserve"> </v>
      </c>
      <c r="L782" s="82" t="str">
        <f>IF(Table1[[#This Row],[M SuperVet]]=""," ",RANK(AI782,$AI$5:$AI$1454,1))</f>
        <v xml:space="preserve"> </v>
      </c>
      <c r="M782" s="74">
        <v>404</v>
      </c>
      <c r="N782" s="74">
        <v>176</v>
      </c>
      <c r="O782" s="74">
        <v>47</v>
      </c>
      <c r="P782" s="74">
        <v>128</v>
      </c>
      <c r="Q782" s="17">
        <v>12</v>
      </c>
      <c r="R782" s="17">
        <v>139</v>
      </c>
      <c r="S782" s="17">
        <v>104</v>
      </c>
      <c r="T782" s="17">
        <v>179</v>
      </c>
      <c r="U782" s="55">
        <f>+Table1[[#This Row],[Thames Turbo Sprint Triathlon]]/$M$3</f>
        <v>1</v>
      </c>
      <c r="V782" s="55">
        <f t="shared" si="291"/>
        <v>1</v>
      </c>
      <c r="W782" s="55">
        <f t="shared" si="292"/>
        <v>1</v>
      </c>
      <c r="X782" s="55">
        <f t="shared" si="293"/>
        <v>1</v>
      </c>
      <c r="Y782" s="55">
        <f t="shared" si="294"/>
        <v>2.3300970873786409E-2</v>
      </c>
      <c r="Z782" s="55">
        <f>+Table1[[#This Row],[Hillingdon Sprint Triathlon]]/$R$3</f>
        <v>1</v>
      </c>
      <c r="AA782" s="55">
        <f>+Table1[[#This Row],[London Fields]]/$S$3</f>
        <v>1</v>
      </c>
      <c r="AB782" s="55">
        <f>+Table1[[#This Row],[Jekyll &amp; Hyde Park Duathlon]]/$T$3</f>
        <v>1</v>
      </c>
      <c r="AC782" s="65">
        <f t="shared" si="295"/>
        <v>3.0233009708737866</v>
      </c>
      <c r="AD782" s="55"/>
      <c r="AE782" s="55"/>
      <c r="AF782" s="55"/>
      <c r="AG782" s="55">
        <f>+AC782</f>
        <v>3.0233009708737866</v>
      </c>
      <c r="AH782" s="55"/>
      <c r="AI782" s="55"/>
      <c r="AJ782" s="73">
        <f>COUNT(Table1[[#This Row],[F open]:[M SuperVet]])</f>
        <v>1</v>
      </c>
    </row>
    <row r="783" spans="1:36" s="52" customFormat="1" hidden="1" x14ac:dyDescent="0.2">
      <c r="A783" s="16" t="str">
        <f t="shared" si="298"/>
        <v xml:space="preserve"> </v>
      </c>
      <c r="B783" s="16" t="s">
        <v>2253</v>
      </c>
      <c r="C783" s="15"/>
      <c r="D783" s="29" t="s">
        <v>1059</v>
      </c>
      <c r="E783" s="29" t="s">
        <v>188</v>
      </c>
      <c r="F783" s="82">
        <f t="shared" si="290"/>
        <v>1250</v>
      </c>
      <c r="G783" s="82" t="str">
        <f>IF(Table1[[#This Row],[F open]]=""," ",RANK(AD783,$AD$5:$AD$1454,1))</f>
        <v xml:space="preserve"> </v>
      </c>
      <c r="H783" s="82" t="str">
        <f>IF(Table1[[#This Row],[F Vet]]=""," ",RANK(AE783,$AE$5:$AE$1454,1))</f>
        <v xml:space="preserve"> </v>
      </c>
      <c r="I783" s="82" t="str">
        <f>IF(Table1[[#This Row],[F SuperVet]]=""," ",RANK(AF783,$AF$5:$AF$1454,1))</f>
        <v xml:space="preserve"> </v>
      </c>
      <c r="J783" s="82" t="str">
        <f>IF(Table1[[#This Row],[M Open]]=""," ",RANK(AG783,$AG$5:$AG$1454,1))</f>
        <v xml:space="preserve"> </v>
      </c>
      <c r="K783" s="82" t="str">
        <f>IF(Table1[[#This Row],[M Vet]]=""," ",RANK(AH783,$AH$5:$AH$1454,1))</f>
        <v xml:space="preserve"> </v>
      </c>
      <c r="L783" s="82">
        <f>IF(Table1[[#This Row],[M SuperVet]]=""," ",RANK(AI783,$AI$5:$AI$1454,1))</f>
        <v>77</v>
      </c>
      <c r="M783" s="74">
        <v>404</v>
      </c>
      <c r="N783" s="74">
        <v>176</v>
      </c>
      <c r="O783" s="74">
        <v>47</v>
      </c>
      <c r="P783" s="74">
        <v>128</v>
      </c>
      <c r="Q783" s="17">
        <v>515</v>
      </c>
      <c r="R783" s="17">
        <v>139</v>
      </c>
      <c r="S783" s="17">
        <v>104</v>
      </c>
      <c r="T783" s="17">
        <v>156</v>
      </c>
      <c r="U783" s="55">
        <f>+Table1[[#This Row],[Thames Turbo Sprint Triathlon]]/$M$3</f>
        <v>1</v>
      </c>
      <c r="V783" s="55">
        <f t="shared" si="291"/>
        <v>1</v>
      </c>
      <c r="W783" s="55">
        <f t="shared" si="292"/>
        <v>1</v>
      </c>
      <c r="X783" s="55">
        <f t="shared" si="293"/>
        <v>1</v>
      </c>
      <c r="Y783" s="55">
        <f t="shared" si="294"/>
        <v>1</v>
      </c>
      <c r="Z783" s="55">
        <f>+Table1[[#This Row],[Hillingdon Sprint Triathlon]]/$R$3</f>
        <v>1</v>
      </c>
      <c r="AA783" s="55">
        <f>+Table1[[#This Row],[London Fields]]/$S$3</f>
        <v>1</v>
      </c>
      <c r="AB783" s="55">
        <f>+Table1[[#This Row],[Jekyll &amp; Hyde Park Duathlon]]/$T$3</f>
        <v>0.87150837988826813</v>
      </c>
      <c r="AC783" s="65">
        <f t="shared" si="295"/>
        <v>3.8715083798882679</v>
      </c>
      <c r="AD783" s="55"/>
      <c r="AE783" s="55"/>
      <c r="AF783" s="55"/>
      <c r="AG783" s="55"/>
      <c r="AH783" s="55"/>
      <c r="AI783" s="55">
        <f>+AC783</f>
        <v>3.8715083798882679</v>
      </c>
      <c r="AJ783" s="73">
        <f>COUNT(Table1[[#This Row],[F open]:[M SuperVet]])</f>
        <v>1</v>
      </c>
    </row>
    <row r="784" spans="1:36" s="52" customFormat="1" hidden="1" x14ac:dyDescent="0.2">
      <c r="A784" s="16" t="str">
        <f t="shared" si="298"/>
        <v xml:space="preserve"> </v>
      </c>
      <c r="B784" s="16" t="s">
        <v>1523</v>
      </c>
      <c r="C784" s="15"/>
      <c r="D784" s="29" t="s">
        <v>217</v>
      </c>
      <c r="E784" s="29" t="s">
        <v>188</v>
      </c>
      <c r="F784" s="82">
        <f t="shared" si="290"/>
        <v>1289</v>
      </c>
      <c r="G784" s="82" t="str">
        <f>IF(Table1[[#This Row],[F open]]=""," ",RANK(AD784,$AD$5:$AD$1454,1))</f>
        <v xml:space="preserve"> </v>
      </c>
      <c r="H784" s="82" t="str">
        <f>IF(Table1[[#This Row],[F Vet]]=""," ",RANK(AE784,$AE$5:$AE$1454,1))</f>
        <v xml:space="preserve"> </v>
      </c>
      <c r="I784" s="82" t="str">
        <f>IF(Table1[[#This Row],[F SuperVet]]=""," ",RANK(AF784,$AF$5:$AF$1454,1))</f>
        <v xml:space="preserve"> </v>
      </c>
      <c r="J784" s="82">
        <f>IF(Table1[[#This Row],[M Open]]=""," ",RANK(AG784,$AG$5:$AG$1454,1))</f>
        <v>565</v>
      </c>
      <c r="K784" s="82" t="str">
        <f>IF(Table1[[#This Row],[M Vet]]=""," ",RANK(AH784,$AH$5:$AH$1454,1))</f>
        <v xml:space="preserve"> </v>
      </c>
      <c r="L784" s="82" t="str">
        <f>IF(Table1[[#This Row],[M SuperVet]]=""," ",RANK(AI784,$AI$5:$AI$1454,1))</f>
        <v xml:space="preserve"> </v>
      </c>
      <c r="M784" s="74">
        <v>404</v>
      </c>
      <c r="N784" s="74">
        <v>176</v>
      </c>
      <c r="O784" s="74">
        <v>42</v>
      </c>
      <c r="P784" s="74">
        <v>128</v>
      </c>
      <c r="Q784" s="17">
        <v>515</v>
      </c>
      <c r="R784" s="17">
        <v>139</v>
      </c>
      <c r="S784" s="17">
        <v>104</v>
      </c>
      <c r="T784" s="17">
        <v>179</v>
      </c>
      <c r="U784" s="55">
        <f>+Table1[[#This Row],[Thames Turbo Sprint Triathlon]]/$M$3</f>
        <v>1</v>
      </c>
      <c r="V784" s="55">
        <f t="shared" si="291"/>
        <v>1</v>
      </c>
      <c r="W784" s="55">
        <f t="shared" si="292"/>
        <v>0.8936170212765957</v>
      </c>
      <c r="X784" s="55">
        <f t="shared" si="293"/>
        <v>1</v>
      </c>
      <c r="Y784" s="55">
        <f t="shared" si="294"/>
        <v>1</v>
      </c>
      <c r="Z784" s="55">
        <f>+Table1[[#This Row],[Hillingdon Sprint Triathlon]]/$R$3</f>
        <v>1</v>
      </c>
      <c r="AA784" s="55">
        <f>+Table1[[#This Row],[London Fields]]/$S$3</f>
        <v>1</v>
      </c>
      <c r="AB784" s="55">
        <f>+Table1[[#This Row],[Jekyll &amp; Hyde Park Duathlon]]/$T$3</f>
        <v>1</v>
      </c>
      <c r="AC784" s="65">
        <f t="shared" si="295"/>
        <v>3.8936170212765955</v>
      </c>
      <c r="AD784" s="55"/>
      <c r="AE784" s="55"/>
      <c r="AF784" s="55"/>
      <c r="AG784" s="55">
        <f t="shared" ref="AG784:AG788" si="300">+AC784</f>
        <v>3.8936170212765955</v>
      </c>
      <c r="AH784" s="55"/>
      <c r="AI784" s="55"/>
      <c r="AJ784" s="73">
        <f>COUNT(Table1[[#This Row],[F open]:[M SuperVet]])</f>
        <v>1</v>
      </c>
    </row>
    <row r="785" spans="1:36" s="52" customFormat="1" hidden="1" x14ac:dyDescent="0.2">
      <c r="A785" s="16" t="str">
        <f t="shared" si="298"/>
        <v xml:space="preserve"> </v>
      </c>
      <c r="B785" s="16" t="s">
        <v>1380</v>
      </c>
      <c r="C785" s="15" t="s">
        <v>192</v>
      </c>
      <c r="D785" s="29" t="s">
        <v>217</v>
      </c>
      <c r="E785" s="29" t="s">
        <v>188</v>
      </c>
      <c r="F785" s="82">
        <f t="shared" si="290"/>
        <v>421</v>
      </c>
      <c r="G785" s="82" t="str">
        <f>IF(Table1[[#This Row],[F open]]=""," ",RANK(AD785,$AD$5:$AD$1454,1))</f>
        <v xml:space="preserve"> </v>
      </c>
      <c r="H785" s="82" t="str">
        <f>IF(Table1[[#This Row],[F Vet]]=""," ",RANK(AE785,$AE$5:$AE$1454,1))</f>
        <v xml:space="preserve"> </v>
      </c>
      <c r="I785" s="82" t="str">
        <f>IF(Table1[[#This Row],[F SuperVet]]=""," ",RANK(AF785,$AF$5:$AF$1454,1))</f>
        <v xml:space="preserve"> </v>
      </c>
      <c r="J785" s="82">
        <f>IF(Table1[[#This Row],[M Open]]=""," ",RANK(AG785,$AG$5:$AG$1454,1))</f>
        <v>244</v>
      </c>
      <c r="K785" s="82" t="str">
        <f>IF(Table1[[#This Row],[M Vet]]=""," ",RANK(AH785,$AH$5:$AH$1454,1))</f>
        <v xml:space="preserve"> </v>
      </c>
      <c r="L785" s="82" t="str">
        <f>IF(Table1[[#This Row],[M SuperVet]]=""," ",RANK(AI785,$AI$5:$AI$1454,1))</f>
        <v xml:space="preserve"> </v>
      </c>
      <c r="M785" s="74">
        <v>404</v>
      </c>
      <c r="N785" s="74">
        <v>47</v>
      </c>
      <c r="O785" s="74">
        <v>47</v>
      </c>
      <c r="P785" s="74">
        <v>128</v>
      </c>
      <c r="Q785" s="17">
        <v>515</v>
      </c>
      <c r="R785" s="17">
        <v>139</v>
      </c>
      <c r="S785" s="17">
        <v>104</v>
      </c>
      <c r="T785" s="17">
        <v>179</v>
      </c>
      <c r="U785" s="55">
        <f>+Table1[[#This Row],[Thames Turbo Sprint Triathlon]]/$M$3</f>
        <v>1</v>
      </c>
      <c r="V785" s="55">
        <f t="shared" si="291"/>
        <v>0.26704545454545453</v>
      </c>
      <c r="W785" s="55">
        <f t="shared" si="292"/>
        <v>1</v>
      </c>
      <c r="X785" s="55">
        <f t="shared" si="293"/>
        <v>1</v>
      </c>
      <c r="Y785" s="55">
        <f t="shared" si="294"/>
        <v>1</v>
      </c>
      <c r="Z785" s="55">
        <f>+Table1[[#This Row],[Hillingdon Sprint Triathlon]]/$R$3</f>
        <v>1</v>
      </c>
      <c r="AA785" s="55">
        <f>+Table1[[#This Row],[London Fields]]/$S$3</f>
        <v>1</v>
      </c>
      <c r="AB785" s="55">
        <f>+Table1[[#This Row],[Jekyll &amp; Hyde Park Duathlon]]/$T$3</f>
        <v>1</v>
      </c>
      <c r="AC785" s="65">
        <f t="shared" si="295"/>
        <v>3.2670454545454546</v>
      </c>
      <c r="AD785" s="55"/>
      <c r="AE785" s="55"/>
      <c r="AF785" s="55"/>
      <c r="AG785" s="55">
        <f t="shared" si="300"/>
        <v>3.2670454545454546</v>
      </c>
      <c r="AH785" s="55"/>
      <c r="AI785" s="55"/>
      <c r="AJ785" s="73">
        <f>COUNT(Table1[[#This Row],[F open]:[M SuperVet]])</f>
        <v>1</v>
      </c>
    </row>
    <row r="786" spans="1:36" s="52" customFormat="1" hidden="1" x14ac:dyDescent="0.2">
      <c r="A786" s="16" t="str">
        <f t="shared" si="298"/>
        <v xml:space="preserve"> </v>
      </c>
      <c r="B786" s="16" t="s">
        <v>1529</v>
      </c>
      <c r="C786" s="15" t="s">
        <v>88</v>
      </c>
      <c r="D786" s="29" t="s">
        <v>217</v>
      </c>
      <c r="E786" s="29" t="s">
        <v>1530</v>
      </c>
      <c r="F786" s="82">
        <f t="shared" si="290"/>
        <v>9</v>
      </c>
      <c r="G786" s="82" t="str">
        <f>IF(Table1[[#This Row],[F open]]=""," ",RANK(AD786,$AD$5:$AD$1454,1))</f>
        <v xml:space="preserve"> </v>
      </c>
      <c r="H786" s="82" t="str">
        <f>IF(Table1[[#This Row],[F Vet]]=""," ",RANK(AE786,$AE$5:$AE$1454,1))</f>
        <v xml:space="preserve"> </v>
      </c>
      <c r="I786" s="82" t="str">
        <f>IF(Table1[[#This Row],[F SuperVet]]=""," ",RANK(AF786,$AF$5:$AF$1454,1))</f>
        <v xml:space="preserve"> </v>
      </c>
      <c r="J786" s="82">
        <f>IF(Table1[[#This Row],[M Open]]=""," ",RANK(AG786,$AG$5:$AG$1454,1))</f>
        <v>5</v>
      </c>
      <c r="K786" s="82" t="str">
        <f>IF(Table1[[#This Row],[M Vet]]=""," ",RANK(AH786,$AH$5:$AH$1454,1))</f>
        <v xml:space="preserve"> </v>
      </c>
      <c r="L786" s="82" t="str">
        <f>IF(Table1[[#This Row],[M SuperVet]]=""," ",RANK(AI786,$AI$5:$AI$1454,1))</f>
        <v xml:space="preserve"> </v>
      </c>
      <c r="M786" s="74">
        <v>404</v>
      </c>
      <c r="N786" s="74">
        <v>176</v>
      </c>
      <c r="O786" s="74">
        <v>2</v>
      </c>
      <c r="P786" s="74">
        <v>1</v>
      </c>
      <c r="Q786" s="17">
        <v>515</v>
      </c>
      <c r="R786" s="17">
        <v>3</v>
      </c>
      <c r="S786" s="17">
        <v>104</v>
      </c>
      <c r="T786" s="17">
        <v>179</v>
      </c>
      <c r="U786" s="55">
        <f>+Table1[[#This Row],[Thames Turbo Sprint Triathlon]]/$M$3</f>
        <v>1</v>
      </c>
      <c r="V786" s="55">
        <f t="shared" si="291"/>
        <v>1</v>
      </c>
      <c r="W786" s="55">
        <f t="shared" si="292"/>
        <v>4.2553191489361701E-2</v>
      </c>
      <c r="X786" s="55">
        <f t="shared" si="293"/>
        <v>7.8125E-3</v>
      </c>
      <c r="Y786" s="55">
        <f t="shared" si="294"/>
        <v>1</v>
      </c>
      <c r="Z786" s="55">
        <f>+Table1[[#This Row],[Hillingdon Sprint Triathlon]]/$R$3</f>
        <v>2.1582733812949641E-2</v>
      </c>
      <c r="AA786" s="55">
        <f>+Table1[[#This Row],[London Fields]]/$S$3</f>
        <v>1</v>
      </c>
      <c r="AB786" s="55">
        <f>+Table1[[#This Row],[Jekyll &amp; Hyde Park Duathlon]]/$T$3</f>
        <v>1</v>
      </c>
      <c r="AC786" s="65">
        <f t="shared" si="295"/>
        <v>1.0719484253023113</v>
      </c>
      <c r="AD786" s="55"/>
      <c r="AE786" s="55"/>
      <c r="AF786" s="55"/>
      <c r="AG786" s="55">
        <f t="shared" si="300"/>
        <v>1.0719484253023113</v>
      </c>
      <c r="AH786" s="55"/>
      <c r="AI786" s="55"/>
      <c r="AJ786" s="73">
        <f>COUNT(Table1[[#This Row],[F open]:[M SuperVet]])</f>
        <v>1</v>
      </c>
    </row>
    <row r="787" spans="1:36" s="52" customFormat="1" hidden="1" x14ac:dyDescent="0.2">
      <c r="A787" s="16" t="str">
        <f t="shared" si="298"/>
        <v xml:space="preserve"> </v>
      </c>
      <c r="B787" s="16" t="s">
        <v>1716</v>
      </c>
      <c r="C787" s="15" t="s">
        <v>151</v>
      </c>
      <c r="D787" s="29" t="s">
        <v>217</v>
      </c>
      <c r="E787" s="29" t="s">
        <v>188</v>
      </c>
      <c r="F787" s="82">
        <f t="shared" si="290"/>
        <v>480</v>
      </c>
      <c r="G787" s="82" t="str">
        <f>IF(Table1[[#This Row],[F open]]=""," ",RANK(AD787,$AD$5:$AD$1454,1))</f>
        <v xml:space="preserve"> </v>
      </c>
      <c r="H787" s="82" t="str">
        <f>IF(Table1[[#This Row],[F Vet]]=""," ",RANK(AE787,$AE$5:$AE$1454,1))</f>
        <v xml:space="preserve"> </v>
      </c>
      <c r="I787" s="82" t="str">
        <f>IF(Table1[[#This Row],[F SuperVet]]=""," ",RANK(AF787,$AF$5:$AF$1454,1))</f>
        <v xml:space="preserve"> </v>
      </c>
      <c r="J787" s="82">
        <f>IF(Table1[[#This Row],[M Open]]=""," ",RANK(AG787,$AG$5:$AG$1454,1))</f>
        <v>278</v>
      </c>
      <c r="K787" s="82" t="str">
        <f>IF(Table1[[#This Row],[M Vet]]=""," ",RANK(AH787,$AH$5:$AH$1454,1))</f>
        <v xml:space="preserve"> </v>
      </c>
      <c r="L787" s="82" t="str">
        <f>IF(Table1[[#This Row],[M SuperVet]]=""," ",RANK(AI787,$AI$5:$AI$1454,1))</f>
        <v xml:space="preserve"> </v>
      </c>
      <c r="M787" s="74">
        <v>404</v>
      </c>
      <c r="N787" s="74">
        <v>176</v>
      </c>
      <c r="O787" s="74">
        <v>47</v>
      </c>
      <c r="P787" s="74">
        <v>128</v>
      </c>
      <c r="Q787" s="17">
        <v>161</v>
      </c>
      <c r="R787" s="17">
        <v>139</v>
      </c>
      <c r="S787" s="17">
        <v>104</v>
      </c>
      <c r="T787" s="17">
        <v>179</v>
      </c>
      <c r="U787" s="55">
        <f>+Table1[[#This Row],[Thames Turbo Sprint Triathlon]]/$M$3</f>
        <v>1</v>
      </c>
      <c r="V787" s="55">
        <f t="shared" si="291"/>
        <v>1</v>
      </c>
      <c r="W787" s="55">
        <f t="shared" si="292"/>
        <v>1</v>
      </c>
      <c r="X787" s="55">
        <f t="shared" si="293"/>
        <v>1</v>
      </c>
      <c r="Y787" s="55">
        <f t="shared" si="294"/>
        <v>0.31262135922330098</v>
      </c>
      <c r="Z787" s="55">
        <f>+Table1[[#This Row],[Hillingdon Sprint Triathlon]]/$R$3</f>
        <v>1</v>
      </c>
      <c r="AA787" s="55">
        <f>+Table1[[#This Row],[London Fields]]/$S$3</f>
        <v>1</v>
      </c>
      <c r="AB787" s="55">
        <f>+Table1[[#This Row],[Jekyll &amp; Hyde Park Duathlon]]/$T$3</f>
        <v>1</v>
      </c>
      <c r="AC787" s="65">
        <f t="shared" si="295"/>
        <v>3.3126213592233009</v>
      </c>
      <c r="AD787" s="55"/>
      <c r="AE787" s="55"/>
      <c r="AF787" s="55"/>
      <c r="AG787" s="55">
        <f t="shared" si="300"/>
        <v>3.3126213592233009</v>
      </c>
      <c r="AH787" s="55"/>
      <c r="AI787" s="55"/>
      <c r="AJ787" s="73">
        <f>COUNT(Table1[[#This Row],[F open]:[M SuperVet]])</f>
        <v>1</v>
      </c>
    </row>
    <row r="788" spans="1:36" s="52" customFormat="1" ht="12.75" hidden="1" customHeight="1" x14ac:dyDescent="0.2">
      <c r="A788" s="16" t="str">
        <f t="shared" si="298"/>
        <v xml:space="preserve"> </v>
      </c>
      <c r="B788" s="16" t="s">
        <v>454</v>
      </c>
      <c r="C788" s="15"/>
      <c r="D788" s="29" t="s">
        <v>217</v>
      </c>
      <c r="E788" s="29" t="s">
        <v>188</v>
      </c>
      <c r="F788" s="82">
        <f t="shared" si="290"/>
        <v>1364</v>
      </c>
      <c r="G788" s="82" t="str">
        <f>IF(Table1[[#This Row],[F open]]=""," ",RANK(AD788,$AD$5:$AD$1454,1))</f>
        <v xml:space="preserve"> </v>
      </c>
      <c r="H788" s="82" t="str">
        <f>IF(Table1[[#This Row],[F Vet]]=""," ",RANK(AE788,$AE$5:$AE$1454,1))</f>
        <v xml:space="preserve"> </v>
      </c>
      <c r="I788" s="82" t="str">
        <f>IF(Table1[[#This Row],[F SuperVet]]=""," ",RANK(AF788,$AF$5:$AF$1454,1))</f>
        <v xml:space="preserve"> </v>
      </c>
      <c r="J788" s="82">
        <f>IF(Table1[[#This Row],[M Open]]=""," ",RANK(AG788,$AG$5:$AG$1454,1))</f>
        <v>582</v>
      </c>
      <c r="K788" s="82" t="str">
        <f>IF(Table1[[#This Row],[M Vet]]=""," ",RANK(AH788,$AH$5:$AH$1454,1))</f>
        <v xml:space="preserve"> </v>
      </c>
      <c r="L788" s="82" t="str">
        <f>IF(Table1[[#This Row],[M SuperVet]]=""," ",RANK(AI788,$AI$5:$AI$1454,1))</f>
        <v xml:space="preserve"> </v>
      </c>
      <c r="M788" s="74">
        <v>381</v>
      </c>
      <c r="N788" s="74">
        <v>176</v>
      </c>
      <c r="O788" s="74">
        <v>47</v>
      </c>
      <c r="P788" s="74">
        <v>128</v>
      </c>
      <c r="Q788" s="17">
        <v>515</v>
      </c>
      <c r="R788" s="17">
        <v>139</v>
      </c>
      <c r="S788" s="17">
        <v>104</v>
      </c>
      <c r="T788" s="17">
        <v>179</v>
      </c>
      <c r="U788" s="55">
        <f>+Table1[[#This Row],[Thames Turbo Sprint Triathlon]]/$M$3</f>
        <v>0.94306930693069302</v>
      </c>
      <c r="V788" s="55">
        <f t="shared" si="291"/>
        <v>1</v>
      </c>
      <c r="W788" s="55">
        <f t="shared" si="292"/>
        <v>1</v>
      </c>
      <c r="X788" s="55">
        <f t="shared" si="293"/>
        <v>1</v>
      </c>
      <c r="Y788" s="55">
        <f t="shared" si="294"/>
        <v>1</v>
      </c>
      <c r="Z788" s="55">
        <f>+Table1[[#This Row],[Hillingdon Sprint Triathlon]]/$R$3</f>
        <v>1</v>
      </c>
      <c r="AA788" s="55">
        <f>+Table1[[#This Row],[London Fields]]/$S$3</f>
        <v>1</v>
      </c>
      <c r="AB788" s="55">
        <f>+Table1[[#This Row],[Jekyll &amp; Hyde Park Duathlon]]/$T$3</f>
        <v>1</v>
      </c>
      <c r="AC788" s="65">
        <f t="shared" si="295"/>
        <v>3.9430693069306928</v>
      </c>
      <c r="AD788" s="55"/>
      <c r="AE788" s="55"/>
      <c r="AF788" s="55"/>
      <c r="AG788" s="55">
        <f t="shared" si="300"/>
        <v>3.9430693069306928</v>
      </c>
      <c r="AH788" s="55"/>
      <c r="AI788" s="55"/>
      <c r="AJ788" s="73">
        <f>COUNT(Table1[[#This Row],[F open]:[M SuperVet]])</f>
        <v>1</v>
      </c>
    </row>
    <row r="789" spans="1:36" s="52" customFormat="1" x14ac:dyDescent="0.2">
      <c r="A789" s="16" t="str">
        <f t="shared" si="298"/>
        <v xml:space="preserve"> </v>
      </c>
      <c r="B789" s="16" t="s">
        <v>2031</v>
      </c>
      <c r="C789" s="15" t="s">
        <v>51</v>
      </c>
      <c r="D789" s="29" t="s">
        <v>1059</v>
      </c>
      <c r="E789" s="29" t="s">
        <v>1538</v>
      </c>
      <c r="F789" s="82">
        <f t="shared" si="290"/>
        <v>1095</v>
      </c>
      <c r="G789" s="82" t="str">
        <f>IF(Table1[[#This Row],[F open]]=""," ",RANK(AD789,$AD$5:$AD$1454,1))</f>
        <v xml:space="preserve"> </v>
      </c>
      <c r="H789" s="82" t="str">
        <f>IF(Table1[[#This Row],[F Vet]]=""," ",RANK(AE789,$AE$5:$AE$1454,1))</f>
        <v xml:space="preserve"> </v>
      </c>
      <c r="I789" s="82">
        <f>IF(Table1[[#This Row],[F SuperVet]]=""," ",RANK(AF789,$AF$5:$AF$1454,1))</f>
        <v>14</v>
      </c>
      <c r="J789" s="82" t="str">
        <f>IF(Table1[[#This Row],[M Open]]=""," ",RANK(AG789,$AG$5:$AG$1454,1))</f>
        <v xml:space="preserve"> </v>
      </c>
      <c r="K789" s="82" t="str">
        <f>IF(Table1[[#This Row],[M Vet]]=""," ",RANK(AH789,$AH$5:$AH$1454,1))</f>
        <v xml:space="preserve"> </v>
      </c>
      <c r="L789" s="82" t="str">
        <f>IF(Table1[[#This Row],[M SuperVet]]=""," ",RANK(AI789,$AI$5:$AI$1454,1))</f>
        <v xml:space="preserve"> </v>
      </c>
      <c r="M789" s="74">
        <v>404</v>
      </c>
      <c r="N789" s="74">
        <v>176</v>
      </c>
      <c r="O789" s="74">
        <v>47</v>
      </c>
      <c r="P789" s="74">
        <v>128</v>
      </c>
      <c r="Q789" s="17">
        <v>515</v>
      </c>
      <c r="R789" s="17">
        <v>107</v>
      </c>
      <c r="S789" s="17">
        <v>104</v>
      </c>
      <c r="T789" s="17">
        <v>179</v>
      </c>
      <c r="U789" s="55">
        <f>+Table1[[#This Row],[Thames Turbo Sprint Triathlon]]/$M$3</f>
        <v>1</v>
      </c>
      <c r="V789" s="55">
        <f t="shared" si="291"/>
        <v>1</v>
      </c>
      <c r="W789" s="55">
        <f t="shared" si="292"/>
        <v>1</v>
      </c>
      <c r="X789" s="55">
        <f t="shared" si="293"/>
        <v>1</v>
      </c>
      <c r="Y789" s="55">
        <f t="shared" si="294"/>
        <v>1</v>
      </c>
      <c r="Z789" s="55">
        <f>+Table1[[#This Row],[Hillingdon Sprint Triathlon]]/$R$3</f>
        <v>0.76978417266187049</v>
      </c>
      <c r="AA789" s="55">
        <f>+Table1[[#This Row],[London Fields]]/$S$3</f>
        <v>1</v>
      </c>
      <c r="AB789" s="55">
        <f>+Table1[[#This Row],[Jekyll &amp; Hyde Park Duathlon]]/$T$3</f>
        <v>1</v>
      </c>
      <c r="AC789" s="65">
        <f t="shared" si="295"/>
        <v>3.7697841726618706</v>
      </c>
      <c r="AD789" s="55"/>
      <c r="AE789" s="55"/>
      <c r="AF789" s="55">
        <f>+AC789</f>
        <v>3.7697841726618706</v>
      </c>
      <c r="AG789" s="55"/>
      <c r="AH789" s="55"/>
      <c r="AI789" s="55"/>
      <c r="AJ789" s="73">
        <f>COUNT(Table1[[#This Row],[F open]:[M SuperVet]])</f>
        <v>1</v>
      </c>
    </row>
    <row r="790" spans="1:36" s="52" customFormat="1" hidden="1" x14ac:dyDescent="0.2">
      <c r="A790" s="16" t="str">
        <f t="shared" si="298"/>
        <v xml:space="preserve"> </v>
      </c>
      <c r="B790" s="16" t="s">
        <v>2131</v>
      </c>
      <c r="C790" s="15"/>
      <c r="D790" s="29" t="s">
        <v>217</v>
      </c>
      <c r="E790" s="29" t="s">
        <v>188</v>
      </c>
      <c r="F790" s="82">
        <f t="shared" si="290"/>
        <v>1165</v>
      </c>
      <c r="G790" s="82" t="str">
        <f>IF(Table1[[#This Row],[F open]]=""," ",RANK(AD790,$AD$5:$AD$1454,1))</f>
        <v xml:space="preserve"> </v>
      </c>
      <c r="H790" s="82" t="str">
        <f>IF(Table1[[#This Row],[F Vet]]=""," ",RANK(AE790,$AE$5:$AE$1454,1))</f>
        <v xml:space="preserve"> </v>
      </c>
      <c r="I790" s="82" t="str">
        <f>IF(Table1[[#This Row],[F SuperVet]]=""," ",RANK(AF790,$AF$5:$AF$1454,1))</f>
        <v xml:space="preserve"> </v>
      </c>
      <c r="J790" s="82">
        <f>IF(Table1[[#This Row],[M Open]]=""," ",RANK(AG790,$AG$5:$AG$1454,1))</f>
        <v>537</v>
      </c>
      <c r="K790" s="82" t="str">
        <f>IF(Table1[[#This Row],[M Vet]]=""," ",RANK(AH790,$AH$5:$AH$1454,1))</f>
        <v xml:space="preserve"> </v>
      </c>
      <c r="L790" s="82" t="str">
        <f>IF(Table1[[#This Row],[M SuperVet]]=""," ",RANK(AI790,$AI$5:$AI$1454,1))</f>
        <v xml:space="preserve"> </v>
      </c>
      <c r="M790" s="74">
        <v>404</v>
      </c>
      <c r="N790" s="74">
        <v>176</v>
      </c>
      <c r="O790" s="74">
        <v>47</v>
      </c>
      <c r="P790" s="74">
        <v>128</v>
      </c>
      <c r="Q790" s="17">
        <v>515</v>
      </c>
      <c r="R790" s="17">
        <v>139</v>
      </c>
      <c r="S790" s="17">
        <v>85</v>
      </c>
      <c r="T790" s="17">
        <v>179</v>
      </c>
      <c r="U790" s="55">
        <f>+Table1[[#This Row],[Thames Turbo Sprint Triathlon]]/$M$3</f>
        <v>1</v>
      </c>
      <c r="V790" s="55">
        <f t="shared" si="291"/>
        <v>1</v>
      </c>
      <c r="W790" s="55">
        <f t="shared" si="292"/>
        <v>1</v>
      </c>
      <c r="X790" s="55">
        <f t="shared" si="293"/>
        <v>1</v>
      </c>
      <c r="Y790" s="55">
        <f t="shared" si="294"/>
        <v>1</v>
      </c>
      <c r="Z790" s="55">
        <f>+Table1[[#This Row],[Hillingdon Sprint Triathlon]]/$R$3</f>
        <v>1</v>
      </c>
      <c r="AA790" s="55">
        <f>+Table1[[#This Row],[London Fields]]/$S$3</f>
        <v>0.81730769230769229</v>
      </c>
      <c r="AB790" s="55">
        <f>+Table1[[#This Row],[Jekyll &amp; Hyde Park Duathlon]]/$T$3</f>
        <v>1</v>
      </c>
      <c r="AC790" s="65">
        <f t="shared" si="295"/>
        <v>3.8173076923076925</v>
      </c>
      <c r="AD790" s="55"/>
      <c r="AE790" s="55"/>
      <c r="AF790" s="55"/>
      <c r="AG790" s="55">
        <f>+AC790</f>
        <v>3.8173076923076925</v>
      </c>
      <c r="AH790" s="55"/>
      <c r="AI790" s="55"/>
      <c r="AJ790" s="73">
        <f>COUNT(Table1[[#This Row],[F open]:[M SuperVet]])</f>
        <v>1</v>
      </c>
    </row>
    <row r="791" spans="1:36" s="52" customFormat="1" x14ac:dyDescent="0.2">
      <c r="A791" s="16" t="str">
        <f t="shared" si="298"/>
        <v xml:space="preserve"> </v>
      </c>
      <c r="B791" s="16" t="s">
        <v>1742</v>
      </c>
      <c r="C791" s="15" t="s">
        <v>1675</v>
      </c>
      <c r="D791" s="29" t="s">
        <v>397</v>
      </c>
      <c r="E791" s="29" t="s">
        <v>194</v>
      </c>
      <c r="F791" s="82">
        <f t="shared" si="290"/>
        <v>584</v>
      </c>
      <c r="G791" s="82" t="str">
        <f>IF(Table1[[#This Row],[F open]]=""," ",RANK(AD791,$AD$5:$AD$1454,1))</f>
        <v xml:space="preserve"> </v>
      </c>
      <c r="H791" s="82">
        <f>IF(Table1[[#This Row],[F Vet]]=""," ",RANK(AE791,$AE$5:$AE$1454,1))</f>
        <v>15</v>
      </c>
      <c r="I791" s="82" t="str">
        <f>IF(Table1[[#This Row],[F SuperVet]]=""," ",RANK(AF791,$AF$5:$AF$1454,1))</f>
        <v xml:space="preserve"> </v>
      </c>
      <c r="J791" s="82" t="str">
        <f>IF(Table1[[#This Row],[M Open]]=""," ",RANK(AG791,$AG$5:$AG$1454,1))</f>
        <v xml:space="preserve"> </v>
      </c>
      <c r="K791" s="82" t="str">
        <f>IF(Table1[[#This Row],[M Vet]]=""," ",RANK(AH791,$AH$5:$AH$1454,1))</f>
        <v xml:space="preserve"> </v>
      </c>
      <c r="L791" s="82" t="str">
        <f>IF(Table1[[#This Row],[M SuperVet]]=""," ",RANK(AI791,$AI$5:$AI$1454,1))</f>
        <v xml:space="preserve"> </v>
      </c>
      <c r="M791" s="74">
        <v>404</v>
      </c>
      <c r="N791" s="74">
        <v>176</v>
      </c>
      <c r="O791" s="74">
        <v>47</v>
      </c>
      <c r="P791" s="74">
        <v>128</v>
      </c>
      <c r="Q791" s="17">
        <v>203</v>
      </c>
      <c r="R791" s="17">
        <v>139</v>
      </c>
      <c r="S791" s="17">
        <v>104</v>
      </c>
      <c r="T791" s="17">
        <v>179</v>
      </c>
      <c r="U791" s="55">
        <f>+Table1[[#This Row],[Thames Turbo Sprint Triathlon]]/$M$3</f>
        <v>1</v>
      </c>
      <c r="V791" s="55">
        <f t="shared" si="291"/>
        <v>1</v>
      </c>
      <c r="W791" s="55">
        <f t="shared" si="292"/>
        <v>1</v>
      </c>
      <c r="X791" s="55">
        <f t="shared" si="293"/>
        <v>1</v>
      </c>
      <c r="Y791" s="55">
        <f t="shared" si="294"/>
        <v>0.39417475728155338</v>
      </c>
      <c r="Z791" s="55">
        <f>+Table1[[#This Row],[Hillingdon Sprint Triathlon]]/$R$3</f>
        <v>1</v>
      </c>
      <c r="AA791" s="55">
        <f>+Table1[[#This Row],[London Fields]]/$S$3</f>
        <v>1</v>
      </c>
      <c r="AB791" s="55">
        <f>+Table1[[#This Row],[Jekyll &amp; Hyde Park Duathlon]]/$T$3</f>
        <v>1</v>
      </c>
      <c r="AC791" s="65">
        <f t="shared" si="295"/>
        <v>3.3941747572815535</v>
      </c>
      <c r="AD791" s="55"/>
      <c r="AE791" s="55">
        <f>+AC791</f>
        <v>3.3941747572815535</v>
      </c>
      <c r="AF791" s="55"/>
      <c r="AG791" s="55"/>
      <c r="AH791" s="55"/>
      <c r="AI791" s="55"/>
      <c r="AJ791" s="73">
        <f>COUNT(Table1[[#This Row],[F open]:[M SuperVet]])</f>
        <v>1</v>
      </c>
    </row>
    <row r="792" spans="1:36" s="52" customFormat="1" hidden="1" x14ac:dyDescent="0.2">
      <c r="A792" s="16" t="str">
        <f t="shared" si="298"/>
        <v xml:space="preserve"> </v>
      </c>
      <c r="B792" s="16" t="s">
        <v>301</v>
      </c>
      <c r="C792" s="15" t="s">
        <v>51</v>
      </c>
      <c r="D792" s="29" t="s">
        <v>397</v>
      </c>
      <c r="E792" s="29" t="s">
        <v>188</v>
      </c>
      <c r="F792" s="82">
        <f t="shared" si="290"/>
        <v>11</v>
      </c>
      <c r="G792" s="82" t="str">
        <f>IF(Table1[[#This Row],[F open]]=""," ",RANK(AD792,$AD$5:$AD$1454,1))</f>
        <v xml:space="preserve"> </v>
      </c>
      <c r="H792" s="82" t="str">
        <f>IF(Table1[[#This Row],[F Vet]]=""," ",RANK(AE792,$AE$5:$AE$1454,1))</f>
        <v xml:space="preserve"> </v>
      </c>
      <c r="I792" s="82" t="str">
        <f>IF(Table1[[#This Row],[F SuperVet]]=""," ",RANK(AF792,$AF$5:$AF$1454,1))</f>
        <v xml:space="preserve"> </v>
      </c>
      <c r="J792" s="82" t="str">
        <f>IF(Table1[[#This Row],[M Open]]=""," ",RANK(AG792,$AG$5:$AG$1454,1))</f>
        <v xml:space="preserve"> </v>
      </c>
      <c r="K792" s="82">
        <f>IF(Table1[[#This Row],[M Vet]]=""," ",RANK(AH792,$AH$5:$AH$1454,1))</f>
        <v>4</v>
      </c>
      <c r="L792" s="82" t="str">
        <f>IF(Table1[[#This Row],[M SuperVet]]=""," ",RANK(AI792,$AI$5:$AI$1454,1))</f>
        <v xml:space="preserve"> </v>
      </c>
      <c r="M792" s="74">
        <v>13</v>
      </c>
      <c r="N792" s="74">
        <v>13</v>
      </c>
      <c r="O792" s="74">
        <v>47</v>
      </c>
      <c r="P792" s="74">
        <v>128</v>
      </c>
      <c r="Q792" s="17">
        <v>515</v>
      </c>
      <c r="R792" s="17">
        <v>9</v>
      </c>
      <c r="S792" s="17">
        <v>104</v>
      </c>
      <c r="T792" s="17">
        <v>179</v>
      </c>
      <c r="U792" s="55">
        <f>+Table1[[#This Row],[Thames Turbo Sprint Triathlon]]/$M$3</f>
        <v>3.2178217821782179E-2</v>
      </c>
      <c r="V792" s="55">
        <f t="shared" si="291"/>
        <v>7.3863636363636367E-2</v>
      </c>
      <c r="W792" s="55">
        <f t="shared" si="292"/>
        <v>1</v>
      </c>
      <c r="X792" s="55">
        <f t="shared" si="293"/>
        <v>1</v>
      </c>
      <c r="Y792" s="55">
        <f t="shared" si="294"/>
        <v>1</v>
      </c>
      <c r="Z792" s="55">
        <f>+Table1[[#This Row],[Hillingdon Sprint Triathlon]]/$R$3</f>
        <v>6.4748201438848921E-2</v>
      </c>
      <c r="AA792" s="55">
        <f>+Table1[[#This Row],[London Fields]]/$S$3</f>
        <v>1</v>
      </c>
      <c r="AB792" s="55">
        <f>+Table1[[#This Row],[Jekyll &amp; Hyde Park Duathlon]]/$T$3</f>
        <v>1</v>
      </c>
      <c r="AC792" s="65">
        <f t="shared" si="295"/>
        <v>1.1707900556242674</v>
      </c>
      <c r="AD792" s="55"/>
      <c r="AE792" s="55"/>
      <c r="AF792" s="55"/>
      <c r="AG792" s="55"/>
      <c r="AH792" s="55">
        <f>+AC792</f>
        <v>1.1707900556242674</v>
      </c>
      <c r="AI792" s="55"/>
      <c r="AJ792" s="73">
        <f>COUNT(Table1[[#This Row],[F open]:[M SuperVet]])</f>
        <v>1</v>
      </c>
    </row>
    <row r="793" spans="1:36" s="52" customFormat="1" x14ac:dyDescent="0.2">
      <c r="A793" s="16" t="str">
        <f t="shared" si="298"/>
        <v xml:space="preserve"> </v>
      </c>
      <c r="B793" s="16" t="s">
        <v>2097</v>
      </c>
      <c r="C793" s="15"/>
      <c r="D793" s="29" t="s">
        <v>217</v>
      </c>
      <c r="E793" s="29" t="s">
        <v>194</v>
      </c>
      <c r="F793" s="82">
        <f t="shared" si="290"/>
        <v>655</v>
      </c>
      <c r="G793" s="82">
        <f>IF(Table1[[#This Row],[F open]]=""," ",RANK(AD793,$AD$5:$AD$1454,1))</f>
        <v>83</v>
      </c>
      <c r="H793" s="82" t="str">
        <f>IF(Table1[[#This Row],[F Vet]]=""," ",RANK(AE793,$AE$5:$AE$1454,1))</f>
        <v xml:space="preserve"> </v>
      </c>
      <c r="I793" s="82" t="str">
        <f>IF(Table1[[#This Row],[F SuperVet]]=""," ",RANK(AF793,$AF$5:$AF$1454,1))</f>
        <v xml:space="preserve"> </v>
      </c>
      <c r="J793" s="82" t="str">
        <f>IF(Table1[[#This Row],[M Open]]=""," ",RANK(AG793,$AG$5:$AG$1454,1))</f>
        <v xml:space="preserve"> </v>
      </c>
      <c r="K793" s="82" t="str">
        <f>IF(Table1[[#This Row],[M Vet]]=""," ",RANK(AH793,$AH$5:$AH$1454,1))</f>
        <v xml:space="preserve"> </v>
      </c>
      <c r="L793" s="82" t="str">
        <f>IF(Table1[[#This Row],[M SuperVet]]=""," ",RANK(AI793,$AI$5:$AI$1454,1))</f>
        <v xml:space="preserve"> </v>
      </c>
      <c r="M793" s="74">
        <v>404</v>
      </c>
      <c r="N793" s="74">
        <v>176</v>
      </c>
      <c r="O793" s="74">
        <v>47</v>
      </c>
      <c r="P793" s="74">
        <v>128</v>
      </c>
      <c r="Q793" s="17">
        <v>515</v>
      </c>
      <c r="R793" s="17">
        <v>139</v>
      </c>
      <c r="S793" s="17">
        <v>47</v>
      </c>
      <c r="T793" s="17">
        <v>179</v>
      </c>
      <c r="U793" s="55">
        <f>+Table1[[#This Row],[Thames Turbo Sprint Triathlon]]/$M$3</f>
        <v>1</v>
      </c>
      <c r="V793" s="55">
        <f t="shared" si="291"/>
        <v>1</v>
      </c>
      <c r="W793" s="55">
        <f t="shared" si="292"/>
        <v>1</v>
      </c>
      <c r="X793" s="55">
        <f t="shared" si="293"/>
        <v>1</v>
      </c>
      <c r="Y793" s="55">
        <f t="shared" si="294"/>
        <v>1</v>
      </c>
      <c r="Z793" s="55">
        <f>+Table1[[#This Row],[Hillingdon Sprint Triathlon]]/$R$3</f>
        <v>1</v>
      </c>
      <c r="AA793" s="55">
        <f>+Table1[[#This Row],[London Fields]]/$S$3</f>
        <v>0.45192307692307693</v>
      </c>
      <c r="AB793" s="55">
        <f>+Table1[[#This Row],[Jekyll &amp; Hyde Park Duathlon]]/$T$3</f>
        <v>1</v>
      </c>
      <c r="AC793" s="65">
        <f t="shared" si="295"/>
        <v>3.4519230769230766</v>
      </c>
      <c r="AD793" s="55">
        <f>+AC793</f>
        <v>3.4519230769230766</v>
      </c>
      <c r="AE793" s="55"/>
      <c r="AF793" s="55"/>
      <c r="AG793" s="55"/>
      <c r="AH793" s="55"/>
      <c r="AI793" s="55"/>
      <c r="AJ793" s="73">
        <f>COUNT(Table1[[#This Row],[F open]:[M SuperVet]])</f>
        <v>1</v>
      </c>
    </row>
    <row r="794" spans="1:36" s="52" customFormat="1" x14ac:dyDescent="0.2">
      <c r="A794" s="16" t="str">
        <f t="shared" si="298"/>
        <v xml:space="preserve"> </v>
      </c>
      <c r="B794" s="16" t="s">
        <v>486</v>
      </c>
      <c r="C794" s="15"/>
      <c r="D794" s="29" t="s">
        <v>397</v>
      </c>
      <c r="E794" s="29" t="s">
        <v>194</v>
      </c>
      <c r="F794" s="82">
        <f t="shared" si="290"/>
        <v>215</v>
      </c>
      <c r="G794" s="82" t="str">
        <f>IF(Table1[[#This Row],[F open]]=""," ",RANK(AD794,$AD$5:$AD$1454,1))</f>
        <v xml:space="preserve"> </v>
      </c>
      <c r="H794" s="82">
        <f>IF(Table1[[#This Row],[F Vet]]=""," ",RANK(AE794,$AE$5:$AE$1454,1))</f>
        <v>3</v>
      </c>
      <c r="I794" s="82" t="str">
        <f>IF(Table1[[#This Row],[F SuperVet]]=""," ",RANK(AF794,$AF$5:$AF$1454,1))</f>
        <v xml:space="preserve"> </v>
      </c>
      <c r="J794" s="82" t="str">
        <f>IF(Table1[[#This Row],[M Open]]=""," ",RANK(AG794,$AG$5:$AG$1454,1))</f>
        <v xml:space="preserve"> </v>
      </c>
      <c r="K794" s="82" t="str">
        <f>IF(Table1[[#This Row],[M Vet]]=""," ",RANK(AH794,$AH$5:$AH$1454,1))</f>
        <v xml:space="preserve"> </v>
      </c>
      <c r="L794" s="82" t="str">
        <f>IF(Table1[[#This Row],[M SuperVet]]=""," ",RANK(AI794,$AI$5:$AI$1454,1))</f>
        <v xml:space="preserve"> </v>
      </c>
      <c r="M794" s="74">
        <v>404</v>
      </c>
      <c r="N794" s="74">
        <v>176</v>
      </c>
      <c r="O794" s="74">
        <v>47</v>
      </c>
      <c r="P794" s="74">
        <v>128</v>
      </c>
      <c r="Q794" s="17">
        <v>52</v>
      </c>
      <c r="R794" s="17">
        <v>139</v>
      </c>
      <c r="S794" s="17">
        <v>104</v>
      </c>
      <c r="T794" s="17">
        <v>179</v>
      </c>
      <c r="U794" s="55">
        <f>+Table1[[#This Row],[Thames Turbo Sprint Triathlon]]/$M$3</f>
        <v>1</v>
      </c>
      <c r="V794" s="55">
        <f t="shared" si="291"/>
        <v>1</v>
      </c>
      <c r="W794" s="55">
        <f t="shared" si="292"/>
        <v>1</v>
      </c>
      <c r="X794" s="55">
        <f t="shared" si="293"/>
        <v>1</v>
      </c>
      <c r="Y794" s="55">
        <f t="shared" si="294"/>
        <v>0.10097087378640776</v>
      </c>
      <c r="Z794" s="55">
        <f>+Table1[[#This Row],[Hillingdon Sprint Triathlon]]/$R$3</f>
        <v>1</v>
      </c>
      <c r="AA794" s="55">
        <f>+Table1[[#This Row],[London Fields]]/$S$3</f>
        <v>1</v>
      </c>
      <c r="AB794" s="55">
        <f>+Table1[[#This Row],[Jekyll &amp; Hyde Park Duathlon]]/$T$3</f>
        <v>1</v>
      </c>
      <c r="AC794" s="65">
        <f t="shared" si="295"/>
        <v>3.1009708737864079</v>
      </c>
      <c r="AD794" s="55"/>
      <c r="AE794" s="55">
        <f>+AC794</f>
        <v>3.1009708737864079</v>
      </c>
      <c r="AF794" s="55"/>
      <c r="AG794" s="55"/>
      <c r="AH794" s="55"/>
      <c r="AI794" s="55"/>
      <c r="AJ794" s="73">
        <f>COUNT(Table1[[#This Row],[F open]:[M SuperVet]])</f>
        <v>1</v>
      </c>
    </row>
    <row r="795" spans="1:36" s="52" customFormat="1" x14ac:dyDescent="0.2">
      <c r="A795" s="16" t="str">
        <f t="shared" si="298"/>
        <v xml:space="preserve"> </v>
      </c>
      <c r="B795" s="16" t="s">
        <v>1446</v>
      </c>
      <c r="C795" s="15"/>
      <c r="D795" s="29" t="s">
        <v>217</v>
      </c>
      <c r="E795" s="29" t="s">
        <v>194</v>
      </c>
      <c r="F795" s="82">
        <f t="shared" si="290"/>
        <v>1002</v>
      </c>
      <c r="G795" s="82">
        <f>IF(Table1[[#This Row],[F open]]=""," ",RANK(AD795,$AD$5:$AD$1454,1))</f>
        <v>154</v>
      </c>
      <c r="H795" s="82" t="str">
        <f>IF(Table1[[#This Row],[F Vet]]=""," ",RANK(AE795,$AE$5:$AE$1454,1))</f>
        <v xml:space="preserve"> </v>
      </c>
      <c r="I795" s="82" t="str">
        <f>IF(Table1[[#This Row],[F SuperVet]]=""," ",RANK(AF795,$AF$5:$AF$1454,1))</f>
        <v xml:space="preserve"> </v>
      </c>
      <c r="J795" s="82" t="str">
        <f>IF(Table1[[#This Row],[M Open]]=""," ",RANK(AG795,$AG$5:$AG$1454,1))</f>
        <v xml:space="preserve"> </v>
      </c>
      <c r="K795" s="82" t="str">
        <f>IF(Table1[[#This Row],[M Vet]]=""," ",RANK(AH795,$AH$5:$AH$1454,1))</f>
        <v xml:space="preserve"> </v>
      </c>
      <c r="L795" s="82" t="str">
        <f>IF(Table1[[#This Row],[M SuperVet]]=""," ",RANK(AI795,$AI$5:$AI$1454,1))</f>
        <v xml:space="preserve"> </v>
      </c>
      <c r="M795" s="74">
        <v>404</v>
      </c>
      <c r="N795" s="74">
        <v>124</v>
      </c>
      <c r="O795" s="74">
        <v>47</v>
      </c>
      <c r="P795" s="74">
        <v>128</v>
      </c>
      <c r="Q795" s="17">
        <v>515</v>
      </c>
      <c r="R795" s="17">
        <v>139</v>
      </c>
      <c r="S795" s="17">
        <v>104</v>
      </c>
      <c r="T795" s="17">
        <v>179</v>
      </c>
      <c r="U795" s="55">
        <f>+Table1[[#This Row],[Thames Turbo Sprint Triathlon]]/$M$3</f>
        <v>1</v>
      </c>
      <c r="V795" s="55">
        <f t="shared" si="291"/>
        <v>0.70454545454545459</v>
      </c>
      <c r="W795" s="55">
        <f t="shared" si="292"/>
        <v>1</v>
      </c>
      <c r="X795" s="55">
        <f t="shared" si="293"/>
        <v>1</v>
      </c>
      <c r="Y795" s="55">
        <f t="shared" si="294"/>
        <v>1</v>
      </c>
      <c r="Z795" s="55">
        <f>+Table1[[#This Row],[Hillingdon Sprint Triathlon]]/$R$3</f>
        <v>1</v>
      </c>
      <c r="AA795" s="55">
        <f>+Table1[[#This Row],[London Fields]]/$S$3</f>
        <v>1</v>
      </c>
      <c r="AB795" s="55">
        <f>+Table1[[#This Row],[Jekyll &amp; Hyde Park Duathlon]]/$T$3</f>
        <v>1</v>
      </c>
      <c r="AC795" s="65">
        <f t="shared" si="295"/>
        <v>3.7045454545454546</v>
      </c>
      <c r="AD795" s="55">
        <f t="shared" ref="AD795:AD796" si="301">+AC795</f>
        <v>3.7045454545454546</v>
      </c>
      <c r="AE795" s="55"/>
      <c r="AF795" s="55"/>
      <c r="AG795" s="55"/>
      <c r="AH795" s="55"/>
      <c r="AI795" s="55"/>
      <c r="AJ795" s="73">
        <f>COUNT(Table1[[#This Row],[F open]:[M SuperVet]])</f>
        <v>1</v>
      </c>
    </row>
    <row r="796" spans="1:36" s="52" customFormat="1" x14ac:dyDescent="0.2">
      <c r="A796" s="16" t="str">
        <f t="shared" si="298"/>
        <v xml:space="preserve"> </v>
      </c>
      <c r="B796" s="16" t="s">
        <v>1981</v>
      </c>
      <c r="C796" s="15"/>
      <c r="D796" s="29" t="s">
        <v>217</v>
      </c>
      <c r="E796" s="29" t="s">
        <v>194</v>
      </c>
      <c r="F796" s="82">
        <f t="shared" si="290"/>
        <v>1445</v>
      </c>
      <c r="G796" s="82">
        <f>IF(Table1[[#This Row],[F open]]=""," ",RANK(AD796,$AD$5:$AD$1454,1))</f>
        <v>311</v>
      </c>
      <c r="H796" s="82" t="str">
        <f>IF(Table1[[#This Row],[F Vet]]=""," ",RANK(AE796,$AE$5:$AE$1454,1))</f>
        <v xml:space="preserve"> </v>
      </c>
      <c r="I796" s="82" t="str">
        <f>IF(Table1[[#This Row],[F SuperVet]]=""," ",RANK(AF796,$AF$5:$AF$1454,1))</f>
        <v xml:space="preserve"> </v>
      </c>
      <c r="J796" s="82" t="str">
        <f>IF(Table1[[#This Row],[M Open]]=""," ",RANK(AG796,$AG$5:$AG$1454,1))</f>
        <v xml:space="preserve"> </v>
      </c>
      <c r="K796" s="82" t="str">
        <f>IF(Table1[[#This Row],[M Vet]]=""," ",RANK(AH796,$AH$5:$AH$1454,1))</f>
        <v xml:space="preserve"> </v>
      </c>
      <c r="L796" s="82" t="str">
        <f>IF(Table1[[#This Row],[M SuperVet]]=""," ",RANK(AI796,$AI$5:$AI$1454,1))</f>
        <v xml:space="preserve"> </v>
      </c>
      <c r="M796" s="74">
        <v>404</v>
      </c>
      <c r="N796" s="74">
        <v>176</v>
      </c>
      <c r="O796" s="74">
        <v>47</v>
      </c>
      <c r="P796" s="74">
        <v>128</v>
      </c>
      <c r="Q796" s="17">
        <v>512</v>
      </c>
      <c r="R796" s="17">
        <v>139</v>
      </c>
      <c r="S796" s="17">
        <v>104</v>
      </c>
      <c r="T796" s="17">
        <v>179</v>
      </c>
      <c r="U796" s="55">
        <f>+Table1[[#This Row],[Thames Turbo Sprint Triathlon]]/$M$3</f>
        <v>1</v>
      </c>
      <c r="V796" s="55">
        <f t="shared" si="291"/>
        <v>1</v>
      </c>
      <c r="W796" s="55">
        <f t="shared" si="292"/>
        <v>1</v>
      </c>
      <c r="X796" s="55">
        <f t="shared" si="293"/>
        <v>1</v>
      </c>
      <c r="Y796" s="55">
        <f t="shared" si="294"/>
        <v>0.99417475728155336</v>
      </c>
      <c r="Z796" s="55">
        <f>+Table1[[#This Row],[Hillingdon Sprint Triathlon]]/$R$3</f>
        <v>1</v>
      </c>
      <c r="AA796" s="55">
        <f>+Table1[[#This Row],[London Fields]]/$S$3</f>
        <v>1</v>
      </c>
      <c r="AB796" s="55">
        <f>+Table1[[#This Row],[Jekyll &amp; Hyde Park Duathlon]]/$T$3</f>
        <v>1</v>
      </c>
      <c r="AC796" s="65">
        <f t="shared" si="295"/>
        <v>3.9941747572815531</v>
      </c>
      <c r="AD796" s="55">
        <f t="shared" si="301"/>
        <v>3.9941747572815531</v>
      </c>
      <c r="AE796" s="55"/>
      <c r="AF796" s="55"/>
      <c r="AG796" s="55"/>
      <c r="AH796" s="55"/>
      <c r="AI796" s="55"/>
      <c r="AJ796" s="73">
        <f>COUNT(Table1[[#This Row],[F open]:[M SuperVet]])</f>
        <v>1</v>
      </c>
    </row>
    <row r="797" spans="1:36" s="52" customFormat="1" hidden="1" x14ac:dyDescent="0.2">
      <c r="A797" s="16" t="str">
        <f t="shared" si="298"/>
        <v xml:space="preserve"> </v>
      </c>
      <c r="B797" s="16" t="s">
        <v>1487</v>
      </c>
      <c r="C797" s="15"/>
      <c r="D797" s="29" t="s">
        <v>397</v>
      </c>
      <c r="E797" s="29" t="s">
        <v>188</v>
      </c>
      <c r="F797" s="82">
        <f t="shared" si="290"/>
        <v>1418</v>
      </c>
      <c r="G797" s="82" t="str">
        <f>IF(Table1[[#This Row],[F open]]=""," ",RANK(AD797,$AD$5:$AD$1454,1))</f>
        <v xml:space="preserve"> </v>
      </c>
      <c r="H797" s="82" t="str">
        <f>IF(Table1[[#This Row],[F Vet]]=""," ",RANK(AE797,$AE$5:$AE$1454,1))</f>
        <v xml:space="preserve"> </v>
      </c>
      <c r="I797" s="82" t="str">
        <f>IF(Table1[[#This Row],[F SuperVet]]=""," ",RANK(AF797,$AF$5:$AF$1454,1))</f>
        <v xml:space="preserve"> </v>
      </c>
      <c r="J797" s="82" t="str">
        <f>IF(Table1[[#This Row],[M Open]]=""," ",RANK(AG797,$AG$5:$AG$1454,1))</f>
        <v xml:space="preserve"> </v>
      </c>
      <c r="K797" s="82">
        <f>IF(Table1[[#This Row],[M Vet]]=""," ",RANK(AH797,$AH$5:$AH$1454,1))</f>
        <v>319</v>
      </c>
      <c r="L797" s="82" t="str">
        <f>IF(Table1[[#This Row],[M SuperVet]]=""," ",RANK(AI797,$AI$5:$AI$1454,1))</f>
        <v xml:space="preserve"> </v>
      </c>
      <c r="M797" s="74">
        <v>404</v>
      </c>
      <c r="N797" s="74">
        <v>172</v>
      </c>
      <c r="O797" s="74">
        <v>47</v>
      </c>
      <c r="P797" s="74">
        <v>128</v>
      </c>
      <c r="Q797" s="17">
        <v>515</v>
      </c>
      <c r="R797" s="17">
        <v>139</v>
      </c>
      <c r="S797" s="17">
        <v>104</v>
      </c>
      <c r="T797" s="17">
        <v>179</v>
      </c>
      <c r="U797" s="55">
        <f>+Table1[[#This Row],[Thames Turbo Sprint Triathlon]]/$M$3</f>
        <v>1</v>
      </c>
      <c r="V797" s="55">
        <f t="shared" si="291"/>
        <v>0.97727272727272729</v>
      </c>
      <c r="W797" s="55">
        <f t="shared" si="292"/>
        <v>1</v>
      </c>
      <c r="X797" s="55">
        <f t="shared" si="293"/>
        <v>1</v>
      </c>
      <c r="Y797" s="55">
        <f t="shared" si="294"/>
        <v>1</v>
      </c>
      <c r="Z797" s="55">
        <f>+Table1[[#This Row],[Hillingdon Sprint Triathlon]]/$R$3</f>
        <v>1</v>
      </c>
      <c r="AA797" s="55">
        <f>+Table1[[#This Row],[London Fields]]/$S$3</f>
        <v>1</v>
      </c>
      <c r="AB797" s="55">
        <f>+Table1[[#This Row],[Jekyll &amp; Hyde Park Duathlon]]/$T$3</f>
        <v>1</v>
      </c>
      <c r="AC797" s="65">
        <f t="shared" si="295"/>
        <v>3.9772727272727275</v>
      </c>
      <c r="AD797" s="55"/>
      <c r="AE797" s="55"/>
      <c r="AF797" s="55"/>
      <c r="AG797" s="55"/>
      <c r="AH797" s="55">
        <f>+AC797</f>
        <v>3.9772727272727275</v>
      </c>
      <c r="AI797" s="55"/>
      <c r="AJ797" s="73">
        <f>COUNT(Table1[[#This Row],[F open]:[M SuperVet]])</f>
        <v>1</v>
      </c>
    </row>
    <row r="798" spans="1:36" s="52" customFormat="1" hidden="1" x14ac:dyDescent="0.2">
      <c r="A798" s="16" t="str">
        <f t="shared" si="298"/>
        <v xml:space="preserve"> </v>
      </c>
      <c r="B798" s="16" t="s">
        <v>788</v>
      </c>
      <c r="C798" s="15" t="s">
        <v>151</v>
      </c>
      <c r="D798" s="29" t="s">
        <v>217</v>
      </c>
      <c r="E798" s="29" t="s">
        <v>188</v>
      </c>
      <c r="F798" s="82">
        <f t="shared" si="290"/>
        <v>48</v>
      </c>
      <c r="G798" s="82" t="str">
        <f>IF(Table1[[#This Row],[F open]]=""," ",RANK(AD798,$AD$5:$AD$1454,1))</f>
        <v xml:space="preserve"> </v>
      </c>
      <c r="H798" s="82" t="str">
        <f>IF(Table1[[#This Row],[F Vet]]=""," ",RANK(AE798,$AE$5:$AE$1454,1))</f>
        <v xml:space="preserve"> </v>
      </c>
      <c r="I798" s="82" t="str">
        <f>IF(Table1[[#This Row],[F SuperVet]]=""," ",RANK(AF798,$AF$5:$AF$1454,1))</f>
        <v xml:space="preserve"> </v>
      </c>
      <c r="J798" s="82">
        <f>IF(Table1[[#This Row],[M Open]]=""," ",RANK(AG798,$AG$5:$AG$1454,1))</f>
        <v>26</v>
      </c>
      <c r="K798" s="82" t="str">
        <f>IF(Table1[[#This Row],[M Vet]]=""," ",RANK(AH798,$AH$5:$AH$1454,1))</f>
        <v xml:space="preserve"> </v>
      </c>
      <c r="L798" s="82" t="str">
        <f>IF(Table1[[#This Row],[M SuperVet]]=""," ",RANK(AI798,$AI$5:$AI$1454,1))</f>
        <v xml:space="preserve"> </v>
      </c>
      <c r="M798" s="74">
        <v>82</v>
      </c>
      <c r="N798" s="74">
        <v>176</v>
      </c>
      <c r="O798" s="74">
        <v>47</v>
      </c>
      <c r="P798" s="74">
        <v>128</v>
      </c>
      <c r="Q798" s="17">
        <v>26</v>
      </c>
      <c r="R798" s="17">
        <v>139</v>
      </c>
      <c r="S798" s="17">
        <v>104</v>
      </c>
      <c r="T798" s="17">
        <v>179</v>
      </c>
      <c r="U798" s="55">
        <f>+Table1[[#This Row],[Thames Turbo Sprint Triathlon]]/$M$3</f>
        <v>0.20297029702970298</v>
      </c>
      <c r="V798" s="55">
        <f t="shared" si="291"/>
        <v>1</v>
      </c>
      <c r="W798" s="55">
        <f t="shared" si="292"/>
        <v>1</v>
      </c>
      <c r="X798" s="55">
        <f t="shared" si="293"/>
        <v>1</v>
      </c>
      <c r="Y798" s="55">
        <f t="shared" si="294"/>
        <v>5.0485436893203881E-2</v>
      </c>
      <c r="Z798" s="55">
        <f>+Table1[[#This Row],[Hillingdon Sprint Triathlon]]/$R$3</f>
        <v>1</v>
      </c>
      <c r="AA798" s="55">
        <f>+Table1[[#This Row],[London Fields]]/$S$3</f>
        <v>1</v>
      </c>
      <c r="AB798" s="55">
        <f>+Table1[[#This Row],[Jekyll &amp; Hyde Park Duathlon]]/$T$3</f>
        <v>1</v>
      </c>
      <c r="AC798" s="65">
        <f t="shared" si="295"/>
        <v>2.2534557339229071</v>
      </c>
      <c r="AD798" s="55"/>
      <c r="AE798" s="55"/>
      <c r="AF798" s="55"/>
      <c r="AG798" s="55">
        <f>+AC798</f>
        <v>2.2534557339229071</v>
      </c>
      <c r="AH798" s="55"/>
      <c r="AI798" s="55"/>
      <c r="AJ798" s="73">
        <f>COUNT(Table1[[#This Row],[F open]:[M SuperVet]])</f>
        <v>1</v>
      </c>
    </row>
    <row r="799" spans="1:36" s="52" customFormat="1" x14ac:dyDescent="0.2">
      <c r="A799" s="16" t="str">
        <f t="shared" si="298"/>
        <v xml:space="preserve"> </v>
      </c>
      <c r="B799" s="16" t="s">
        <v>638</v>
      </c>
      <c r="C799" s="15" t="s">
        <v>53</v>
      </c>
      <c r="D799" s="29" t="s">
        <v>217</v>
      </c>
      <c r="E799" s="29" t="s">
        <v>1538</v>
      </c>
      <c r="F799" s="82">
        <f t="shared" si="290"/>
        <v>1248</v>
      </c>
      <c r="G799" s="82">
        <f>IF(Table1[[#This Row],[F open]]=""," ",RANK(AD799,$AD$5:$AD$1454,1))</f>
        <v>234</v>
      </c>
      <c r="H799" s="82" t="str">
        <f>IF(Table1[[#This Row],[F Vet]]=""," ",RANK(AE799,$AE$5:$AE$1454,1))</f>
        <v xml:space="preserve"> </v>
      </c>
      <c r="I799" s="82" t="str">
        <f>IF(Table1[[#This Row],[F SuperVet]]=""," ",RANK(AF799,$AF$5:$AF$1454,1))</f>
        <v xml:space="preserve"> </v>
      </c>
      <c r="J799" s="82" t="str">
        <f>IF(Table1[[#This Row],[M Open]]=""," ",RANK(AG799,$AG$5:$AG$1454,1))</f>
        <v xml:space="preserve"> </v>
      </c>
      <c r="K799" s="82" t="str">
        <f>IF(Table1[[#This Row],[M Vet]]=""," ",RANK(AH799,$AH$5:$AH$1454,1))</f>
        <v xml:space="preserve"> </v>
      </c>
      <c r="L799" s="82" t="str">
        <f>IF(Table1[[#This Row],[M SuperVet]]=""," ",RANK(AI799,$AI$5:$AI$1454,1))</f>
        <v xml:space="preserve"> </v>
      </c>
      <c r="M799" s="74">
        <v>404</v>
      </c>
      <c r="N799" s="74">
        <v>176</v>
      </c>
      <c r="O799" s="74">
        <v>47</v>
      </c>
      <c r="P799" s="74">
        <v>128</v>
      </c>
      <c r="Q799" s="17">
        <v>515</v>
      </c>
      <c r="R799" s="17">
        <v>121</v>
      </c>
      <c r="S799" s="17">
        <v>104</v>
      </c>
      <c r="T799" s="17">
        <v>179</v>
      </c>
      <c r="U799" s="55">
        <f>+Table1[[#This Row],[Thames Turbo Sprint Triathlon]]/$M$3</f>
        <v>1</v>
      </c>
      <c r="V799" s="55">
        <f t="shared" si="291"/>
        <v>1</v>
      </c>
      <c r="W799" s="55">
        <f t="shared" si="292"/>
        <v>1</v>
      </c>
      <c r="X799" s="55">
        <f t="shared" si="293"/>
        <v>1</v>
      </c>
      <c r="Y799" s="55">
        <f t="shared" si="294"/>
        <v>1</v>
      </c>
      <c r="Z799" s="55">
        <f>+Table1[[#This Row],[Hillingdon Sprint Triathlon]]/$R$3</f>
        <v>0.87050359712230219</v>
      </c>
      <c r="AA799" s="55">
        <f>+Table1[[#This Row],[London Fields]]/$S$3</f>
        <v>1</v>
      </c>
      <c r="AB799" s="55">
        <f>+Table1[[#This Row],[Jekyll &amp; Hyde Park Duathlon]]/$T$3</f>
        <v>1</v>
      </c>
      <c r="AC799" s="65">
        <f t="shared" si="295"/>
        <v>3.8705035971223021</v>
      </c>
      <c r="AD799" s="55">
        <f>+AC799</f>
        <v>3.8705035971223021</v>
      </c>
      <c r="AE799" s="55"/>
      <c r="AF799" s="55"/>
      <c r="AG799" s="55"/>
      <c r="AH799" s="55"/>
      <c r="AI799" s="55"/>
      <c r="AJ799" s="73">
        <f>COUNT(Table1[[#This Row],[F open]:[M SuperVet]])</f>
        <v>1</v>
      </c>
    </row>
    <row r="800" spans="1:36" s="52" customFormat="1" hidden="1" x14ac:dyDescent="0.2">
      <c r="A800" s="16" t="str">
        <f t="shared" si="298"/>
        <v xml:space="preserve"> </v>
      </c>
      <c r="B800" s="16" t="s">
        <v>477</v>
      </c>
      <c r="C800" s="15" t="s">
        <v>63</v>
      </c>
      <c r="D800" s="29" t="s">
        <v>217</v>
      </c>
      <c r="E800" s="29" t="s">
        <v>188</v>
      </c>
      <c r="F800" s="82">
        <f t="shared" si="290"/>
        <v>156</v>
      </c>
      <c r="G800" s="82" t="str">
        <f>IF(Table1[[#This Row],[F open]]=""," ",RANK(AD800,$AD$5:$AD$1454,1))</f>
        <v xml:space="preserve"> </v>
      </c>
      <c r="H800" s="82" t="str">
        <f>IF(Table1[[#This Row],[F Vet]]=""," ",RANK(AE800,$AE$5:$AE$1454,1))</f>
        <v xml:space="preserve"> </v>
      </c>
      <c r="I800" s="82" t="str">
        <f>IF(Table1[[#This Row],[F SuperVet]]=""," ",RANK(AF800,$AF$5:$AF$1454,1))</f>
        <v xml:space="preserve"> </v>
      </c>
      <c r="J800" s="82">
        <f>IF(Table1[[#This Row],[M Open]]=""," ",RANK(AG800,$AG$5:$AG$1454,1))</f>
        <v>86</v>
      </c>
      <c r="K800" s="82" t="str">
        <f>IF(Table1[[#This Row],[M Vet]]=""," ",RANK(AH800,$AH$5:$AH$1454,1))</f>
        <v xml:space="preserve"> </v>
      </c>
      <c r="L800" s="82" t="str">
        <f>IF(Table1[[#This Row],[M SuperVet]]=""," ",RANK(AI800,$AI$5:$AI$1454,1))</f>
        <v xml:space="preserve"> </v>
      </c>
      <c r="M800" s="74">
        <v>404</v>
      </c>
      <c r="N800" s="74">
        <v>176</v>
      </c>
      <c r="O800" s="74">
        <v>47</v>
      </c>
      <c r="P800" s="74">
        <v>128</v>
      </c>
      <c r="Q800" s="17">
        <v>21</v>
      </c>
      <c r="R800" s="17">
        <v>139</v>
      </c>
      <c r="S800" s="17">
        <v>104</v>
      </c>
      <c r="T800" s="17">
        <v>179</v>
      </c>
      <c r="U800" s="55">
        <f>+Table1[[#This Row],[Thames Turbo Sprint Triathlon]]/$M$3</f>
        <v>1</v>
      </c>
      <c r="V800" s="55">
        <f t="shared" si="291"/>
        <v>1</v>
      </c>
      <c r="W800" s="55">
        <f t="shared" si="292"/>
        <v>1</v>
      </c>
      <c r="X800" s="55">
        <f t="shared" si="293"/>
        <v>1</v>
      </c>
      <c r="Y800" s="55">
        <f t="shared" si="294"/>
        <v>4.0776699029126215E-2</v>
      </c>
      <c r="Z800" s="55">
        <f>+Table1[[#This Row],[Hillingdon Sprint Triathlon]]/$R$3</f>
        <v>1</v>
      </c>
      <c r="AA800" s="55">
        <f>+Table1[[#This Row],[London Fields]]/$S$3</f>
        <v>1</v>
      </c>
      <c r="AB800" s="55">
        <f>+Table1[[#This Row],[Jekyll &amp; Hyde Park Duathlon]]/$T$3</f>
        <v>1</v>
      </c>
      <c r="AC800" s="65">
        <f t="shared" si="295"/>
        <v>3.0407766990291263</v>
      </c>
      <c r="AD800" s="55"/>
      <c r="AE800" s="55"/>
      <c r="AF800" s="55"/>
      <c r="AG800" s="55">
        <f t="shared" ref="AG800:AG801" si="302">+AC800</f>
        <v>3.0407766990291263</v>
      </c>
      <c r="AH800" s="55"/>
      <c r="AI800" s="55"/>
      <c r="AJ800" s="73">
        <f>COUNT(Table1[[#This Row],[F open]:[M SuperVet]])</f>
        <v>1</v>
      </c>
    </row>
    <row r="801" spans="1:36" s="52" customFormat="1" hidden="1" x14ac:dyDescent="0.2">
      <c r="A801" s="16" t="str">
        <f t="shared" ref="A801:A805" si="303">IF(B800=B801,"y"," ")</f>
        <v xml:space="preserve"> </v>
      </c>
      <c r="B801" s="16" t="s">
        <v>2028</v>
      </c>
      <c r="C801" s="15" t="s">
        <v>132</v>
      </c>
      <c r="D801" s="29" t="s">
        <v>217</v>
      </c>
      <c r="E801" s="29" t="s">
        <v>1530</v>
      </c>
      <c r="F801" s="82">
        <f t="shared" si="290"/>
        <v>80</v>
      </c>
      <c r="G801" s="82" t="str">
        <f>IF(Table1[[#This Row],[F open]]=""," ",RANK(AD801,$AD$5:$AD$1454,1))</f>
        <v xml:space="preserve"> </v>
      </c>
      <c r="H801" s="82" t="str">
        <f>IF(Table1[[#This Row],[F Vet]]=""," ",RANK(AE801,$AE$5:$AE$1454,1))</f>
        <v xml:space="preserve"> </v>
      </c>
      <c r="I801" s="82" t="str">
        <f>IF(Table1[[#This Row],[F SuperVet]]=""," ",RANK(AF801,$AF$5:$AF$1454,1))</f>
        <v xml:space="preserve"> </v>
      </c>
      <c r="J801" s="82">
        <f>IF(Table1[[#This Row],[M Open]]=""," ",RANK(AG801,$AG$5:$AG$1454,1))</f>
        <v>41</v>
      </c>
      <c r="K801" s="82" t="str">
        <f>IF(Table1[[#This Row],[M Vet]]=""," ",RANK(AH801,$AH$5:$AH$1454,1))</f>
        <v xml:space="preserve"> </v>
      </c>
      <c r="L801" s="82" t="str">
        <f>IF(Table1[[#This Row],[M SuperVet]]=""," ",RANK(AI801,$AI$5:$AI$1454,1))</f>
        <v xml:space="preserve"> </v>
      </c>
      <c r="M801" s="74">
        <v>404</v>
      </c>
      <c r="N801" s="74">
        <v>176</v>
      </c>
      <c r="O801" s="74">
        <v>47</v>
      </c>
      <c r="P801" s="74">
        <v>128</v>
      </c>
      <c r="Q801" s="17">
        <v>515</v>
      </c>
      <c r="R801" s="17">
        <v>101</v>
      </c>
      <c r="S801" s="17">
        <v>38</v>
      </c>
      <c r="T801" s="17">
        <v>73</v>
      </c>
      <c r="U801" s="55">
        <f>+Table1[[#This Row],[Thames Turbo Sprint Triathlon]]/$M$3</f>
        <v>1</v>
      </c>
      <c r="V801" s="55">
        <f t="shared" si="291"/>
        <v>1</v>
      </c>
      <c r="W801" s="55">
        <f t="shared" si="292"/>
        <v>1</v>
      </c>
      <c r="X801" s="55">
        <f t="shared" si="293"/>
        <v>1</v>
      </c>
      <c r="Y801" s="55">
        <f t="shared" si="294"/>
        <v>1</v>
      </c>
      <c r="Z801" s="55">
        <f>+Table1[[#This Row],[Hillingdon Sprint Triathlon]]/$R$3</f>
        <v>0.72661870503597126</v>
      </c>
      <c r="AA801" s="55">
        <f>+Table1[[#This Row],[London Fields]]/$S$3</f>
        <v>0.36538461538461536</v>
      </c>
      <c r="AB801" s="55">
        <f>+Table1[[#This Row],[Jekyll &amp; Hyde Park Duathlon]]/$T$3</f>
        <v>0.40782122905027934</v>
      </c>
      <c r="AC801" s="65">
        <f t="shared" si="295"/>
        <v>2.499824549470866</v>
      </c>
      <c r="AD801" s="55"/>
      <c r="AE801" s="55"/>
      <c r="AF801" s="55"/>
      <c r="AG801" s="55">
        <f t="shared" si="302"/>
        <v>2.499824549470866</v>
      </c>
      <c r="AH801" s="55"/>
      <c r="AI801" s="55"/>
      <c r="AJ801" s="73">
        <f>COUNT(Table1[[#This Row],[F open]:[M SuperVet]])</f>
        <v>1</v>
      </c>
    </row>
    <row r="802" spans="1:36" s="52" customFormat="1" x14ac:dyDescent="0.2">
      <c r="A802" s="16" t="str">
        <f t="shared" si="303"/>
        <v xml:space="preserve"> </v>
      </c>
      <c r="B802" s="16" t="s">
        <v>1871</v>
      </c>
      <c r="C802" s="15"/>
      <c r="D802" s="29" t="s">
        <v>217</v>
      </c>
      <c r="E802" s="29" t="s">
        <v>194</v>
      </c>
      <c r="F802" s="82">
        <f t="shared" si="290"/>
        <v>1049</v>
      </c>
      <c r="G802" s="82">
        <f>IF(Table1[[#This Row],[F open]]=""," ",RANK(AD802,$AD$5:$AD$1454,1))</f>
        <v>166</v>
      </c>
      <c r="H802" s="82" t="str">
        <f>IF(Table1[[#This Row],[F Vet]]=""," ",RANK(AE802,$AE$5:$AE$1454,1))</f>
        <v xml:space="preserve"> </v>
      </c>
      <c r="I802" s="82" t="str">
        <f>IF(Table1[[#This Row],[F SuperVet]]=""," ",RANK(AF802,$AF$5:$AF$1454,1))</f>
        <v xml:space="preserve"> </v>
      </c>
      <c r="J802" s="82" t="str">
        <f>IF(Table1[[#This Row],[M Open]]=""," ",RANK(AG802,$AG$5:$AG$1454,1))</f>
        <v xml:space="preserve"> </v>
      </c>
      <c r="K802" s="82" t="str">
        <f>IF(Table1[[#This Row],[M Vet]]=""," ",RANK(AH802,$AH$5:$AH$1454,1))</f>
        <v xml:space="preserve"> </v>
      </c>
      <c r="L802" s="82" t="str">
        <f>IF(Table1[[#This Row],[M SuperVet]]=""," ",RANK(AI802,$AI$5:$AI$1454,1))</f>
        <v xml:space="preserve"> </v>
      </c>
      <c r="M802" s="74">
        <v>404</v>
      </c>
      <c r="N802" s="74">
        <v>176</v>
      </c>
      <c r="O802" s="74">
        <v>47</v>
      </c>
      <c r="P802" s="74">
        <v>128</v>
      </c>
      <c r="Q802" s="17">
        <v>380</v>
      </c>
      <c r="R802" s="17">
        <v>139</v>
      </c>
      <c r="S802" s="17">
        <v>104</v>
      </c>
      <c r="T802" s="17">
        <v>179</v>
      </c>
      <c r="U802" s="55">
        <f>+Table1[[#This Row],[Thames Turbo Sprint Triathlon]]/$M$3</f>
        <v>1</v>
      </c>
      <c r="V802" s="55">
        <f t="shared" si="291"/>
        <v>1</v>
      </c>
      <c r="W802" s="55">
        <f t="shared" si="292"/>
        <v>1</v>
      </c>
      <c r="X802" s="55">
        <f t="shared" si="293"/>
        <v>1</v>
      </c>
      <c r="Y802" s="55">
        <f t="shared" si="294"/>
        <v>0.73786407766990292</v>
      </c>
      <c r="Z802" s="55">
        <f>+Table1[[#This Row],[Hillingdon Sprint Triathlon]]/$R$3</f>
        <v>1</v>
      </c>
      <c r="AA802" s="55">
        <f>+Table1[[#This Row],[London Fields]]/$S$3</f>
        <v>1</v>
      </c>
      <c r="AB802" s="55">
        <f>+Table1[[#This Row],[Jekyll &amp; Hyde Park Duathlon]]/$T$3</f>
        <v>1</v>
      </c>
      <c r="AC802" s="65">
        <f t="shared" si="295"/>
        <v>3.737864077669903</v>
      </c>
      <c r="AD802" s="55">
        <f>+AC802</f>
        <v>3.737864077669903</v>
      </c>
      <c r="AE802" s="55"/>
      <c r="AF802" s="55"/>
      <c r="AG802" s="55"/>
      <c r="AH802" s="55"/>
      <c r="AI802" s="55"/>
      <c r="AJ802" s="73">
        <f>COUNT(Table1[[#This Row],[F open]:[M SuperVet]])</f>
        <v>1</v>
      </c>
    </row>
    <row r="803" spans="1:36" s="52" customFormat="1" hidden="1" x14ac:dyDescent="0.2">
      <c r="A803" s="16" t="str">
        <f t="shared" si="303"/>
        <v xml:space="preserve"> </v>
      </c>
      <c r="B803" s="16" t="s">
        <v>615</v>
      </c>
      <c r="C803" s="15" t="s">
        <v>53</v>
      </c>
      <c r="D803" s="29" t="s">
        <v>217</v>
      </c>
      <c r="E803" s="29" t="s">
        <v>1530</v>
      </c>
      <c r="F803" s="82">
        <f t="shared" si="290"/>
        <v>440</v>
      </c>
      <c r="G803" s="82" t="str">
        <f>IF(Table1[[#This Row],[F open]]=""," ",RANK(AD803,$AD$5:$AD$1454,1))</f>
        <v xml:space="preserve"> </v>
      </c>
      <c r="H803" s="82" t="str">
        <f>IF(Table1[[#This Row],[F Vet]]=""," ",RANK(AE803,$AE$5:$AE$1454,1))</f>
        <v xml:space="preserve"> </v>
      </c>
      <c r="I803" s="82" t="str">
        <f>IF(Table1[[#This Row],[F SuperVet]]=""," ",RANK(AF803,$AF$5:$AF$1454,1))</f>
        <v xml:space="preserve"> </v>
      </c>
      <c r="J803" s="82">
        <f>IF(Table1[[#This Row],[M Open]]=""," ",RANK(AG803,$AG$5:$AG$1454,1))</f>
        <v>254</v>
      </c>
      <c r="K803" s="82" t="str">
        <f>IF(Table1[[#This Row],[M Vet]]=""," ",RANK(AH803,$AH$5:$AH$1454,1))</f>
        <v xml:space="preserve"> </v>
      </c>
      <c r="L803" s="82" t="str">
        <f>IF(Table1[[#This Row],[M SuperVet]]=""," ",RANK(AI803,$AI$5:$AI$1454,1))</f>
        <v xml:space="preserve"> </v>
      </c>
      <c r="M803" s="74">
        <v>404</v>
      </c>
      <c r="N803" s="74">
        <v>176</v>
      </c>
      <c r="O803" s="74">
        <v>47</v>
      </c>
      <c r="P803" s="74">
        <v>128</v>
      </c>
      <c r="Q803" s="17">
        <v>515</v>
      </c>
      <c r="R803" s="17">
        <v>39</v>
      </c>
      <c r="S803" s="17">
        <v>104</v>
      </c>
      <c r="T803" s="17">
        <v>179</v>
      </c>
      <c r="U803" s="55">
        <f>+Table1[[#This Row],[Thames Turbo Sprint Triathlon]]/$M$3</f>
        <v>1</v>
      </c>
      <c r="V803" s="55">
        <f t="shared" si="291"/>
        <v>1</v>
      </c>
      <c r="W803" s="55">
        <f t="shared" si="292"/>
        <v>1</v>
      </c>
      <c r="X803" s="55">
        <f t="shared" si="293"/>
        <v>1</v>
      </c>
      <c r="Y803" s="55">
        <f t="shared" si="294"/>
        <v>1</v>
      </c>
      <c r="Z803" s="55">
        <f>+Table1[[#This Row],[Hillingdon Sprint Triathlon]]/$R$3</f>
        <v>0.2805755395683453</v>
      </c>
      <c r="AA803" s="55">
        <f>+Table1[[#This Row],[London Fields]]/$S$3</f>
        <v>1</v>
      </c>
      <c r="AB803" s="55">
        <f>+Table1[[#This Row],[Jekyll &amp; Hyde Park Duathlon]]/$T$3</f>
        <v>1</v>
      </c>
      <c r="AC803" s="65">
        <f t="shared" si="295"/>
        <v>3.2805755395683454</v>
      </c>
      <c r="AD803" s="55"/>
      <c r="AE803" s="55"/>
      <c r="AF803" s="55"/>
      <c r="AG803" s="55">
        <f>+AC803</f>
        <v>3.2805755395683454</v>
      </c>
      <c r="AH803" s="55"/>
      <c r="AI803" s="55"/>
      <c r="AJ803" s="73">
        <f>COUNT(Table1[[#This Row],[F open]:[M SuperVet]])</f>
        <v>1</v>
      </c>
    </row>
    <row r="804" spans="1:36" s="52" customFormat="1" x14ac:dyDescent="0.2">
      <c r="A804" s="16" t="str">
        <f t="shared" si="303"/>
        <v xml:space="preserve"> </v>
      </c>
      <c r="B804" s="16" t="s">
        <v>521</v>
      </c>
      <c r="C804" s="15"/>
      <c r="D804" s="29" t="s">
        <v>397</v>
      </c>
      <c r="E804" s="29" t="s">
        <v>194</v>
      </c>
      <c r="F804" s="82">
        <f t="shared" si="290"/>
        <v>908</v>
      </c>
      <c r="G804" s="82" t="str">
        <f>IF(Table1[[#This Row],[F open]]=""," ",RANK(AD804,$AD$5:$AD$1454,1))</f>
        <v xml:space="preserve"> </v>
      </c>
      <c r="H804" s="82">
        <f>IF(Table1[[#This Row],[F Vet]]=""," ",RANK(AE804,$AE$5:$AE$1454,1))</f>
        <v>28</v>
      </c>
      <c r="I804" s="82" t="str">
        <f>IF(Table1[[#This Row],[F SuperVet]]=""," ",RANK(AF804,$AF$5:$AF$1454,1))</f>
        <v xml:space="preserve"> </v>
      </c>
      <c r="J804" s="82" t="str">
        <f>IF(Table1[[#This Row],[M Open]]=""," ",RANK(AG804,$AG$5:$AG$1454,1))</f>
        <v xml:space="preserve"> </v>
      </c>
      <c r="K804" s="82" t="str">
        <f>IF(Table1[[#This Row],[M Vet]]=""," ",RANK(AH804,$AH$5:$AH$1454,1))</f>
        <v xml:space="preserve"> </v>
      </c>
      <c r="L804" s="82" t="str">
        <f>IF(Table1[[#This Row],[M SuperVet]]=""," ",RANK(AI804,$AI$5:$AI$1454,1))</f>
        <v xml:space="preserve"> </v>
      </c>
      <c r="M804" s="74">
        <v>404</v>
      </c>
      <c r="N804" s="74">
        <v>176</v>
      </c>
      <c r="O804" s="74">
        <v>47</v>
      </c>
      <c r="P804" s="74">
        <v>128</v>
      </c>
      <c r="Q804" s="17">
        <v>328</v>
      </c>
      <c r="R804" s="17">
        <v>139</v>
      </c>
      <c r="S804" s="17">
        <v>104</v>
      </c>
      <c r="T804" s="17">
        <v>179</v>
      </c>
      <c r="U804" s="55">
        <f>+Table1[[#This Row],[Thames Turbo Sprint Triathlon]]/$M$3</f>
        <v>1</v>
      </c>
      <c r="V804" s="55">
        <f t="shared" si="291"/>
        <v>1</v>
      </c>
      <c r="W804" s="55">
        <f t="shared" si="292"/>
        <v>1</v>
      </c>
      <c r="X804" s="55">
        <f t="shared" si="293"/>
        <v>1</v>
      </c>
      <c r="Y804" s="55">
        <f t="shared" si="294"/>
        <v>0.63689320388349513</v>
      </c>
      <c r="Z804" s="55">
        <f>+Table1[[#This Row],[Hillingdon Sprint Triathlon]]/$R$3</f>
        <v>1</v>
      </c>
      <c r="AA804" s="55">
        <f>+Table1[[#This Row],[London Fields]]/$S$3</f>
        <v>1</v>
      </c>
      <c r="AB804" s="55">
        <f>+Table1[[#This Row],[Jekyll &amp; Hyde Park Duathlon]]/$T$3</f>
        <v>1</v>
      </c>
      <c r="AC804" s="65">
        <f t="shared" si="295"/>
        <v>3.6368932038834951</v>
      </c>
      <c r="AD804" s="55"/>
      <c r="AE804" s="55">
        <f t="shared" ref="AE804:AE805" si="304">+AC804</f>
        <v>3.6368932038834951</v>
      </c>
      <c r="AF804" s="55"/>
      <c r="AG804" s="55"/>
      <c r="AH804" s="55"/>
      <c r="AI804" s="55"/>
      <c r="AJ804" s="73">
        <f>COUNT(Table1[[#This Row],[F open]:[M SuperVet]])</f>
        <v>1</v>
      </c>
    </row>
    <row r="805" spans="1:36" s="52" customFormat="1" x14ac:dyDescent="0.2">
      <c r="A805" s="16" t="str">
        <f t="shared" si="303"/>
        <v xml:space="preserve"> </v>
      </c>
      <c r="B805" s="16" t="s">
        <v>369</v>
      </c>
      <c r="C805" s="15"/>
      <c r="D805" s="29" t="s">
        <v>397</v>
      </c>
      <c r="E805" s="29" t="s">
        <v>194</v>
      </c>
      <c r="F805" s="82">
        <f t="shared" si="290"/>
        <v>1198</v>
      </c>
      <c r="G805" s="82" t="str">
        <f>IF(Table1[[#This Row],[F open]]=""," ",RANK(AD805,$AD$5:$AD$1454,1))</f>
        <v xml:space="preserve"> </v>
      </c>
      <c r="H805" s="82">
        <f>IF(Table1[[#This Row],[F Vet]]=""," ",RANK(AE805,$AE$5:$AE$1454,1))</f>
        <v>59</v>
      </c>
      <c r="I805" s="82" t="str">
        <f>IF(Table1[[#This Row],[F SuperVet]]=""," ",RANK(AF805,$AF$5:$AF$1454,1))</f>
        <v xml:space="preserve"> </v>
      </c>
      <c r="J805" s="82" t="str">
        <f>IF(Table1[[#This Row],[M Open]]=""," ",RANK(AG805,$AG$5:$AG$1454,1))</f>
        <v xml:space="preserve"> </v>
      </c>
      <c r="K805" s="82" t="str">
        <f>IF(Table1[[#This Row],[M Vet]]=""," ",RANK(AH805,$AH$5:$AH$1454,1))</f>
        <v xml:space="preserve"> </v>
      </c>
      <c r="L805" s="82" t="str">
        <f>IF(Table1[[#This Row],[M SuperVet]]=""," ",RANK(AI805,$AI$5:$AI$1454,1))</f>
        <v xml:space="preserve"> </v>
      </c>
      <c r="M805" s="74">
        <v>404</v>
      </c>
      <c r="N805" s="74">
        <v>176</v>
      </c>
      <c r="O805" s="74">
        <v>47</v>
      </c>
      <c r="P805" s="74">
        <v>128</v>
      </c>
      <c r="Q805" s="17">
        <v>431</v>
      </c>
      <c r="R805" s="17">
        <v>139</v>
      </c>
      <c r="S805" s="17">
        <v>104</v>
      </c>
      <c r="T805" s="17">
        <v>179</v>
      </c>
      <c r="U805" s="55">
        <f>+Table1[[#This Row],[Thames Turbo Sprint Triathlon]]/$M$3</f>
        <v>1</v>
      </c>
      <c r="V805" s="55">
        <f t="shared" si="291"/>
        <v>1</v>
      </c>
      <c r="W805" s="55">
        <f t="shared" si="292"/>
        <v>1</v>
      </c>
      <c r="X805" s="55">
        <f t="shared" si="293"/>
        <v>1</v>
      </c>
      <c r="Y805" s="55">
        <f t="shared" si="294"/>
        <v>0.8368932038834952</v>
      </c>
      <c r="Z805" s="55">
        <f>+Table1[[#This Row],[Hillingdon Sprint Triathlon]]/$R$3</f>
        <v>1</v>
      </c>
      <c r="AA805" s="55">
        <f>+Table1[[#This Row],[London Fields]]/$S$3</f>
        <v>1</v>
      </c>
      <c r="AB805" s="55">
        <f>+Table1[[#This Row],[Jekyll &amp; Hyde Park Duathlon]]/$T$3</f>
        <v>1</v>
      </c>
      <c r="AC805" s="65">
        <f t="shared" si="295"/>
        <v>3.8368932038834953</v>
      </c>
      <c r="AD805" s="55"/>
      <c r="AE805" s="55">
        <f t="shared" si="304"/>
        <v>3.8368932038834953</v>
      </c>
      <c r="AF805" s="55"/>
      <c r="AG805" s="55"/>
      <c r="AH805" s="55"/>
      <c r="AI805" s="55"/>
      <c r="AJ805" s="73">
        <f>COUNT(Table1[[#This Row],[F open]:[M SuperVet]])</f>
        <v>1</v>
      </c>
    </row>
    <row r="806" spans="1:36" s="52" customFormat="1" x14ac:dyDescent="0.2">
      <c r="A806" s="16" t="str">
        <f>IF(B805=B806,"y"," ")</f>
        <v xml:space="preserve"> </v>
      </c>
      <c r="B806" s="16" t="s">
        <v>951</v>
      </c>
      <c r="C806" s="15" t="s">
        <v>51</v>
      </c>
      <c r="D806" s="29" t="s">
        <v>217</v>
      </c>
      <c r="E806" s="29" t="s">
        <v>194</v>
      </c>
      <c r="F806" s="82">
        <f t="shared" si="290"/>
        <v>1046</v>
      </c>
      <c r="G806" s="82">
        <f>IF(Table1[[#This Row],[F open]]=""," ",RANK(AD806,$AD$5:$AD$1454,1))</f>
        <v>165</v>
      </c>
      <c r="H806" s="82" t="str">
        <f>IF(Table1[[#This Row],[F Vet]]=""," ",RANK(AE806,$AE$5:$AE$1454,1))</f>
        <v xml:space="preserve"> </v>
      </c>
      <c r="I806" s="82" t="str">
        <f>IF(Table1[[#This Row],[F SuperVet]]=""," ",RANK(AF806,$AF$5:$AF$1454,1))</f>
        <v xml:space="preserve"> </v>
      </c>
      <c r="J806" s="82" t="str">
        <f>IF(Table1[[#This Row],[M Open]]=""," ",RANK(AG806,$AG$5:$AG$1454,1))</f>
        <v xml:space="preserve"> </v>
      </c>
      <c r="K806" s="82" t="str">
        <f>IF(Table1[[#This Row],[M Vet]]=""," ",RANK(AH806,$AH$5:$AH$1454,1))</f>
        <v xml:space="preserve"> </v>
      </c>
      <c r="L806" s="82" t="str">
        <f>IF(Table1[[#This Row],[M SuperVet]]=""," ",RANK(AI806,$AI$5:$AI$1454,1))</f>
        <v xml:space="preserve"> </v>
      </c>
      <c r="M806" s="74">
        <v>297</v>
      </c>
      <c r="N806" s="74">
        <v>176</v>
      </c>
      <c r="O806" s="74">
        <v>47</v>
      </c>
      <c r="P806" s="74">
        <v>128</v>
      </c>
      <c r="Q806" s="17">
        <v>515</v>
      </c>
      <c r="R806" s="17">
        <v>139</v>
      </c>
      <c r="S806" s="17">
        <v>104</v>
      </c>
      <c r="T806" s="17">
        <v>179</v>
      </c>
      <c r="U806" s="55">
        <f>+Table1[[#This Row],[Thames Turbo Sprint Triathlon]]/$M$3</f>
        <v>0.73514851485148514</v>
      </c>
      <c r="V806" s="55">
        <f t="shared" si="291"/>
        <v>1</v>
      </c>
      <c r="W806" s="55">
        <f t="shared" si="292"/>
        <v>1</v>
      </c>
      <c r="X806" s="55">
        <f t="shared" si="293"/>
        <v>1</v>
      </c>
      <c r="Y806" s="55">
        <f t="shared" si="294"/>
        <v>1</v>
      </c>
      <c r="Z806" s="55">
        <f>+Table1[[#This Row],[Hillingdon Sprint Triathlon]]/$R$3</f>
        <v>1</v>
      </c>
      <c r="AA806" s="55">
        <f>+Table1[[#This Row],[London Fields]]/$S$3</f>
        <v>1</v>
      </c>
      <c r="AB806" s="55">
        <f>+Table1[[#This Row],[Jekyll &amp; Hyde Park Duathlon]]/$T$3</f>
        <v>1</v>
      </c>
      <c r="AC806" s="65">
        <f t="shared" si="295"/>
        <v>3.7351485148514851</v>
      </c>
      <c r="AD806" s="55">
        <f t="shared" ref="AD806:AD807" si="305">+AC806</f>
        <v>3.7351485148514851</v>
      </c>
      <c r="AE806" s="55"/>
      <c r="AF806" s="55"/>
      <c r="AG806" s="55"/>
      <c r="AH806" s="55"/>
      <c r="AI806" s="55"/>
      <c r="AJ806" s="73">
        <f>COUNT(Table1[[#This Row],[F open]:[M SuperVet]])</f>
        <v>1</v>
      </c>
    </row>
    <row r="807" spans="1:36" s="52" customFormat="1" x14ac:dyDescent="0.2">
      <c r="A807" s="16" t="str">
        <f>IF(B806=B807,"y"," ")</f>
        <v xml:space="preserve"> </v>
      </c>
      <c r="B807" s="16" t="s">
        <v>1899</v>
      </c>
      <c r="C807" s="15"/>
      <c r="D807" s="29" t="s">
        <v>217</v>
      </c>
      <c r="E807" s="29" t="s">
        <v>194</v>
      </c>
      <c r="F807" s="82">
        <f t="shared" si="290"/>
        <v>1142</v>
      </c>
      <c r="G807" s="82">
        <f>IF(Table1[[#This Row],[F open]]=""," ",RANK(AD807,$AD$5:$AD$1454,1))</f>
        <v>196</v>
      </c>
      <c r="H807" s="82" t="str">
        <f>IF(Table1[[#This Row],[F Vet]]=""," ",RANK(AE807,$AE$5:$AE$1454,1))</f>
        <v xml:space="preserve"> </v>
      </c>
      <c r="I807" s="82" t="str">
        <f>IF(Table1[[#This Row],[F SuperVet]]=""," ",RANK(AF807,$AF$5:$AF$1454,1))</f>
        <v xml:space="preserve"> </v>
      </c>
      <c r="J807" s="82" t="str">
        <f>IF(Table1[[#This Row],[M Open]]=""," ",RANK(AG807,$AG$5:$AG$1454,1))</f>
        <v xml:space="preserve"> </v>
      </c>
      <c r="K807" s="82" t="str">
        <f>IF(Table1[[#This Row],[M Vet]]=""," ",RANK(AH807,$AH$5:$AH$1454,1))</f>
        <v xml:space="preserve"> </v>
      </c>
      <c r="L807" s="82" t="str">
        <f>IF(Table1[[#This Row],[M SuperVet]]=""," ",RANK(AI807,$AI$5:$AI$1454,1))</f>
        <v xml:space="preserve"> </v>
      </c>
      <c r="M807" s="74">
        <v>404</v>
      </c>
      <c r="N807" s="74">
        <v>176</v>
      </c>
      <c r="O807" s="74">
        <v>47</v>
      </c>
      <c r="P807" s="74">
        <v>128</v>
      </c>
      <c r="Q807" s="17">
        <v>413</v>
      </c>
      <c r="R807" s="17">
        <v>139</v>
      </c>
      <c r="S807" s="17">
        <v>104</v>
      </c>
      <c r="T807" s="17">
        <v>179</v>
      </c>
      <c r="U807" s="55">
        <f>+Table1[[#This Row],[Thames Turbo Sprint Triathlon]]/$M$3</f>
        <v>1</v>
      </c>
      <c r="V807" s="55">
        <f t="shared" si="291"/>
        <v>1</v>
      </c>
      <c r="W807" s="55">
        <f t="shared" si="292"/>
        <v>1</v>
      </c>
      <c r="X807" s="55">
        <f t="shared" si="293"/>
        <v>1</v>
      </c>
      <c r="Y807" s="55">
        <f t="shared" si="294"/>
        <v>0.80194174757281556</v>
      </c>
      <c r="Z807" s="55">
        <f>+Table1[[#This Row],[Hillingdon Sprint Triathlon]]/$R$3</f>
        <v>1</v>
      </c>
      <c r="AA807" s="55">
        <f>+Table1[[#This Row],[London Fields]]/$S$3</f>
        <v>1</v>
      </c>
      <c r="AB807" s="55">
        <f>+Table1[[#This Row],[Jekyll &amp; Hyde Park Duathlon]]/$T$3</f>
        <v>1</v>
      </c>
      <c r="AC807" s="65">
        <f t="shared" si="295"/>
        <v>3.8019417475728154</v>
      </c>
      <c r="AD807" s="55">
        <f t="shared" si="305"/>
        <v>3.8019417475728154</v>
      </c>
      <c r="AE807" s="55"/>
      <c r="AF807" s="55"/>
      <c r="AG807" s="55"/>
      <c r="AH807" s="55"/>
      <c r="AI807" s="55"/>
      <c r="AJ807" s="73">
        <f>COUNT(Table1[[#This Row],[F open]:[M SuperVet]])</f>
        <v>1</v>
      </c>
    </row>
    <row r="808" spans="1:36" s="52" customFormat="1" hidden="1" x14ac:dyDescent="0.2">
      <c r="A808" s="16" t="str">
        <f>IF(B807=B808,"y"," ")</f>
        <v xml:space="preserve"> </v>
      </c>
      <c r="B808" s="16" t="s">
        <v>1986</v>
      </c>
      <c r="C808" s="15" t="s">
        <v>192</v>
      </c>
      <c r="D808" s="29" t="s">
        <v>217</v>
      </c>
      <c r="E808" s="29" t="s">
        <v>188</v>
      </c>
      <c r="F808" s="82">
        <f t="shared" si="290"/>
        <v>49</v>
      </c>
      <c r="G808" s="82" t="str">
        <f>IF(Table1[[#This Row],[F open]]=""," ",RANK(AD808,$AD$5:$AD$1454,1))</f>
        <v xml:space="preserve"> </v>
      </c>
      <c r="H808" s="82" t="str">
        <f>IF(Table1[[#This Row],[F Vet]]=""," ",RANK(AE808,$AE$5:$AE$1454,1))</f>
        <v xml:space="preserve"> </v>
      </c>
      <c r="I808" s="82" t="str">
        <f>IF(Table1[[#This Row],[F SuperVet]]=""," ",RANK(AF808,$AF$5:$AF$1454,1))</f>
        <v xml:space="preserve"> </v>
      </c>
      <c r="J808" s="82">
        <f>IF(Table1[[#This Row],[M Open]]=""," ",RANK(AG808,$AG$5:$AG$1454,1))</f>
        <v>27</v>
      </c>
      <c r="K808" s="82" t="str">
        <f>IF(Table1[[#This Row],[M Vet]]=""," ",RANK(AH808,$AH$5:$AH$1454,1))</f>
        <v xml:space="preserve"> </v>
      </c>
      <c r="L808" s="82" t="str">
        <f>IF(Table1[[#This Row],[M SuperVet]]=""," ",RANK(AI808,$AI$5:$AI$1454,1))</f>
        <v xml:space="preserve"> </v>
      </c>
      <c r="M808" s="74">
        <v>404</v>
      </c>
      <c r="N808" s="74">
        <v>33</v>
      </c>
      <c r="O808" s="74">
        <v>47</v>
      </c>
      <c r="P808" s="74">
        <v>128</v>
      </c>
      <c r="Q808" s="17">
        <v>34</v>
      </c>
      <c r="R808" s="17">
        <v>139</v>
      </c>
      <c r="S808" s="17">
        <v>104</v>
      </c>
      <c r="T808" s="17">
        <v>179</v>
      </c>
      <c r="U808" s="55">
        <f>+Table1[[#This Row],[Thames Turbo Sprint Triathlon]]/$M$3</f>
        <v>1</v>
      </c>
      <c r="V808" s="55">
        <f t="shared" si="291"/>
        <v>0.1875</v>
      </c>
      <c r="W808" s="55">
        <f t="shared" si="292"/>
        <v>1</v>
      </c>
      <c r="X808" s="55">
        <f t="shared" si="293"/>
        <v>1</v>
      </c>
      <c r="Y808" s="55">
        <f t="shared" si="294"/>
        <v>6.6019417475728162E-2</v>
      </c>
      <c r="Z808" s="55">
        <f>+Table1[[#This Row],[Hillingdon Sprint Triathlon]]/$R$3</f>
        <v>1</v>
      </c>
      <c r="AA808" s="55">
        <f>+Table1[[#This Row],[London Fields]]/$S$3</f>
        <v>1</v>
      </c>
      <c r="AB808" s="55">
        <f>+Table1[[#This Row],[Jekyll &amp; Hyde Park Duathlon]]/$T$3</f>
        <v>1</v>
      </c>
      <c r="AC808" s="65">
        <f t="shared" si="295"/>
        <v>2.253519417475728</v>
      </c>
      <c r="AD808" s="55"/>
      <c r="AE808" s="55"/>
      <c r="AF808" s="55"/>
      <c r="AG808" s="55">
        <f>+AC808</f>
        <v>2.253519417475728</v>
      </c>
      <c r="AH808" s="55"/>
      <c r="AI808" s="55"/>
      <c r="AJ808" s="73">
        <f>COUNT(Table1[[#This Row],[F open]:[M SuperVet]])</f>
        <v>1</v>
      </c>
    </row>
    <row r="809" spans="1:36" s="52" customFormat="1" hidden="1" x14ac:dyDescent="0.2">
      <c r="A809" s="16" t="str">
        <f>IF(B808=B809,"y"," ")</f>
        <v xml:space="preserve"> </v>
      </c>
      <c r="B809" s="16" t="s">
        <v>1653</v>
      </c>
      <c r="C809" s="15"/>
      <c r="D809" s="29" t="s">
        <v>397</v>
      </c>
      <c r="E809" s="29" t="s">
        <v>188</v>
      </c>
      <c r="F809" s="82">
        <f t="shared" si="290"/>
        <v>267</v>
      </c>
      <c r="G809" s="82" t="str">
        <f>IF(Table1[[#This Row],[F open]]=""," ",RANK(AD809,$AD$5:$AD$1454,1))</f>
        <v xml:space="preserve"> </v>
      </c>
      <c r="H809" s="82" t="str">
        <f>IF(Table1[[#This Row],[F Vet]]=""," ",RANK(AE809,$AE$5:$AE$1454,1))</f>
        <v xml:space="preserve"> </v>
      </c>
      <c r="I809" s="82" t="str">
        <f>IF(Table1[[#This Row],[F SuperVet]]=""," ",RANK(AF809,$AF$5:$AF$1454,1))</f>
        <v xml:space="preserve"> </v>
      </c>
      <c r="J809" s="82" t="str">
        <f>IF(Table1[[#This Row],[M Open]]=""," ",RANK(AG809,$AG$5:$AG$1454,1))</f>
        <v xml:space="preserve"> </v>
      </c>
      <c r="K809" s="82">
        <f>IF(Table1[[#This Row],[M Vet]]=""," ",RANK(AH809,$AH$5:$AH$1454,1))</f>
        <v>63</v>
      </c>
      <c r="L809" s="82" t="str">
        <f>IF(Table1[[#This Row],[M SuperVet]]=""," ",RANK(AI809,$AI$5:$AI$1454,1))</f>
        <v xml:space="preserve"> </v>
      </c>
      <c r="M809" s="74">
        <v>404</v>
      </c>
      <c r="N809" s="74">
        <v>176</v>
      </c>
      <c r="O809" s="74">
        <v>47</v>
      </c>
      <c r="P809" s="74">
        <v>128</v>
      </c>
      <c r="Q809" s="17">
        <v>75</v>
      </c>
      <c r="R809" s="17">
        <v>139</v>
      </c>
      <c r="S809" s="17">
        <v>104</v>
      </c>
      <c r="T809" s="17">
        <v>179</v>
      </c>
      <c r="U809" s="55">
        <f>+Table1[[#This Row],[Thames Turbo Sprint Triathlon]]/$M$3</f>
        <v>1</v>
      </c>
      <c r="V809" s="55">
        <f t="shared" si="291"/>
        <v>1</v>
      </c>
      <c r="W809" s="55">
        <f t="shared" si="292"/>
        <v>1</v>
      </c>
      <c r="X809" s="55">
        <f t="shared" si="293"/>
        <v>1</v>
      </c>
      <c r="Y809" s="55">
        <f t="shared" si="294"/>
        <v>0.14563106796116504</v>
      </c>
      <c r="Z809" s="55">
        <f>+Table1[[#This Row],[Hillingdon Sprint Triathlon]]/$R$3</f>
        <v>1</v>
      </c>
      <c r="AA809" s="55">
        <f>+Table1[[#This Row],[London Fields]]/$S$3</f>
        <v>1</v>
      </c>
      <c r="AB809" s="55">
        <f>+Table1[[#This Row],[Jekyll &amp; Hyde Park Duathlon]]/$T$3</f>
        <v>1</v>
      </c>
      <c r="AC809" s="65">
        <f t="shared" si="295"/>
        <v>3.145631067961165</v>
      </c>
      <c r="AD809" s="55"/>
      <c r="AE809" s="55"/>
      <c r="AF809" s="55"/>
      <c r="AG809" s="55"/>
      <c r="AH809" s="55">
        <f t="shared" ref="AH809:AH813" si="306">+AC809</f>
        <v>3.145631067961165</v>
      </c>
      <c r="AI809" s="55"/>
      <c r="AJ809" s="73">
        <f>COUNT(Table1[[#This Row],[F open]:[M SuperVet]])</f>
        <v>1</v>
      </c>
    </row>
    <row r="810" spans="1:36" s="52" customFormat="1" hidden="1" x14ac:dyDescent="0.2">
      <c r="A810" s="16" t="str">
        <f t="shared" ref="A810:A812" si="307">IF(B809=B810,"y"," ")</f>
        <v xml:space="preserve"> </v>
      </c>
      <c r="B810" s="16" t="s">
        <v>692</v>
      </c>
      <c r="C810" s="15" t="s">
        <v>122</v>
      </c>
      <c r="D810" s="29" t="s">
        <v>397</v>
      </c>
      <c r="E810" s="29" t="s">
        <v>188</v>
      </c>
      <c r="F810" s="82">
        <f t="shared" si="290"/>
        <v>24</v>
      </c>
      <c r="G810" s="82" t="str">
        <f>IF(Table1[[#This Row],[F open]]=""," ",RANK(AD810,$AD$5:$AD$1454,1))</f>
        <v xml:space="preserve"> </v>
      </c>
      <c r="H810" s="82" t="str">
        <f>IF(Table1[[#This Row],[F Vet]]=""," ",RANK(AE810,$AE$5:$AE$1454,1))</f>
        <v xml:space="preserve"> </v>
      </c>
      <c r="I810" s="82" t="str">
        <f>IF(Table1[[#This Row],[F SuperVet]]=""," ",RANK(AF810,$AF$5:$AF$1454,1))</f>
        <v xml:space="preserve"> </v>
      </c>
      <c r="J810" s="82" t="str">
        <f>IF(Table1[[#This Row],[M Open]]=""," ",RANK(AG810,$AG$5:$AG$1454,1))</f>
        <v xml:space="preserve"> </v>
      </c>
      <c r="K810" s="82">
        <f>IF(Table1[[#This Row],[M Vet]]=""," ",RANK(AH810,$AH$5:$AH$1454,1))</f>
        <v>8</v>
      </c>
      <c r="L810" s="82" t="str">
        <f>IF(Table1[[#This Row],[M SuperVet]]=""," ",RANK(AI810,$AI$5:$AI$1454,1))</f>
        <v xml:space="preserve"> </v>
      </c>
      <c r="M810" s="74">
        <v>404</v>
      </c>
      <c r="N810" s="74">
        <v>34</v>
      </c>
      <c r="O810" s="74">
        <v>5</v>
      </c>
      <c r="P810" s="74">
        <v>128</v>
      </c>
      <c r="Q810" s="17">
        <v>515</v>
      </c>
      <c r="R810" s="17">
        <v>139</v>
      </c>
      <c r="S810" s="17">
        <v>104</v>
      </c>
      <c r="T810" s="17">
        <v>46</v>
      </c>
      <c r="U810" s="55">
        <f>+Table1[[#This Row],[Thames Turbo Sprint Triathlon]]/$M$3</f>
        <v>1</v>
      </c>
      <c r="V810" s="55">
        <f t="shared" si="291"/>
        <v>0.19318181818181818</v>
      </c>
      <c r="W810" s="55">
        <f t="shared" si="292"/>
        <v>0.10638297872340426</v>
      </c>
      <c r="X810" s="55">
        <f t="shared" si="293"/>
        <v>1</v>
      </c>
      <c r="Y810" s="55">
        <f t="shared" si="294"/>
        <v>1</v>
      </c>
      <c r="Z810" s="55">
        <f>+Table1[[#This Row],[Hillingdon Sprint Triathlon]]/$R$3</f>
        <v>1</v>
      </c>
      <c r="AA810" s="55">
        <f>+Table1[[#This Row],[London Fields]]/$S$3</f>
        <v>1</v>
      </c>
      <c r="AB810" s="55">
        <f>+Table1[[#This Row],[Jekyll &amp; Hyde Park Duathlon]]/$T$3</f>
        <v>0.25698324022346369</v>
      </c>
      <c r="AC810" s="65">
        <f t="shared" si="295"/>
        <v>1.5565480371286862</v>
      </c>
      <c r="AD810" s="55"/>
      <c r="AE810" s="55"/>
      <c r="AF810" s="55"/>
      <c r="AG810" s="55"/>
      <c r="AH810" s="55">
        <f t="shared" si="306"/>
        <v>1.5565480371286862</v>
      </c>
      <c r="AI810" s="55"/>
      <c r="AJ810" s="73">
        <f>COUNT(Table1[[#This Row],[F open]:[M SuperVet]])</f>
        <v>1</v>
      </c>
    </row>
    <row r="811" spans="1:36" s="52" customFormat="1" hidden="1" x14ac:dyDescent="0.2">
      <c r="A811" s="16" t="str">
        <f t="shared" si="307"/>
        <v xml:space="preserve"> </v>
      </c>
      <c r="B811" s="16" t="s">
        <v>626</v>
      </c>
      <c r="C811" s="15" t="s">
        <v>53</v>
      </c>
      <c r="D811" s="29" t="s">
        <v>397</v>
      </c>
      <c r="E811" s="29" t="s">
        <v>1530</v>
      </c>
      <c r="F811" s="82">
        <f t="shared" si="290"/>
        <v>541</v>
      </c>
      <c r="G811" s="82" t="str">
        <f>IF(Table1[[#This Row],[F open]]=""," ",RANK(AD811,$AD$5:$AD$1454,1))</f>
        <v xml:space="preserve"> </v>
      </c>
      <c r="H811" s="82" t="str">
        <f>IF(Table1[[#This Row],[F Vet]]=""," ",RANK(AE811,$AE$5:$AE$1454,1))</f>
        <v xml:space="preserve"> </v>
      </c>
      <c r="I811" s="82" t="str">
        <f>IF(Table1[[#This Row],[F SuperVet]]=""," ",RANK(AF811,$AF$5:$AF$1454,1))</f>
        <v xml:space="preserve"> </v>
      </c>
      <c r="J811" s="82" t="str">
        <f>IF(Table1[[#This Row],[M Open]]=""," ",RANK(AG811,$AG$5:$AG$1454,1))</f>
        <v xml:space="preserve"> </v>
      </c>
      <c r="K811" s="82">
        <f>IF(Table1[[#This Row],[M Vet]]=""," ",RANK(AH811,$AH$5:$AH$1454,1))</f>
        <v>134</v>
      </c>
      <c r="L811" s="82" t="str">
        <f>IF(Table1[[#This Row],[M SuperVet]]=""," ",RANK(AI811,$AI$5:$AI$1454,1))</f>
        <v xml:space="preserve"> </v>
      </c>
      <c r="M811" s="74">
        <v>404</v>
      </c>
      <c r="N811" s="74">
        <v>176</v>
      </c>
      <c r="O811" s="74">
        <v>47</v>
      </c>
      <c r="P811" s="74">
        <v>128</v>
      </c>
      <c r="Q811" s="17">
        <v>515</v>
      </c>
      <c r="R811" s="17">
        <v>50</v>
      </c>
      <c r="S811" s="17">
        <v>104</v>
      </c>
      <c r="T811" s="17">
        <v>179</v>
      </c>
      <c r="U811" s="55">
        <f>+Table1[[#This Row],[Thames Turbo Sprint Triathlon]]/$M$3</f>
        <v>1</v>
      </c>
      <c r="V811" s="55">
        <f t="shared" si="291"/>
        <v>1</v>
      </c>
      <c r="W811" s="55">
        <f t="shared" si="292"/>
        <v>1</v>
      </c>
      <c r="X811" s="55">
        <f t="shared" si="293"/>
        <v>1</v>
      </c>
      <c r="Y811" s="55">
        <f t="shared" si="294"/>
        <v>1</v>
      </c>
      <c r="Z811" s="55">
        <f>+Table1[[#This Row],[Hillingdon Sprint Triathlon]]/$R$3</f>
        <v>0.35971223021582732</v>
      </c>
      <c r="AA811" s="55">
        <f>+Table1[[#This Row],[London Fields]]/$S$3</f>
        <v>1</v>
      </c>
      <c r="AB811" s="55">
        <f>+Table1[[#This Row],[Jekyll &amp; Hyde Park Duathlon]]/$T$3</f>
        <v>1</v>
      </c>
      <c r="AC811" s="65">
        <f t="shared" si="295"/>
        <v>3.3597122302158273</v>
      </c>
      <c r="AD811" s="55"/>
      <c r="AE811" s="55"/>
      <c r="AF811" s="55"/>
      <c r="AG811" s="55"/>
      <c r="AH811" s="55">
        <f t="shared" si="306"/>
        <v>3.3597122302158273</v>
      </c>
      <c r="AI811" s="55"/>
      <c r="AJ811" s="73">
        <f>COUNT(Table1[[#This Row],[F open]:[M SuperVet]])</f>
        <v>1</v>
      </c>
    </row>
    <row r="812" spans="1:36" s="52" customFormat="1" hidden="1" x14ac:dyDescent="0.2">
      <c r="A812" s="16" t="str">
        <f t="shared" si="307"/>
        <v xml:space="preserve"> </v>
      </c>
      <c r="B812" s="16" t="s">
        <v>861</v>
      </c>
      <c r="C812" s="15"/>
      <c r="D812" s="29" t="s">
        <v>397</v>
      </c>
      <c r="E812" s="29" t="s">
        <v>188</v>
      </c>
      <c r="F812" s="82">
        <f t="shared" si="290"/>
        <v>662</v>
      </c>
      <c r="G812" s="82" t="str">
        <f>IF(Table1[[#This Row],[F open]]=""," ",RANK(AD812,$AD$5:$AD$1454,1))</f>
        <v xml:space="preserve"> </v>
      </c>
      <c r="H812" s="82" t="str">
        <f>IF(Table1[[#This Row],[F Vet]]=""," ",RANK(AE812,$AE$5:$AE$1454,1))</f>
        <v xml:space="preserve"> </v>
      </c>
      <c r="I812" s="82" t="str">
        <f>IF(Table1[[#This Row],[F SuperVet]]=""," ",RANK(AF812,$AF$5:$AF$1454,1))</f>
        <v xml:space="preserve"> </v>
      </c>
      <c r="J812" s="82" t="str">
        <f>IF(Table1[[#This Row],[M Open]]=""," ",RANK(AG812,$AG$5:$AG$1454,1))</f>
        <v xml:space="preserve"> </v>
      </c>
      <c r="K812" s="82">
        <f>IF(Table1[[#This Row],[M Vet]]=""," ",RANK(AH812,$AH$5:$AH$1454,1))</f>
        <v>160</v>
      </c>
      <c r="L812" s="82" t="str">
        <f>IF(Table1[[#This Row],[M SuperVet]]=""," ",RANK(AI812,$AI$5:$AI$1454,1))</f>
        <v xml:space="preserve"> </v>
      </c>
      <c r="M812" s="74">
        <v>185</v>
      </c>
      <c r="N812" s="74">
        <v>176</v>
      </c>
      <c r="O812" s="74">
        <v>47</v>
      </c>
      <c r="P812" s="74">
        <v>128</v>
      </c>
      <c r="Q812" s="17">
        <v>515</v>
      </c>
      <c r="R812" s="17">
        <v>139</v>
      </c>
      <c r="S812" s="17">
        <v>104</v>
      </c>
      <c r="T812" s="17">
        <v>179</v>
      </c>
      <c r="U812" s="55">
        <f>+Table1[[#This Row],[Thames Turbo Sprint Triathlon]]/$M$3</f>
        <v>0.45792079207920794</v>
      </c>
      <c r="V812" s="55">
        <f t="shared" si="291"/>
        <v>1</v>
      </c>
      <c r="W812" s="55">
        <f t="shared" si="292"/>
        <v>1</v>
      </c>
      <c r="X812" s="55">
        <f t="shared" si="293"/>
        <v>1</v>
      </c>
      <c r="Y812" s="55">
        <f t="shared" si="294"/>
        <v>1</v>
      </c>
      <c r="Z812" s="55">
        <f>+Table1[[#This Row],[Hillingdon Sprint Triathlon]]/$R$3</f>
        <v>1</v>
      </c>
      <c r="AA812" s="55">
        <f>+Table1[[#This Row],[London Fields]]/$S$3</f>
        <v>1</v>
      </c>
      <c r="AB812" s="55">
        <f>+Table1[[#This Row],[Jekyll &amp; Hyde Park Duathlon]]/$T$3</f>
        <v>1</v>
      </c>
      <c r="AC812" s="65">
        <f t="shared" si="295"/>
        <v>3.4579207920792081</v>
      </c>
      <c r="AD812" s="55"/>
      <c r="AE812" s="55"/>
      <c r="AF812" s="55"/>
      <c r="AG812" s="55"/>
      <c r="AH812" s="55">
        <f t="shared" si="306"/>
        <v>3.4579207920792081</v>
      </c>
      <c r="AI812" s="55"/>
      <c r="AJ812" s="73">
        <f>COUNT(Table1[[#This Row],[F open]:[M SuperVet]])</f>
        <v>1</v>
      </c>
    </row>
    <row r="813" spans="1:36" s="52" customFormat="1" hidden="1" x14ac:dyDescent="0.2">
      <c r="A813" s="16" t="str">
        <f t="shared" ref="A813:A852" si="308">IF(B812=B813,"y"," ")</f>
        <v xml:space="preserve"> </v>
      </c>
      <c r="B813" s="16" t="s">
        <v>1670</v>
      </c>
      <c r="C813" s="15"/>
      <c r="D813" s="29" t="s">
        <v>397</v>
      </c>
      <c r="E813" s="29" t="s">
        <v>188</v>
      </c>
      <c r="F813" s="82">
        <f t="shared" si="290"/>
        <v>339</v>
      </c>
      <c r="G813" s="82" t="str">
        <f>IF(Table1[[#This Row],[F open]]=""," ",RANK(AD813,$AD$5:$AD$1454,1))</f>
        <v xml:space="preserve"> </v>
      </c>
      <c r="H813" s="82" t="str">
        <f>IF(Table1[[#This Row],[F Vet]]=""," ",RANK(AE813,$AE$5:$AE$1454,1))</f>
        <v xml:space="preserve"> </v>
      </c>
      <c r="I813" s="82" t="str">
        <f>IF(Table1[[#This Row],[F SuperVet]]=""," ",RANK(AF813,$AF$5:$AF$1454,1))</f>
        <v xml:space="preserve"> </v>
      </c>
      <c r="J813" s="82" t="str">
        <f>IF(Table1[[#This Row],[M Open]]=""," ",RANK(AG813,$AG$5:$AG$1454,1))</f>
        <v xml:space="preserve"> </v>
      </c>
      <c r="K813" s="82">
        <f>IF(Table1[[#This Row],[M Vet]]=""," ",RANK(AH813,$AH$5:$AH$1454,1))</f>
        <v>80</v>
      </c>
      <c r="L813" s="82" t="str">
        <f>IF(Table1[[#This Row],[M SuperVet]]=""," ",RANK(AI813,$AI$5:$AI$1454,1))</f>
        <v xml:space="preserve"> </v>
      </c>
      <c r="M813" s="74">
        <v>404</v>
      </c>
      <c r="N813" s="74">
        <v>176</v>
      </c>
      <c r="O813" s="74">
        <v>47</v>
      </c>
      <c r="P813" s="74">
        <v>128</v>
      </c>
      <c r="Q813" s="17">
        <v>102</v>
      </c>
      <c r="R813" s="17">
        <v>139</v>
      </c>
      <c r="S813" s="17">
        <v>104</v>
      </c>
      <c r="T813" s="17">
        <v>179</v>
      </c>
      <c r="U813" s="55">
        <f>+Table1[[#This Row],[Thames Turbo Sprint Triathlon]]/$M$3</f>
        <v>1</v>
      </c>
      <c r="V813" s="55">
        <f t="shared" si="291"/>
        <v>1</v>
      </c>
      <c r="W813" s="55">
        <f t="shared" si="292"/>
        <v>1</v>
      </c>
      <c r="X813" s="55">
        <f t="shared" si="293"/>
        <v>1</v>
      </c>
      <c r="Y813" s="55">
        <f t="shared" si="294"/>
        <v>0.19805825242718447</v>
      </c>
      <c r="Z813" s="55">
        <f>+Table1[[#This Row],[Hillingdon Sprint Triathlon]]/$R$3</f>
        <v>1</v>
      </c>
      <c r="AA813" s="55">
        <f>+Table1[[#This Row],[London Fields]]/$S$3</f>
        <v>1</v>
      </c>
      <c r="AB813" s="55">
        <f>+Table1[[#This Row],[Jekyll &amp; Hyde Park Duathlon]]/$T$3</f>
        <v>1</v>
      </c>
      <c r="AC813" s="65">
        <f t="shared" si="295"/>
        <v>3.1980582524271846</v>
      </c>
      <c r="AD813" s="55"/>
      <c r="AE813" s="55"/>
      <c r="AF813" s="55"/>
      <c r="AG813" s="55"/>
      <c r="AH813" s="55">
        <f t="shared" si="306"/>
        <v>3.1980582524271846</v>
      </c>
      <c r="AI813" s="55"/>
      <c r="AJ813" s="73">
        <f>COUNT(Table1[[#This Row],[F open]:[M SuperVet]])</f>
        <v>1</v>
      </c>
    </row>
    <row r="814" spans="1:36" s="52" customFormat="1" hidden="1" x14ac:dyDescent="0.2">
      <c r="A814" s="16" t="str">
        <f t="shared" si="308"/>
        <v xml:space="preserve"> </v>
      </c>
      <c r="B814" s="16" t="s">
        <v>1628</v>
      </c>
      <c r="C814" s="15"/>
      <c r="D814" s="29" t="s">
        <v>217</v>
      </c>
      <c r="E814" s="29" t="s">
        <v>188</v>
      </c>
      <c r="F814" s="82">
        <f t="shared" si="290"/>
        <v>168</v>
      </c>
      <c r="G814" s="82" t="str">
        <f>IF(Table1[[#This Row],[F open]]=""," ",RANK(AD814,$AD$5:$AD$1454,1))</f>
        <v xml:space="preserve"> </v>
      </c>
      <c r="H814" s="82" t="str">
        <f>IF(Table1[[#This Row],[F Vet]]=""," ",RANK(AE814,$AE$5:$AE$1454,1))</f>
        <v xml:space="preserve"> </v>
      </c>
      <c r="I814" s="82" t="str">
        <f>IF(Table1[[#This Row],[F SuperVet]]=""," ",RANK(AF814,$AF$5:$AF$1454,1))</f>
        <v xml:space="preserve"> </v>
      </c>
      <c r="J814" s="82">
        <f>IF(Table1[[#This Row],[M Open]]=""," ",RANK(AG814,$AG$5:$AG$1454,1))</f>
        <v>95</v>
      </c>
      <c r="K814" s="82" t="str">
        <f>IF(Table1[[#This Row],[M Vet]]=""," ",RANK(AH814,$AH$5:$AH$1454,1))</f>
        <v xml:space="preserve"> </v>
      </c>
      <c r="L814" s="82" t="str">
        <f>IF(Table1[[#This Row],[M SuperVet]]=""," ",RANK(AI814,$AI$5:$AI$1454,1))</f>
        <v xml:space="preserve"> </v>
      </c>
      <c r="M814" s="74">
        <v>404</v>
      </c>
      <c r="N814" s="74">
        <v>176</v>
      </c>
      <c r="O814" s="74">
        <v>47</v>
      </c>
      <c r="P814" s="74">
        <v>128</v>
      </c>
      <c r="Q814" s="17">
        <v>27</v>
      </c>
      <c r="R814" s="17">
        <v>139</v>
      </c>
      <c r="S814" s="17">
        <v>104</v>
      </c>
      <c r="T814" s="17">
        <v>179</v>
      </c>
      <c r="U814" s="55">
        <f>+Table1[[#This Row],[Thames Turbo Sprint Triathlon]]/$M$3</f>
        <v>1</v>
      </c>
      <c r="V814" s="55">
        <f t="shared" si="291"/>
        <v>1</v>
      </c>
      <c r="W814" s="55">
        <f t="shared" si="292"/>
        <v>1</v>
      </c>
      <c r="X814" s="55">
        <f t="shared" si="293"/>
        <v>1</v>
      </c>
      <c r="Y814" s="55">
        <f t="shared" si="294"/>
        <v>5.2427184466019419E-2</v>
      </c>
      <c r="Z814" s="55">
        <f>+Table1[[#This Row],[Hillingdon Sprint Triathlon]]/$R$3</f>
        <v>1</v>
      </c>
      <c r="AA814" s="55">
        <f>+Table1[[#This Row],[London Fields]]/$S$3</f>
        <v>1</v>
      </c>
      <c r="AB814" s="55">
        <f>+Table1[[#This Row],[Jekyll &amp; Hyde Park Duathlon]]/$T$3</f>
        <v>1</v>
      </c>
      <c r="AC814" s="65">
        <f t="shared" si="295"/>
        <v>3.0524271844660191</v>
      </c>
      <c r="AD814" s="55"/>
      <c r="AE814" s="55"/>
      <c r="AF814" s="55"/>
      <c r="AG814" s="55">
        <f t="shared" ref="AG814:AG818" si="309">+AC814</f>
        <v>3.0524271844660191</v>
      </c>
      <c r="AH814" s="55"/>
      <c r="AI814" s="55"/>
      <c r="AJ814" s="73">
        <f>COUNT(Table1[[#This Row],[F open]:[M SuperVet]])</f>
        <v>1</v>
      </c>
    </row>
    <row r="815" spans="1:36" s="52" customFormat="1" hidden="1" x14ac:dyDescent="0.2">
      <c r="A815" s="16" t="str">
        <f t="shared" si="308"/>
        <v xml:space="preserve"> </v>
      </c>
      <c r="B815" s="16" t="s">
        <v>1644</v>
      </c>
      <c r="C815" s="15"/>
      <c r="D815" s="29" t="s">
        <v>217</v>
      </c>
      <c r="E815" s="29" t="s">
        <v>188</v>
      </c>
      <c r="F815" s="82">
        <f t="shared" si="290"/>
        <v>230</v>
      </c>
      <c r="G815" s="82" t="str">
        <f>IF(Table1[[#This Row],[F open]]=""," ",RANK(AD815,$AD$5:$AD$1454,1))</f>
        <v xml:space="preserve"> </v>
      </c>
      <c r="H815" s="82" t="str">
        <f>IF(Table1[[#This Row],[F Vet]]=""," ",RANK(AE815,$AE$5:$AE$1454,1))</f>
        <v xml:space="preserve"> </v>
      </c>
      <c r="I815" s="82" t="str">
        <f>IF(Table1[[#This Row],[F SuperVet]]=""," ",RANK(AF815,$AF$5:$AF$1454,1))</f>
        <v xml:space="preserve"> </v>
      </c>
      <c r="J815" s="82">
        <f>IF(Table1[[#This Row],[M Open]]=""," ",RANK(AG815,$AG$5:$AG$1454,1))</f>
        <v>136</v>
      </c>
      <c r="K815" s="82" t="str">
        <f>IF(Table1[[#This Row],[M Vet]]=""," ",RANK(AH815,$AH$5:$AH$1454,1))</f>
        <v xml:space="preserve"> </v>
      </c>
      <c r="L815" s="82" t="str">
        <f>IF(Table1[[#This Row],[M SuperVet]]=""," ",RANK(AI815,$AI$5:$AI$1454,1))</f>
        <v xml:space="preserve"> </v>
      </c>
      <c r="M815" s="74">
        <v>404</v>
      </c>
      <c r="N815" s="74">
        <v>176</v>
      </c>
      <c r="O815" s="74">
        <v>47</v>
      </c>
      <c r="P815" s="74">
        <v>128</v>
      </c>
      <c r="Q815" s="17">
        <v>58</v>
      </c>
      <c r="R815" s="17">
        <v>139</v>
      </c>
      <c r="S815" s="17">
        <v>104</v>
      </c>
      <c r="T815" s="17">
        <v>179</v>
      </c>
      <c r="U815" s="55">
        <f>+Table1[[#This Row],[Thames Turbo Sprint Triathlon]]/$M$3</f>
        <v>1</v>
      </c>
      <c r="V815" s="55">
        <f t="shared" si="291"/>
        <v>1</v>
      </c>
      <c r="W815" s="55">
        <f t="shared" si="292"/>
        <v>1</v>
      </c>
      <c r="X815" s="55">
        <f t="shared" si="293"/>
        <v>1</v>
      </c>
      <c r="Y815" s="55">
        <f t="shared" si="294"/>
        <v>0.11262135922330097</v>
      </c>
      <c r="Z815" s="55">
        <f>+Table1[[#This Row],[Hillingdon Sprint Triathlon]]/$R$3</f>
        <v>1</v>
      </c>
      <c r="AA815" s="55">
        <f>+Table1[[#This Row],[London Fields]]/$S$3</f>
        <v>1</v>
      </c>
      <c r="AB815" s="55">
        <f>+Table1[[#This Row],[Jekyll &amp; Hyde Park Duathlon]]/$T$3</f>
        <v>1</v>
      </c>
      <c r="AC815" s="65">
        <f t="shared" si="295"/>
        <v>3.1126213592233007</v>
      </c>
      <c r="AD815" s="55"/>
      <c r="AE815" s="55"/>
      <c r="AF815" s="55"/>
      <c r="AG815" s="55">
        <f t="shared" si="309"/>
        <v>3.1126213592233007</v>
      </c>
      <c r="AH815" s="55"/>
      <c r="AI815" s="55"/>
      <c r="AJ815" s="73">
        <f>COUNT(Table1[[#This Row],[F open]:[M SuperVet]])</f>
        <v>1</v>
      </c>
    </row>
    <row r="816" spans="1:36" s="52" customFormat="1" hidden="1" x14ac:dyDescent="0.2">
      <c r="A816" s="16" t="str">
        <f t="shared" si="308"/>
        <v xml:space="preserve"> </v>
      </c>
      <c r="B816" s="16" t="s">
        <v>786</v>
      </c>
      <c r="C816" s="15" t="s">
        <v>259</v>
      </c>
      <c r="D816" s="29" t="s">
        <v>217</v>
      </c>
      <c r="E816" s="29" t="s">
        <v>188</v>
      </c>
      <c r="F816" s="82">
        <f t="shared" si="290"/>
        <v>336</v>
      </c>
      <c r="G816" s="82" t="str">
        <f>IF(Table1[[#This Row],[F open]]=""," ",RANK(AD816,$AD$5:$AD$1454,1))</f>
        <v xml:space="preserve"> </v>
      </c>
      <c r="H816" s="82" t="str">
        <f>IF(Table1[[#This Row],[F Vet]]=""," ",RANK(AE816,$AE$5:$AE$1454,1))</f>
        <v xml:space="preserve"> </v>
      </c>
      <c r="I816" s="82" t="str">
        <f>IF(Table1[[#This Row],[F SuperVet]]=""," ",RANK(AF816,$AF$5:$AF$1454,1))</f>
        <v xml:space="preserve"> </v>
      </c>
      <c r="J816" s="82">
        <f>IF(Table1[[#This Row],[M Open]]=""," ",RANK(AG816,$AG$5:$AG$1454,1))</f>
        <v>198</v>
      </c>
      <c r="K816" s="82" t="str">
        <f>IF(Table1[[#This Row],[M Vet]]=""," ",RANK(AH816,$AH$5:$AH$1454,1))</f>
        <v xml:space="preserve"> </v>
      </c>
      <c r="L816" s="82" t="str">
        <f>IF(Table1[[#This Row],[M SuperVet]]=""," ",RANK(AI816,$AI$5:$AI$1454,1))</f>
        <v xml:space="preserve"> </v>
      </c>
      <c r="M816" s="74">
        <v>79</v>
      </c>
      <c r="N816" s="74">
        <v>176</v>
      </c>
      <c r="O816" s="74">
        <v>47</v>
      </c>
      <c r="P816" s="74">
        <v>128</v>
      </c>
      <c r="Q816" s="17">
        <v>515</v>
      </c>
      <c r="R816" s="17">
        <v>139</v>
      </c>
      <c r="S816" s="17">
        <v>104</v>
      </c>
      <c r="T816" s="17">
        <v>179</v>
      </c>
      <c r="U816" s="55">
        <f>+Table1[[#This Row],[Thames Turbo Sprint Triathlon]]/$M$3</f>
        <v>0.19554455445544555</v>
      </c>
      <c r="V816" s="55">
        <f t="shared" si="291"/>
        <v>1</v>
      </c>
      <c r="W816" s="55">
        <f t="shared" si="292"/>
        <v>1</v>
      </c>
      <c r="X816" s="55">
        <f t="shared" si="293"/>
        <v>1</v>
      </c>
      <c r="Y816" s="55">
        <f t="shared" si="294"/>
        <v>1</v>
      </c>
      <c r="Z816" s="55">
        <f>+Table1[[#This Row],[Hillingdon Sprint Triathlon]]/$R$3</f>
        <v>1</v>
      </c>
      <c r="AA816" s="55">
        <f>+Table1[[#This Row],[London Fields]]/$S$3</f>
        <v>1</v>
      </c>
      <c r="AB816" s="55">
        <f>+Table1[[#This Row],[Jekyll &amp; Hyde Park Duathlon]]/$T$3</f>
        <v>1</v>
      </c>
      <c r="AC816" s="65">
        <f t="shared" si="295"/>
        <v>3.1955445544554455</v>
      </c>
      <c r="AD816" s="55"/>
      <c r="AE816" s="55"/>
      <c r="AF816" s="55"/>
      <c r="AG816" s="55">
        <f t="shared" si="309"/>
        <v>3.1955445544554455</v>
      </c>
      <c r="AH816" s="55"/>
      <c r="AI816" s="55"/>
      <c r="AJ816" s="73">
        <f>COUNT(Table1[[#This Row],[F open]:[M SuperVet]])</f>
        <v>1</v>
      </c>
    </row>
    <row r="817" spans="1:36" s="52" customFormat="1" hidden="1" x14ac:dyDescent="0.2">
      <c r="A817" s="16" t="str">
        <f t="shared" si="308"/>
        <v xml:space="preserve"> </v>
      </c>
      <c r="B817" s="16" t="s">
        <v>1055</v>
      </c>
      <c r="C817" s="15" t="s">
        <v>53</v>
      </c>
      <c r="D817" s="29" t="s">
        <v>217</v>
      </c>
      <c r="E817" s="29" t="s">
        <v>1530</v>
      </c>
      <c r="F817" s="82">
        <f t="shared" si="290"/>
        <v>204</v>
      </c>
      <c r="G817" s="82" t="str">
        <f>IF(Table1[[#This Row],[F open]]=""," ",RANK(AD817,$AD$5:$AD$1454,1))</f>
        <v xml:space="preserve"> </v>
      </c>
      <c r="H817" s="82" t="str">
        <f>IF(Table1[[#This Row],[F Vet]]=""," ",RANK(AE817,$AE$5:$AE$1454,1))</f>
        <v xml:space="preserve"> </v>
      </c>
      <c r="I817" s="82" t="str">
        <f>IF(Table1[[#This Row],[F SuperVet]]=""," ",RANK(AF817,$AF$5:$AF$1454,1))</f>
        <v xml:space="preserve"> </v>
      </c>
      <c r="J817" s="82">
        <f>IF(Table1[[#This Row],[M Open]]=""," ",RANK(AG817,$AG$5:$AG$1454,1))</f>
        <v>118</v>
      </c>
      <c r="K817" s="82" t="str">
        <f>IF(Table1[[#This Row],[M Vet]]=""," ",RANK(AH817,$AH$5:$AH$1454,1))</f>
        <v xml:space="preserve"> </v>
      </c>
      <c r="L817" s="82" t="str">
        <f>IF(Table1[[#This Row],[M SuperVet]]=""," ",RANK(AI817,$AI$5:$AI$1454,1))</f>
        <v xml:space="preserve"> </v>
      </c>
      <c r="M817" s="74">
        <v>404</v>
      </c>
      <c r="N817" s="74">
        <v>176</v>
      </c>
      <c r="O817" s="74">
        <v>47</v>
      </c>
      <c r="P817" s="74">
        <v>128</v>
      </c>
      <c r="Q817" s="17">
        <v>515</v>
      </c>
      <c r="R817" s="17">
        <v>13</v>
      </c>
      <c r="S817" s="17">
        <v>104</v>
      </c>
      <c r="T817" s="17">
        <v>179</v>
      </c>
      <c r="U817" s="55">
        <f>+Table1[[#This Row],[Thames Turbo Sprint Triathlon]]/$M$3</f>
        <v>1</v>
      </c>
      <c r="V817" s="55">
        <f t="shared" si="291"/>
        <v>1</v>
      </c>
      <c r="W817" s="55">
        <f t="shared" si="292"/>
        <v>1</v>
      </c>
      <c r="X817" s="55">
        <f t="shared" si="293"/>
        <v>1</v>
      </c>
      <c r="Y817" s="55">
        <f t="shared" si="294"/>
        <v>1</v>
      </c>
      <c r="Z817" s="55">
        <f>+Table1[[#This Row],[Hillingdon Sprint Triathlon]]/$R$3</f>
        <v>9.3525179856115109E-2</v>
      </c>
      <c r="AA817" s="55">
        <f>+Table1[[#This Row],[London Fields]]/$S$3</f>
        <v>1</v>
      </c>
      <c r="AB817" s="55">
        <f>+Table1[[#This Row],[Jekyll &amp; Hyde Park Duathlon]]/$T$3</f>
        <v>1</v>
      </c>
      <c r="AC817" s="65">
        <f t="shared" si="295"/>
        <v>3.0935251798561154</v>
      </c>
      <c r="AD817" s="55"/>
      <c r="AE817" s="55"/>
      <c r="AF817" s="55"/>
      <c r="AG817" s="55">
        <f t="shared" si="309"/>
        <v>3.0935251798561154</v>
      </c>
      <c r="AH817" s="55"/>
      <c r="AI817" s="55"/>
      <c r="AJ817" s="73">
        <f>COUNT(Table1[[#This Row],[F open]:[M SuperVet]])</f>
        <v>1</v>
      </c>
    </row>
    <row r="818" spans="1:36" s="52" customFormat="1" hidden="1" x14ac:dyDescent="0.2">
      <c r="A818" s="16" t="str">
        <f t="shared" si="308"/>
        <v xml:space="preserve"> </v>
      </c>
      <c r="B818" s="16" t="s">
        <v>967</v>
      </c>
      <c r="C818" s="15"/>
      <c r="D818" s="29" t="s">
        <v>217</v>
      </c>
      <c r="E818" s="29" t="s">
        <v>188</v>
      </c>
      <c r="F818" s="82">
        <f t="shared" si="290"/>
        <v>1101</v>
      </c>
      <c r="G818" s="82" t="str">
        <f>IF(Table1[[#This Row],[F open]]=""," ",RANK(AD818,$AD$5:$AD$1454,1))</f>
        <v xml:space="preserve"> </v>
      </c>
      <c r="H818" s="82" t="str">
        <f>IF(Table1[[#This Row],[F Vet]]=""," ",RANK(AE818,$AE$5:$AE$1454,1))</f>
        <v xml:space="preserve"> </v>
      </c>
      <c r="I818" s="82" t="str">
        <f>IF(Table1[[#This Row],[F SuperVet]]=""," ",RANK(AF818,$AF$5:$AF$1454,1))</f>
        <v xml:space="preserve"> </v>
      </c>
      <c r="J818" s="82">
        <f>IF(Table1[[#This Row],[M Open]]=""," ",RANK(AG818,$AG$5:$AG$1454,1))</f>
        <v>520</v>
      </c>
      <c r="K818" s="82" t="str">
        <f>IF(Table1[[#This Row],[M Vet]]=""," ",RANK(AH818,$AH$5:$AH$1454,1))</f>
        <v xml:space="preserve"> </v>
      </c>
      <c r="L818" s="82" t="str">
        <f>IF(Table1[[#This Row],[M SuperVet]]=""," ",RANK(AI818,$AI$5:$AI$1454,1))</f>
        <v xml:space="preserve"> </v>
      </c>
      <c r="M818" s="74">
        <v>313</v>
      </c>
      <c r="N818" s="74">
        <v>176</v>
      </c>
      <c r="O818" s="74">
        <v>47</v>
      </c>
      <c r="P818" s="74">
        <v>128</v>
      </c>
      <c r="Q818" s="17">
        <v>515</v>
      </c>
      <c r="R818" s="17">
        <v>139</v>
      </c>
      <c r="S818" s="17">
        <v>104</v>
      </c>
      <c r="T818" s="17">
        <v>179</v>
      </c>
      <c r="U818" s="55">
        <f>+Table1[[#This Row],[Thames Turbo Sprint Triathlon]]/$M$3</f>
        <v>0.77475247524752477</v>
      </c>
      <c r="V818" s="55">
        <f t="shared" si="291"/>
        <v>1</v>
      </c>
      <c r="W818" s="55">
        <f t="shared" si="292"/>
        <v>1</v>
      </c>
      <c r="X818" s="55">
        <f t="shared" si="293"/>
        <v>1</v>
      </c>
      <c r="Y818" s="55">
        <f t="shared" si="294"/>
        <v>1</v>
      </c>
      <c r="Z818" s="55">
        <f>+Table1[[#This Row],[Hillingdon Sprint Triathlon]]/$R$3</f>
        <v>1</v>
      </c>
      <c r="AA818" s="55">
        <f>+Table1[[#This Row],[London Fields]]/$S$3</f>
        <v>1</v>
      </c>
      <c r="AB818" s="55">
        <f>+Table1[[#This Row],[Jekyll &amp; Hyde Park Duathlon]]/$T$3</f>
        <v>1</v>
      </c>
      <c r="AC818" s="65">
        <f t="shared" si="295"/>
        <v>3.7747524752475248</v>
      </c>
      <c r="AD818" s="55"/>
      <c r="AE818" s="55"/>
      <c r="AF818" s="55"/>
      <c r="AG818" s="55">
        <f t="shared" si="309"/>
        <v>3.7747524752475248</v>
      </c>
      <c r="AH818" s="55"/>
      <c r="AI818" s="55"/>
      <c r="AJ818" s="73">
        <f>COUNT(Table1[[#This Row],[F open]:[M SuperVet]])</f>
        <v>1</v>
      </c>
    </row>
    <row r="819" spans="1:36" s="52" customFormat="1" hidden="1" x14ac:dyDescent="0.2">
      <c r="A819" s="16" t="str">
        <f t="shared" si="308"/>
        <v xml:space="preserve"> </v>
      </c>
      <c r="B819" s="16" t="s">
        <v>1393</v>
      </c>
      <c r="C819" s="15" t="s">
        <v>135</v>
      </c>
      <c r="D819" s="29" t="s">
        <v>397</v>
      </c>
      <c r="E819" s="29" t="s">
        <v>188</v>
      </c>
      <c r="F819" s="82">
        <f t="shared" si="290"/>
        <v>526</v>
      </c>
      <c r="G819" s="82" t="str">
        <f>IF(Table1[[#This Row],[F open]]=""," ",RANK(AD819,$AD$5:$AD$1454,1))</f>
        <v xml:space="preserve"> </v>
      </c>
      <c r="H819" s="82" t="str">
        <f>IF(Table1[[#This Row],[F Vet]]=""," ",RANK(AE819,$AE$5:$AE$1454,1))</f>
        <v xml:space="preserve"> </v>
      </c>
      <c r="I819" s="82" t="str">
        <f>IF(Table1[[#This Row],[F SuperVet]]=""," ",RANK(AF819,$AF$5:$AF$1454,1))</f>
        <v xml:space="preserve"> </v>
      </c>
      <c r="J819" s="82" t="str">
        <f>IF(Table1[[#This Row],[M Open]]=""," ",RANK(AG819,$AG$5:$AG$1454,1))</f>
        <v xml:space="preserve"> </v>
      </c>
      <c r="K819" s="82">
        <f>IF(Table1[[#This Row],[M Vet]]=""," ",RANK(AH819,$AH$5:$AH$1454,1))</f>
        <v>128</v>
      </c>
      <c r="L819" s="82" t="str">
        <f>IF(Table1[[#This Row],[M SuperVet]]=""," ",RANK(AI819,$AI$5:$AI$1454,1))</f>
        <v xml:space="preserve"> </v>
      </c>
      <c r="M819" s="74">
        <v>404</v>
      </c>
      <c r="N819" s="74">
        <v>61</v>
      </c>
      <c r="O819" s="74">
        <v>47</v>
      </c>
      <c r="P819" s="74">
        <v>128</v>
      </c>
      <c r="Q819" s="17">
        <v>515</v>
      </c>
      <c r="R819" s="17">
        <v>139</v>
      </c>
      <c r="S819" s="17">
        <v>104</v>
      </c>
      <c r="T819" s="17">
        <v>179</v>
      </c>
      <c r="U819" s="55">
        <f>+Table1[[#This Row],[Thames Turbo Sprint Triathlon]]/$M$3</f>
        <v>1</v>
      </c>
      <c r="V819" s="55">
        <f t="shared" si="291"/>
        <v>0.34659090909090912</v>
      </c>
      <c r="W819" s="55">
        <f t="shared" si="292"/>
        <v>1</v>
      </c>
      <c r="X819" s="55">
        <f t="shared" si="293"/>
        <v>1</v>
      </c>
      <c r="Y819" s="55">
        <f t="shared" si="294"/>
        <v>1</v>
      </c>
      <c r="Z819" s="55">
        <f>+Table1[[#This Row],[Hillingdon Sprint Triathlon]]/$R$3</f>
        <v>1</v>
      </c>
      <c r="AA819" s="55">
        <f>+Table1[[#This Row],[London Fields]]/$S$3</f>
        <v>1</v>
      </c>
      <c r="AB819" s="55">
        <f>+Table1[[#This Row],[Jekyll &amp; Hyde Park Duathlon]]/$T$3</f>
        <v>1</v>
      </c>
      <c r="AC819" s="65">
        <f t="shared" si="295"/>
        <v>3.3465909090909092</v>
      </c>
      <c r="AD819" s="55"/>
      <c r="AE819" s="55"/>
      <c r="AF819" s="55"/>
      <c r="AG819" s="55"/>
      <c r="AH819" s="55">
        <f t="shared" ref="AH819:AH820" si="310">+AC819</f>
        <v>3.3465909090909092</v>
      </c>
      <c r="AI819" s="55"/>
      <c r="AJ819" s="73">
        <f>COUNT(Table1[[#This Row],[F open]:[M SuperVet]])</f>
        <v>1</v>
      </c>
    </row>
    <row r="820" spans="1:36" s="52" customFormat="1" hidden="1" x14ac:dyDescent="0.2">
      <c r="A820" s="16" t="str">
        <f t="shared" si="308"/>
        <v xml:space="preserve"> </v>
      </c>
      <c r="B820" s="16" t="s">
        <v>1362</v>
      </c>
      <c r="C820" s="15"/>
      <c r="D820" s="29" t="s">
        <v>397</v>
      </c>
      <c r="E820" s="29" t="s">
        <v>188</v>
      </c>
      <c r="F820" s="82">
        <f t="shared" si="290"/>
        <v>231</v>
      </c>
      <c r="G820" s="82" t="str">
        <f>IF(Table1[[#This Row],[F open]]=""," ",RANK(AD820,$AD$5:$AD$1454,1))</f>
        <v xml:space="preserve"> </v>
      </c>
      <c r="H820" s="82" t="str">
        <f>IF(Table1[[#This Row],[F Vet]]=""," ",RANK(AE820,$AE$5:$AE$1454,1))</f>
        <v xml:space="preserve"> </v>
      </c>
      <c r="I820" s="82" t="str">
        <f>IF(Table1[[#This Row],[F SuperVet]]=""," ",RANK(AF820,$AF$5:$AF$1454,1))</f>
        <v xml:space="preserve"> </v>
      </c>
      <c r="J820" s="82" t="str">
        <f>IF(Table1[[#This Row],[M Open]]=""," ",RANK(AG820,$AG$5:$AG$1454,1))</f>
        <v xml:space="preserve"> </v>
      </c>
      <c r="K820" s="82">
        <f>IF(Table1[[#This Row],[M Vet]]=""," ",RANK(AH820,$AH$5:$AH$1454,1))</f>
        <v>56</v>
      </c>
      <c r="L820" s="82" t="str">
        <f>IF(Table1[[#This Row],[M SuperVet]]=""," ",RANK(AI820,$AI$5:$AI$1454,1))</f>
        <v xml:space="preserve"> </v>
      </c>
      <c r="M820" s="74">
        <v>404</v>
      </c>
      <c r="N820" s="74">
        <v>20</v>
      </c>
      <c r="O820" s="74">
        <v>47</v>
      </c>
      <c r="P820" s="74">
        <v>128</v>
      </c>
      <c r="Q820" s="17">
        <v>515</v>
      </c>
      <c r="R820" s="17">
        <v>139</v>
      </c>
      <c r="S820" s="17">
        <v>104</v>
      </c>
      <c r="T820" s="17">
        <v>179</v>
      </c>
      <c r="U820" s="55">
        <f>+Table1[[#This Row],[Thames Turbo Sprint Triathlon]]/$M$3</f>
        <v>1</v>
      </c>
      <c r="V820" s="55">
        <f t="shared" si="291"/>
        <v>0.11363636363636363</v>
      </c>
      <c r="W820" s="55">
        <f t="shared" si="292"/>
        <v>1</v>
      </c>
      <c r="X820" s="55">
        <f t="shared" si="293"/>
        <v>1</v>
      </c>
      <c r="Y820" s="55">
        <f t="shared" si="294"/>
        <v>1</v>
      </c>
      <c r="Z820" s="55">
        <f>+Table1[[#This Row],[Hillingdon Sprint Triathlon]]/$R$3</f>
        <v>1</v>
      </c>
      <c r="AA820" s="55">
        <f>+Table1[[#This Row],[London Fields]]/$S$3</f>
        <v>1</v>
      </c>
      <c r="AB820" s="55">
        <f>+Table1[[#This Row],[Jekyll &amp; Hyde Park Duathlon]]/$T$3</f>
        <v>1</v>
      </c>
      <c r="AC820" s="65">
        <f t="shared" si="295"/>
        <v>3.1136363636363633</v>
      </c>
      <c r="AD820" s="55"/>
      <c r="AE820" s="55"/>
      <c r="AF820" s="55"/>
      <c r="AG820" s="55"/>
      <c r="AH820" s="55">
        <f t="shared" si="310"/>
        <v>3.1136363636363633</v>
      </c>
      <c r="AI820" s="55"/>
      <c r="AJ820" s="73">
        <f>COUNT(Table1[[#This Row],[F open]:[M SuperVet]])</f>
        <v>1</v>
      </c>
    </row>
    <row r="821" spans="1:36" s="52" customFormat="1" hidden="1" x14ac:dyDescent="0.2">
      <c r="A821" s="16" t="str">
        <f t="shared" si="308"/>
        <v xml:space="preserve"> </v>
      </c>
      <c r="B821" s="16" t="s">
        <v>888</v>
      </c>
      <c r="C821" s="15" t="s">
        <v>200</v>
      </c>
      <c r="D821" s="29" t="s">
        <v>1059</v>
      </c>
      <c r="E821" s="29" t="s">
        <v>188</v>
      </c>
      <c r="F821" s="82">
        <f t="shared" si="290"/>
        <v>84</v>
      </c>
      <c r="G821" s="82" t="str">
        <f>IF(Table1[[#This Row],[F open]]=""," ",RANK(AD821,$AD$5:$AD$1454,1))</f>
        <v xml:space="preserve"> </v>
      </c>
      <c r="H821" s="82" t="str">
        <f>IF(Table1[[#This Row],[F Vet]]=""," ",RANK(AE821,$AE$5:$AE$1454,1))</f>
        <v xml:space="preserve"> </v>
      </c>
      <c r="I821" s="82" t="str">
        <f>IF(Table1[[#This Row],[F SuperVet]]=""," ",RANK(AF821,$AF$5:$AF$1454,1))</f>
        <v xml:space="preserve"> </v>
      </c>
      <c r="J821" s="82" t="str">
        <f>IF(Table1[[#This Row],[M Open]]=""," ",RANK(AG821,$AG$5:$AG$1454,1))</f>
        <v xml:space="preserve"> </v>
      </c>
      <c r="K821" s="82" t="str">
        <f>IF(Table1[[#This Row],[M Vet]]=""," ",RANK(AH821,$AH$5:$AH$1454,1))</f>
        <v xml:space="preserve"> </v>
      </c>
      <c r="L821" s="82">
        <f>IF(Table1[[#This Row],[M SuperVet]]=""," ",RANK(AI821,$AI$5:$AI$1454,1))</f>
        <v>7</v>
      </c>
      <c r="M821" s="74">
        <v>219</v>
      </c>
      <c r="N821" s="74">
        <v>176</v>
      </c>
      <c r="O821" s="74">
        <v>47</v>
      </c>
      <c r="P821" s="74">
        <v>128</v>
      </c>
      <c r="Q821" s="17">
        <v>167</v>
      </c>
      <c r="R821" s="17">
        <v>92</v>
      </c>
      <c r="S821" s="17">
        <v>104</v>
      </c>
      <c r="T821" s="17">
        <v>179</v>
      </c>
      <c r="U821" s="55">
        <f>+Table1[[#This Row],[Thames Turbo Sprint Triathlon]]/$M$3</f>
        <v>0.54207920792079212</v>
      </c>
      <c r="V821" s="55">
        <f t="shared" si="291"/>
        <v>1</v>
      </c>
      <c r="W821" s="55">
        <f t="shared" si="292"/>
        <v>1</v>
      </c>
      <c r="X821" s="55">
        <f t="shared" si="293"/>
        <v>1</v>
      </c>
      <c r="Y821" s="55">
        <f t="shared" si="294"/>
        <v>0.32427184466019415</v>
      </c>
      <c r="Z821" s="55">
        <f>+Table1[[#This Row],[Hillingdon Sprint Triathlon]]/$R$3</f>
        <v>0.66187050359712229</v>
      </c>
      <c r="AA821" s="55">
        <f>+Table1[[#This Row],[London Fields]]/$S$3</f>
        <v>1</v>
      </c>
      <c r="AB821" s="55">
        <f>+Table1[[#This Row],[Jekyll &amp; Hyde Park Duathlon]]/$T$3</f>
        <v>1</v>
      </c>
      <c r="AC821" s="65">
        <f t="shared" si="295"/>
        <v>2.5282215561781087</v>
      </c>
      <c r="AD821" s="55"/>
      <c r="AE821" s="55"/>
      <c r="AF821" s="55"/>
      <c r="AG821" s="55"/>
      <c r="AH821" s="55"/>
      <c r="AI821" s="55">
        <f>+AC821</f>
        <v>2.5282215561781087</v>
      </c>
      <c r="AJ821" s="73">
        <f>COUNT(Table1[[#This Row],[F open]:[M SuperVet]])</f>
        <v>1</v>
      </c>
    </row>
    <row r="822" spans="1:36" s="52" customFormat="1" hidden="1" x14ac:dyDescent="0.2">
      <c r="A822" s="16" t="str">
        <f t="shared" si="308"/>
        <v xml:space="preserve"> </v>
      </c>
      <c r="B822" s="16" t="s">
        <v>520</v>
      </c>
      <c r="C822" s="15"/>
      <c r="D822" s="29" t="s">
        <v>397</v>
      </c>
      <c r="E822" s="29" t="s">
        <v>188</v>
      </c>
      <c r="F822" s="82">
        <f t="shared" si="290"/>
        <v>477</v>
      </c>
      <c r="G822" s="82" t="str">
        <f>IF(Table1[[#This Row],[F open]]=""," ",RANK(AD822,$AD$5:$AD$1454,1))</f>
        <v xml:space="preserve"> </v>
      </c>
      <c r="H822" s="82" t="str">
        <f>IF(Table1[[#This Row],[F Vet]]=""," ",RANK(AE822,$AE$5:$AE$1454,1))</f>
        <v xml:space="preserve"> </v>
      </c>
      <c r="I822" s="82" t="str">
        <f>IF(Table1[[#This Row],[F SuperVet]]=""," ",RANK(AF822,$AF$5:$AF$1454,1))</f>
        <v xml:space="preserve"> </v>
      </c>
      <c r="J822" s="82" t="str">
        <f>IF(Table1[[#This Row],[M Open]]=""," ",RANK(AG822,$AG$5:$AG$1454,1))</f>
        <v xml:space="preserve"> </v>
      </c>
      <c r="K822" s="82">
        <f>IF(Table1[[#This Row],[M Vet]]=""," ",RANK(AH822,$AH$5:$AH$1454,1))</f>
        <v>114</v>
      </c>
      <c r="L822" s="82" t="str">
        <f>IF(Table1[[#This Row],[M SuperVet]]=""," ",RANK(AI822,$AI$5:$AI$1454,1))</f>
        <v xml:space="preserve"> </v>
      </c>
      <c r="M822" s="74">
        <v>404</v>
      </c>
      <c r="N822" s="74">
        <v>176</v>
      </c>
      <c r="O822" s="74">
        <v>47</v>
      </c>
      <c r="P822" s="74">
        <v>128</v>
      </c>
      <c r="Q822" s="17">
        <v>159</v>
      </c>
      <c r="R822" s="17">
        <v>139</v>
      </c>
      <c r="S822" s="17">
        <v>104</v>
      </c>
      <c r="T822" s="17">
        <v>179</v>
      </c>
      <c r="U822" s="55">
        <f>+Table1[[#This Row],[Thames Turbo Sprint Triathlon]]/$M$3</f>
        <v>1</v>
      </c>
      <c r="V822" s="55">
        <f t="shared" si="291"/>
        <v>1</v>
      </c>
      <c r="W822" s="55">
        <f t="shared" si="292"/>
        <v>1</v>
      </c>
      <c r="X822" s="55">
        <f t="shared" si="293"/>
        <v>1</v>
      </c>
      <c r="Y822" s="55">
        <f t="shared" si="294"/>
        <v>0.3087378640776699</v>
      </c>
      <c r="Z822" s="55">
        <f>+Table1[[#This Row],[Hillingdon Sprint Triathlon]]/$R$3</f>
        <v>1</v>
      </c>
      <c r="AA822" s="55">
        <f>+Table1[[#This Row],[London Fields]]/$S$3</f>
        <v>1</v>
      </c>
      <c r="AB822" s="55">
        <f>+Table1[[#This Row],[Jekyll &amp; Hyde Park Duathlon]]/$T$3</f>
        <v>1</v>
      </c>
      <c r="AC822" s="65">
        <f t="shared" si="295"/>
        <v>3.3087378640776697</v>
      </c>
      <c r="AD822" s="55"/>
      <c r="AE822" s="55"/>
      <c r="AF822" s="55"/>
      <c r="AG822" s="55"/>
      <c r="AH822" s="55">
        <f t="shared" ref="AH822:AH823" si="311">+AC822</f>
        <v>3.3087378640776697</v>
      </c>
      <c r="AI822" s="55"/>
      <c r="AJ822" s="73">
        <f>COUNT(Table1[[#This Row],[F open]:[M SuperVet]])</f>
        <v>1</v>
      </c>
    </row>
    <row r="823" spans="1:36" s="52" customFormat="1" hidden="1" x14ac:dyDescent="0.2">
      <c r="A823" s="16" t="str">
        <f t="shared" si="308"/>
        <v xml:space="preserve"> </v>
      </c>
      <c r="B823" s="16" t="s">
        <v>1846</v>
      </c>
      <c r="C823" s="15"/>
      <c r="D823" s="29" t="s">
        <v>397</v>
      </c>
      <c r="E823" s="29" t="s">
        <v>188</v>
      </c>
      <c r="F823" s="82">
        <f t="shared" si="290"/>
        <v>964</v>
      </c>
      <c r="G823" s="82" t="str">
        <f>IF(Table1[[#This Row],[F open]]=""," ",RANK(AD823,$AD$5:$AD$1454,1))</f>
        <v xml:space="preserve"> </v>
      </c>
      <c r="H823" s="82" t="str">
        <f>IF(Table1[[#This Row],[F Vet]]=""," ",RANK(AE823,$AE$5:$AE$1454,1))</f>
        <v xml:space="preserve"> </v>
      </c>
      <c r="I823" s="82" t="str">
        <f>IF(Table1[[#This Row],[F SuperVet]]=""," ",RANK(AF823,$AF$5:$AF$1454,1))</f>
        <v xml:space="preserve"> </v>
      </c>
      <c r="J823" s="82" t="str">
        <f>IF(Table1[[#This Row],[M Open]]=""," ",RANK(AG823,$AG$5:$AG$1454,1))</f>
        <v xml:space="preserve"> </v>
      </c>
      <c r="K823" s="82">
        <f>IF(Table1[[#This Row],[M Vet]]=""," ",RANK(AH823,$AH$5:$AH$1454,1))</f>
        <v>242</v>
      </c>
      <c r="L823" s="82" t="str">
        <f>IF(Table1[[#This Row],[M SuperVet]]=""," ",RANK(AI823,$AI$5:$AI$1454,1))</f>
        <v xml:space="preserve"> </v>
      </c>
      <c r="M823" s="74">
        <v>404</v>
      </c>
      <c r="N823" s="74">
        <v>176</v>
      </c>
      <c r="O823" s="74">
        <v>47</v>
      </c>
      <c r="P823" s="74">
        <v>128</v>
      </c>
      <c r="Q823" s="17">
        <v>349</v>
      </c>
      <c r="R823" s="17">
        <v>139</v>
      </c>
      <c r="S823" s="17">
        <v>104</v>
      </c>
      <c r="T823" s="17">
        <v>179</v>
      </c>
      <c r="U823" s="55">
        <f>+Table1[[#This Row],[Thames Turbo Sprint Triathlon]]/$M$3</f>
        <v>1</v>
      </c>
      <c r="V823" s="55">
        <f t="shared" si="291"/>
        <v>1</v>
      </c>
      <c r="W823" s="55">
        <f t="shared" si="292"/>
        <v>1</v>
      </c>
      <c r="X823" s="55">
        <f t="shared" si="293"/>
        <v>1</v>
      </c>
      <c r="Y823" s="55">
        <f t="shared" si="294"/>
        <v>0.67766990291262141</v>
      </c>
      <c r="Z823" s="55">
        <f>+Table1[[#This Row],[Hillingdon Sprint Triathlon]]/$R$3</f>
        <v>1</v>
      </c>
      <c r="AA823" s="55">
        <f>+Table1[[#This Row],[London Fields]]/$S$3</f>
        <v>1</v>
      </c>
      <c r="AB823" s="55">
        <f>+Table1[[#This Row],[Jekyll &amp; Hyde Park Duathlon]]/$T$3</f>
        <v>1</v>
      </c>
      <c r="AC823" s="65">
        <f t="shared" si="295"/>
        <v>3.6776699029126214</v>
      </c>
      <c r="AD823" s="55"/>
      <c r="AE823" s="55"/>
      <c r="AF823" s="55"/>
      <c r="AG823" s="55"/>
      <c r="AH823" s="55">
        <f t="shared" si="311"/>
        <v>3.6776699029126214</v>
      </c>
      <c r="AI823" s="55"/>
      <c r="AJ823" s="73">
        <f>COUNT(Table1[[#This Row],[F open]:[M SuperVet]])</f>
        <v>1</v>
      </c>
    </row>
    <row r="824" spans="1:36" s="52" customFormat="1" hidden="1" x14ac:dyDescent="0.2">
      <c r="A824" s="16" t="str">
        <f t="shared" si="308"/>
        <v xml:space="preserve"> </v>
      </c>
      <c r="B824" s="16" t="s">
        <v>2083</v>
      </c>
      <c r="C824" s="15"/>
      <c r="D824" s="29" t="s">
        <v>217</v>
      </c>
      <c r="E824" s="29" t="s">
        <v>188</v>
      </c>
      <c r="F824" s="82">
        <f t="shared" si="290"/>
        <v>449</v>
      </c>
      <c r="G824" s="82" t="str">
        <f>IF(Table1[[#This Row],[F open]]=""," ",RANK(AD824,$AD$5:$AD$1454,1))</f>
        <v xml:space="preserve"> </v>
      </c>
      <c r="H824" s="82" t="str">
        <f>IF(Table1[[#This Row],[F Vet]]=""," ",RANK(AE824,$AE$5:$AE$1454,1))</f>
        <v xml:space="preserve"> </v>
      </c>
      <c r="I824" s="82" t="str">
        <f>IF(Table1[[#This Row],[F SuperVet]]=""," ",RANK(AF824,$AF$5:$AF$1454,1))</f>
        <v xml:space="preserve"> </v>
      </c>
      <c r="J824" s="82">
        <f>IF(Table1[[#This Row],[M Open]]=""," ",RANK(AG824,$AG$5:$AG$1454,1))</f>
        <v>260</v>
      </c>
      <c r="K824" s="82" t="str">
        <f>IF(Table1[[#This Row],[M Vet]]=""," ",RANK(AH824,$AH$5:$AH$1454,1))</f>
        <v xml:space="preserve"> </v>
      </c>
      <c r="L824" s="82" t="str">
        <f>IF(Table1[[#This Row],[M SuperVet]]=""," ",RANK(AI824,$AI$5:$AI$1454,1))</f>
        <v xml:space="preserve"> </v>
      </c>
      <c r="M824" s="74">
        <v>404</v>
      </c>
      <c r="N824" s="74">
        <v>176</v>
      </c>
      <c r="O824" s="74">
        <v>47</v>
      </c>
      <c r="P824" s="74">
        <v>128</v>
      </c>
      <c r="Q824" s="17">
        <v>515</v>
      </c>
      <c r="R824" s="17">
        <v>139</v>
      </c>
      <c r="S824" s="17">
        <v>30</v>
      </c>
      <c r="T824" s="17">
        <v>179</v>
      </c>
      <c r="U824" s="55">
        <f>+Table1[[#This Row],[Thames Turbo Sprint Triathlon]]/$M$3</f>
        <v>1</v>
      </c>
      <c r="V824" s="55">
        <f t="shared" si="291"/>
        <v>1</v>
      </c>
      <c r="W824" s="55">
        <f t="shared" si="292"/>
        <v>1</v>
      </c>
      <c r="X824" s="55">
        <f t="shared" si="293"/>
        <v>1</v>
      </c>
      <c r="Y824" s="55">
        <f t="shared" si="294"/>
        <v>1</v>
      </c>
      <c r="Z824" s="55">
        <f>+Table1[[#This Row],[Hillingdon Sprint Triathlon]]/$R$3</f>
        <v>1</v>
      </c>
      <c r="AA824" s="55">
        <f>+Table1[[#This Row],[London Fields]]/$S$3</f>
        <v>0.28846153846153844</v>
      </c>
      <c r="AB824" s="55">
        <f>+Table1[[#This Row],[Jekyll &amp; Hyde Park Duathlon]]/$T$3</f>
        <v>1</v>
      </c>
      <c r="AC824" s="65">
        <f t="shared" si="295"/>
        <v>3.2884615384615383</v>
      </c>
      <c r="AD824" s="55"/>
      <c r="AE824" s="55"/>
      <c r="AF824" s="55"/>
      <c r="AG824" s="55">
        <f t="shared" ref="AG824:AG832" si="312">+AC824</f>
        <v>3.2884615384615383</v>
      </c>
      <c r="AH824" s="55"/>
      <c r="AI824" s="55"/>
      <c r="AJ824" s="73">
        <f>COUNT(Table1[[#This Row],[F open]:[M SuperVet]])</f>
        <v>1</v>
      </c>
    </row>
    <row r="825" spans="1:36" s="52" customFormat="1" hidden="1" x14ac:dyDescent="0.2">
      <c r="A825" s="16" t="str">
        <f t="shared" si="308"/>
        <v xml:space="preserve"> </v>
      </c>
      <c r="B825" s="16" t="s">
        <v>492</v>
      </c>
      <c r="C825" s="15" t="s">
        <v>1615</v>
      </c>
      <c r="D825" s="29" t="s">
        <v>217</v>
      </c>
      <c r="E825" s="29" t="s">
        <v>188</v>
      </c>
      <c r="F825" s="82">
        <f t="shared" si="290"/>
        <v>308</v>
      </c>
      <c r="G825" s="82" t="str">
        <f>IF(Table1[[#This Row],[F open]]=""," ",RANK(AD825,$AD$5:$AD$1454,1))</f>
        <v xml:space="preserve"> </v>
      </c>
      <c r="H825" s="82" t="str">
        <f>IF(Table1[[#This Row],[F Vet]]=""," ",RANK(AE825,$AE$5:$AE$1454,1))</f>
        <v xml:space="preserve"> </v>
      </c>
      <c r="I825" s="82" t="str">
        <f>IF(Table1[[#This Row],[F SuperVet]]=""," ",RANK(AF825,$AF$5:$AF$1454,1))</f>
        <v xml:space="preserve"> </v>
      </c>
      <c r="J825" s="82">
        <f>IF(Table1[[#This Row],[M Open]]=""," ",RANK(AG825,$AG$5:$AG$1454,1))</f>
        <v>183</v>
      </c>
      <c r="K825" s="82" t="str">
        <f>IF(Table1[[#This Row],[M Vet]]=""," ",RANK(AH825,$AH$5:$AH$1454,1))</f>
        <v xml:space="preserve"> </v>
      </c>
      <c r="L825" s="82" t="str">
        <f>IF(Table1[[#This Row],[M SuperVet]]=""," ",RANK(AI825,$AI$5:$AI$1454,1))</f>
        <v xml:space="preserve"> </v>
      </c>
      <c r="M825" s="74">
        <v>404</v>
      </c>
      <c r="N825" s="74">
        <v>176</v>
      </c>
      <c r="O825" s="74">
        <v>47</v>
      </c>
      <c r="P825" s="74">
        <v>128</v>
      </c>
      <c r="Q825" s="17">
        <v>90</v>
      </c>
      <c r="R825" s="17">
        <v>139</v>
      </c>
      <c r="S825" s="17">
        <v>104</v>
      </c>
      <c r="T825" s="17">
        <v>179</v>
      </c>
      <c r="U825" s="55">
        <f>+Table1[[#This Row],[Thames Turbo Sprint Triathlon]]/$M$3</f>
        <v>1</v>
      </c>
      <c r="V825" s="55">
        <f t="shared" si="291"/>
        <v>1</v>
      </c>
      <c r="W825" s="55">
        <f t="shared" si="292"/>
        <v>1</v>
      </c>
      <c r="X825" s="55">
        <f t="shared" si="293"/>
        <v>1</v>
      </c>
      <c r="Y825" s="55">
        <f t="shared" si="294"/>
        <v>0.17475728155339806</v>
      </c>
      <c r="Z825" s="55">
        <f>+Table1[[#This Row],[Hillingdon Sprint Triathlon]]/$R$3</f>
        <v>1</v>
      </c>
      <c r="AA825" s="55">
        <f>+Table1[[#This Row],[London Fields]]/$S$3</f>
        <v>1</v>
      </c>
      <c r="AB825" s="55">
        <f>+Table1[[#This Row],[Jekyll &amp; Hyde Park Duathlon]]/$T$3</f>
        <v>1</v>
      </c>
      <c r="AC825" s="65">
        <f t="shared" si="295"/>
        <v>3.174757281553398</v>
      </c>
      <c r="AD825" s="55"/>
      <c r="AE825" s="55"/>
      <c r="AF825" s="55"/>
      <c r="AG825" s="55">
        <f t="shared" si="312"/>
        <v>3.174757281553398</v>
      </c>
      <c r="AH825" s="55"/>
      <c r="AI825" s="55"/>
      <c r="AJ825" s="73">
        <f>COUNT(Table1[[#This Row],[F open]:[M SuperVet]])</f>
        <v>1</v>
      </c>
    </row>
    <row r="826" spans="1:36" s="52" customFormat="1" hidden="1" x14ac:dyDescent="0.2">
      <c r="A826" s="16" t="str">
        <f t="shared" si="308"/>
        <v xml:space="preserve"> </v>
      </c>
      <c r="B826" s="16" t="s">
        <v>1658</v>
      </c>
      <c r="C826" s="15"/>
      <c r="D826" s="29" t="s">
        <v>217</v>
      </c>
      <c r="E826" s="29" t="s">
        <v>188</v>
      </c>
      <c r="F826" s="82">
        <f t="shared" si="290"/>
        <v>287</v>
      </c>
      <c r="G826" s="82" t="str">
        <f>IF(Table1[[#This Row],[F open]]=""," ",RANK(AD826,$AD$5:$AD$1454,1))</f>
        <v xml:space="preserve"> </v>
      </c>
      <c r="H826" s="82" t="str">
        <f>IF(Table1[[#This Row],[F Vet]]=""," ",RANK(AE826,$AE$5:$AE$1454,1))</f>
        <v xml:space="preserve"> </v>
      </c>
      <c r="I826" s="82" t="str">
        <f>IF(Table1[[#This Row],[F SuperVet]]=""," ",RANK(AF826,$AF$5:$AF$1454,1))</f>
        <v xml:space="preserve"> </v>
      </c>
      <c r="J826" s="82">
        <f>IF(Table1[[#This Row],[M Open]]=""," ",RANK(AG826,$AG$5:$AG$1454,1))</f>
        <v>171</v>
      </c>
      <c r="K826" s="82" t="str">
        <f>IF(Table1[[#This Row],[M Vet]]=""," ",RANK(AH826,$AH$5:$AH$1454,1))</f>
        <v xml:space="preserve"> </v>
      </c>
      <c r="L826" s="82" t="str">
        <f>IF(Table1[[#This Row],[M SuperVet]]=""," ",RANK(AI826,$AI$5:$AI$1454,1))</f>
        <v xml:space="preserve"> </v>
      </c>
      <c r="M826" s="74">
        <v>404</v>
      </c>
      <c r="N826" s="74">
        <v>176</v>
      </c>
      <c r="O826" s="74">
        <v>47</v>
      </c>
      <c r="P826" s="74">
        <v>128</v>
      </c>
      <c r="Q826" s="17">
        <v>83</v>
      </c>
      <c r="R826" s="17">
        <v>139</v>
      </c>
      <c r="S826" s="17">
        <v>104</v>
      </c>
      <c r="T826" s="17">
        <v>179</v>
      </c>
      <c r="U826" s="55">
        <f>+Table1[[#This Row],[Thames Turbo Sprint Triathlon]]/$M$3</f>
        <v>1</v>
      </c>
      <c r="V826" s="55">
        <f t="shared" si="291"/>
        <v>1</v>
      </c>
      <c r="W826" s="55">
        <f t="shared" si="292"/>
        <v>1</v>
      </c>
      <c r="X826" s="55">
        <f t="shared" si="293"/>
        <v>1</v>
      </c>
      <c r="Y826" s="55">
        <f t="shared" si="294"/>
        <v>0.16116504854368932</v>
      </c>
      <c r="Z826" s="55">
        <f>+Table1[[#This Row],[Hillingdon Sprint Triathlon]]/$R$3</f>
        <v>1</v>
      </c>
      <c r="AA826" s="55">
        <f>+Table1[[#This Row],[London Fields]]/$S$3</f>
        <v>1</v>
      </c>
      <c r="AB826" s="55">
        <f>+Table1[[#This Row],[Jekyll &amp; Hyde Park Duathlon]]/$T$3</f>
        <v>1</v>
      </c>
      <c r="AC826" s="65">
        <f t="shared" si="295"/>
        <v>3.1611650485436895</v>
      </c>
      <c r="AD826" s="55"/>
      <c r="AE826" s="55"/>
      <c r="AF826" s="55"/>
      <c r="AG826" s="55">
        <f t="shared" si="312"/>
        <v>3.1611650485436895</v>
      </c>
      <c r="AH826" s="55"/>
      <c r="AI826" s="55"/>
      <c r="AJ826" s="73">
        <f>COUNT(Table1[[#This Row],[F open]:[M SuperVet]])</f>
        <v>1</v>
      </c>
    </row>
    <row r="827" spans="1:36" s="52" customFormat="1" hidden="1" x14ac:dyDescent="0.2">
      <c r="A827" s="16" t="str">
        <f t="shared" si="308"/>
        <v xml:space="preserve"> </v>
      </c>
      <c r="B827" s="16" t="s">
        <v>1728</v>
      </c>
      <c r="C827" s="15"/>
      <c r="D827" s="29" t="s">
        <v>217</v>
      </c>
      <c r="E827" s="29" t="s">
        <v>188</v>
      </c>
      <c r="F827" s="82">
        <f t="shared" si="290"/>
        <v>529</v>
      </c>
      <c r="G827" s="82" t="str">
        <f>IF(Table1[[#This Row],[F open]]=""," ",RANK(AD827,$AD$5:$AD$1454,1))</f>
        <v xml:space="preserve"> </v>
      </c>
      <c r="H827" s="82" t="str">
        <f>IF(Table1[[#This Row],[F Vet]]=""," ",RANK(AE827,$AE$5:$AE$1454,1))</f>
        <v xml:space="preserve"> </v>
      </c>
      <c r="I827" s="82" t="str">
        <f>IF(Table1[[#This Row],[F SuperVet]]=""," ",RANK(AF827,$AF$5:$AF$1454,1))</f>
        <v xml:space="preserve"> </v>
      </c>
      <c r="J827" s="82">
        <f>IF(Table1[[#This Row],[M Open]]=""," ",RANK(AG827,$AG$5:$AG$1454,1))</f>
        <v>296</v>
      </c>
      <c r="K827" s="82" t="str">
        <f>IF(Table1[[#This Row],[M Vet]]=""," ",RANK(AH827,$AH$5:$AH$1454,1))</f>
        <v xml:space="preserve"> </v>
      </c>
      <c r="L827" s="82" t="str">
        <f>IF(Table1[[#This Row],[M SuperVet]]=""," ",RANK(AI827,$AI$5:$AI$1454,1))</f>
        <v xml:space="preserve"> </v>
      </c>
      <c r="M827" s="74">
        <v>404</v>
      </c>
      <c r="N827" s="74">
        <v>176</v>
      </c>
      <c r="O827" s="74">
        <v>47</v>
      </c>
      <c r="P827" s="74">
        <v>128</v>
      </c>
      <c r="Q827" s="17">
        <v>180</v>
      </c>
      <c r="R827" s="17">
        <v>139</v>
      </c>
      <c r="S827" s="17">
        <v>104</v>
      </c>
      <c r="T827" s="17">
        <v>179</v>
      </c>
      <c r="U827" s="55">
        <f>+Table1[[#This Row],[Thames Turbo Sprint Triathlon]]/$M$3</f>
        <v>1</v>
      </c>
      <c r="V827" s="55">
        <f t="shared" si="291"/>
        <v>1</v>
      </c>
      <c r="W827" s="55">
        <f t="shared" si="292"/>
        <v>1</v>
      </c>
      <c r="X827" s="55">
        <f t="shared" si="293"/>
        <v>1</v>
      </c>
      <c r="Y827" s="55">
        <f t="shared" si="294"/>
        <v>0.34951456310679613</v>
      </c>
      <c r="Z827" s="55">
        <f>+Table1[[#This Row],[Hillingdon Sprint Triathlon]]/$R$3</f>
        <v>1</v>
      </c>
      <c r="AA827" s="55">
        <f>+Table1[[#This Row],[London Fields]]/$S$3</f>
        <v>1</v>
      </c>
      <c r="AB827" s="55">
        <f>+Table1[[#This Row],[Jekyll &amp; Hyde Park Duathlon]]/$T$3</f>
        <v>1</v>
      </c>
      <c r="AC827" s="65">
        <f t="shared" si="295"/>
        <v>3.349514563106796</v>
      </c>
      <c r="AD827" s="55"/>
      <c r="AE827" s="55"/>
      <c r="AF827" s="55"/>
      <c r="AG827" s="55">
        <f t="shared" si="312"/>
        <v>3.349514563106796</v>
      </c>
      <c r="AH827" s="55"/>
      <c r="AI827" s="55"/>
      <c r="AJ827" s="73">
        <f>COUNT(Table1[[#This Row],[F open]:[M SuperVet]])</f>
        <v>1</v>
      </c>
    </row>
    <row r="828" spans="1:36" s="52" customFormat="1" hidden="1" x14ac:dyDescent="0.2">
      <c r="A828" s="16" t="str">
        <f t="shared" si="308"/>
        <v xml:space="preserve"> </v>
      </c>
      <c r="B828" s="16" t="s">
        <v>1745</v>
      </c>
      <c r="C828" s="15"/>
      <c r="D828" s="29" t="s">
        <v>217</v>
      </c>
      <c r="E828" s="29" t="s">
        <v>188</v>
      </c>
      <c r="F828" s="82">
        <f t="shared" si="290"/>
        <v>595</v>
      </c>
      <c r="G828" s="82" t="str">
        <f>IF(Table1[[#This Row],[F open]]=""," ",RANK(AD828,$AD$5:$AD$1454,1))</f>
        <v xml:space="preserve"> </v>
      </c>
      <c r="H828" s="82" t="str">
        <f>IF(Table1[[#This Row],[F Vet]]=""," ",RANK(AE828,$AE$5:$AE$1454,1))</f>
        <v xml:space="preserve"> </v>
      </c>
      <c r="I828" s="82" t="str">
        <f>IF(Table1[[#This Row],[F SuperVet]]=""," ",RANK(AF828,$AF$5:$AF$1454,1))</f>
        <v xml:space="preserve"> </v>
      </c>
      <c r="J828" s="82">
        <f>IF(Table1[[#This Row],[M Open]]=""," ",RANK(AG828,$AG$5:$AG$1454,1))</f>
        <v>323</v>
      </c>
      <c r="K828" s="82" t="str">
        <f>IF(Table1[[#This Row],[M Vet]]=""," ",RANK(AH828,$AH$5:$AH$1454,1))</f>
        <v xml:space="preserve"> </v>
      </c>
      <c r="L828" s="82" t="str">
        <f>IF(Table1[[#This Row],[M SuperVet]]=""," ",RANK(AI828,$AI$5:$AI$1454,1))</f>
        <v xml:space="preserve"> </v>
      </c>
      <c r="M828" s="74">
        <v>404</v>
      </c>
      <c r="N828" s="74">
        <v>176</v>
      </c>
      <c r="O828" s="74">
        <v>47</v>
      </c>
      <c r="P828" s="74">
        <v>128</v>
      </c>
      <c r="Q828" s="17">
        <v>208</v>
      </c>
      <c r="R828" s="17">
        <v>139</v>
      </c>
      <c r="S828" s="17">
        <v>104</v>
      </c>
      <c r="T828" s="17">
        <v>179</v>
      </c>
      <c r="U828" s="55">
        <f>+Table1[[#This Row],[Thames Turbo Sprint Triathlon]]/$M$3</f>
        <v>1</v>
      </c>
      <c r="V828" s="55">
        <f t="shared" si="291"/>
        <v>1</v>
      </c>
      <c r="W828" s="55">
        <f t="shared" si="292"/>
        <v>1</v>
      </c>
      <c r="X828" s="55">
        <f t="shared" si="293"/>
        <v>1</v>
      </c>
      <c r="Y828" s="55">
        <f t="shared" si="294"/>
        <v>0.40388349514563104</v>
      </c>
      <c r="Z828" s="55">
        <f>+Table1[[#This Row],[Hillingdon Sprint Triathlon]]/$R$3</f>
        <v>1</v>
      </c>
      <c r="AA828" s="55">
        <f>+Table1[[#This Row],[London Fields]]/$S$3</f>
        <v>1</v>
      </c>
      <c r="AB828" s="55">
        <f>+Table1[[#This Row],[Jekyll &amp; Hyde Park Duathlon]]/$T$3</f>
        <v>1</v>
      </c>
      <c r="AC828" s="65">
        <f t="shared" si="295"/>
        <v>3.4038834951456312</v>
      </c>
      <c r="AD828" s="55"/>
      <c r="AE828" s="55"/>
      <c r="AF828" s="55"/>
      <c r="AG828" s="55">
        <f t="shared" si="312"/>
        <v>3.4038834951456312</v>
      </c>
      <c r="AH828" s="55"/>
      <c r="AI828" s="55"/>
      <c r="AJ828" s="73">
        <f>COUNT(Table1[[#This Row],[F open]:[M SuperVet]])</f>
        <v>1</v>
      </c>
    </row>
    <row r="829" spans="1:36" s="52" customFormat="1" hidden="1" x14ac:dyDescent="0.2">
      <c r="A829" s="16" t="str">
        <f t="shared" si="308"/>
        <v xml:space="preserve"> </v>
      </c>
      <c r="B829" s="16" t="s">
        <v>1896</v>
      </c>
      <c r="C829" s="15"/>
      <c r="D829" s="29" t="s">
        <v>217</v>
      </c>
      <c r="E829" s="29" t="s">
        <v>188</v>
      </c>
      <c r="F829" s="82">
        <f t="shared" si="290"/>
        <v>1133</v>
      </c>
      <c r="G829" s="82" t="str">
        <f>IF(Table1[[#This Row],[F open]]=""," ",RANK(AD829,$AD$5:$AD$1454,1))</f>
        <v xml:space="preserve"> </v>
      </c>
      <c r="H829" s="82" t="str">
        <f>IF(Table1[[#This Row],[F Vet]]=""," ",RANK(AE829,$AE$5:$AE$1454,1))</f>
        <v xml:space="preserve"> </v>
      </c>
      <c r="I829" s="82" t="str">
        <f>IF(Table1[[#This Row],[F SuperVet]]=""," ",RANK(AF829,$AF$5:$AF$1454,1))</f>
        <v xml:space="preserve"> </v>
      </c>
      <c r="J829" s="82">
        <f>IF(Table1[[#This Row],[M Open]]=""," ",RANK(AG829,$AG$5:$AG$1454,1))</f>
        <v>531</v>
      </c>
      <c r="K829" s="82" t="str">
        <f>IF(Table1[[#This Row],[M Vet]]=""," ",RANK(AH829,$AH$5:$AH$1454,1))</f>
        <v xml:space="preserve"> </v>
      </c>
      <c r="L829" s="82" t="str">
        <f>IF(Table1[[#This Row],[M SuperVet]]=""," ",RANK(AI829,$AI$5:$AI$1454,1))</f>
        <v xml:space="preserve"> </v>
      </c>
      <c r="M829" s="74">
        <v>404</v>
      </c>
      <c r="N829" s="74">
        <v>176</v>
      </c>
      <c r="O829" s="74">
        <v>47</v>
      </c>
      <c r="P829" s="74">
        <v>128</v>
      </c>
      <c r="Q829" s="17">
        <v>410</v>
      </c>
      <c r="R829" s="17">
        <v>139</v>
      </c>
      <c r="S829" s="17">
        <v>104</v>
      </c>
      <c r="T829" s="17">
        <v>179</v>
      </c>
      <c r="U829" s="55">
        <f>+Table1[[#This Row],[Thames Turbo Sprint Triathlon]]/$M$3</f>
        <v>1</v>
      </c>
      <c r="V829" s="55">
        <f t="shared" si="291"/>
        <v>1</v>
      </c>
      <c r="W829" s="55">
        <f t="shared" si="292"/>
        <v>1</v>
      </c>
      <c r="X829" s="55">
        <f t="shared" si="293"/>
        <v>1</v>
      </c>
      <c r="Y829" s="55">
        <f t="shared" si="294"/>
        <v>0.79611650485436891</v>
      </c>
      <c r="Z829" s="55">
        <f>+Table1[[#This Row],[Hillingdon Sprint Triathlon]]/$R$3</f>
        <v>1</v>
      </c>
      <c r="AA829" s="55">
        <f>+Table1[[#This Row],[London Fields]]/$S$3</f>
        <v>1</v>
      </c>
      <c r="AB829" s="55">
        <f>+Table1[[#This Row],[Jekyll &amp; Hyde Park Duathlon]]/$T$3</f>
        <v>1</v>
      </c>
      <c r="AC829" s="65">
        <f t="shared" si="295"/>
        <v>3.796116504854369</v>
      </c>
      <c r="AD829" s="55"/>
      <c r="AE829" s="55"/>
      <c r="AF829" s="55"/>
      <c r="AG829" s="55">
        <f t="shared" si="312"/>
        <v>3.796116504854369</v>
      </c>
      <c r="AH829" s="55"/>
      <c r="AI829" s="55"/>
      <c r="AJ829" s="73">
        <f>COUNT(Table1[[#This Row],[F open]:[M SuperVet]])</f>
        <v>1</v>
      </c>
    </row>
    <row r="830" spans="1:36" s="52" customFormat="1" hidden="1" x14ac:dyDescent="0.2">
      <c r="A830" s="16" t="str">
        <f t="shared" si="308"/>
        <v xml:space="preserve"> </v>
      </c>
      <c r="B830" s="16" t="s">
        <v>1815</v>
      </c>
      <c r="C830" s="15"/>
      <c r="D830" s="29" t="s">
        <v>217</v>
      </c>
      <c r="E830" s="29" t="s">
        <v>188</v>
      </c>
      <c r="F830" s="82">
        <f t="shared" si="290"/>
        <v>841</v>
      </c>
      <c r="G830" s="82" t="str">
        <f>IF(Table1[[#This Row],[F open]]=""," ",RANK(AD830,$AD$5:$AD$1454,1))</f>
        <v xml:space="preserve"> </v>
      </c>
      <c r="H830" s="82" t="str">
        <f>IF(Table1[[#This Row],[F Vet]]=""," ",RANK(AE830,$AE$5:$AE$1454,1))</f>
        <v xml:space="preserve"> </v>
      </c>
      <c r="I830" s="82" t="str">
        <f>IF(Table1[[#This Row],[F SuperVet]]=""," ",RANK(AF830,$AF$5:$AF$1454,1))</f>
        <v xml:space="preserve"> </v>
      </c>
      <c r="J830" s="82">
        <f>IF(Table1[[#This Row],[M Open]]=""," ",RANK(AG830,$AG$5:$AG$1454,1))</f>
        <v>434</v>
      </c>
      <c r="K830" s="82" t="str">
        <f>IF(Table1[[#This Row],[M Vet]]=""," ",RANK(AH830,$AH$5:$AH$1454,1))</f>
        <v xml:space="preserve"> </v>
      </c>
      <c r="L830" s="82" t="str">
        <f>IF(Table1[[#This Row],[M SuperVet]]=""," ",RANK(AI830,$AI$5:$AI$1454,1))</f>
        <v xml:space="preserve"> </v>
      </c>
      <c r="M830" s="74">
        <v>404</v>
      </c>
      <c r="N830" s="74">
        <v>176</v>
      </c>
      <c r="O830" s="74">
        <v>47</v>
      </c>
      <c r="P830" s="74">
        <v>128</v>
      </c>
      <c r="Q830" s="17">
        <v>306</v>
      </c>
      <c r="R830" s="17">
        <v>139</v>
      </c>
      <c r="S830" s="17">
        <v>104</v>
      </c>
      <c r="T830" s="17">
        <v>179</v>
      </c>
      <c r="U830" s="55">
        <f>+Table1[[#This Row],[Thames Turbo Sprint Triathlon]]/$M$3</f>
        <v>1</v>
      </c>
      <c r="V830" s="55">
        <f t="shared" si="291"/>
        <v>1</v>
      </c>
      <c r="W830" s="55">
        <f t="shared" si="292"/>
        <v>1</v>
      </c>
      <c r="X830" s="55">
        <f t="shared" si="293"/>
        <v>1</v>
      </c>
      <c r="Y830" s="55">
        <f t="shared" si="294"/>
        <v>0.59417475728155345</v>
      </c>
      <c r="Z830" s="55">
        <f>+Table1[[#This Row],[Hillingdon Sprint Triathlon]]/$R$3</f>
        <v>1</v>
      </c>
      <c r="AA830" s="55">
        <f>+Table1[[#This Row],[London Fields]]/$S$3</f>
        <v>1</v>
      </c>
      <c r="AB830" s="55">
        <f>+Table1[[#This Row],[Jekyll &amp; Hyde Park Duathlon]]/$T$3</f>
        <v>1</v>
      </c>
      <c r="AC830" s="65">
        <f t="shared" si="295"/>
        <v>3.5941747572815537</v>
      </c>
      <c r="AD830" s="55"/>
      <c r="AE830" s="55"/>
      <c r="AF830" s="55"/>
      <c r="AG830" s="55">
        <f t="shared" si="312"/>
        <v>3.5941747572815537</v>
      </c>
      <c r="AH830" s="55"/>
      <c r="AI830" s="55"/>
      <c r="AJ830" s="73">
        <f>COUNT(Table1[[#This Row],[F open]:[M SuperVet]])</f>
        <v>1</v>
      </c>
    </row>
    <row r="831" spans="1:36" s="52" customFormat="1" hidden="1" x14ac:dyDescent="0.2">
      <c r="A831" s="16" t="str">
        <f t="shared" si="308"/>
        <v xml:space="preserve"> </v>
      </c>
      <c r="B831" s="16" t="s">
        <v>1787</v>
      </c>
      <c r="C831" s="15"/>
      <c r="D831" s="29" t="s">
        <v>217</v>
      </c>
      <c r="E831" s="29" t="s">
        <v>188</v>
      </c>
      <c r="F831" s="82">
        <f t="shared" si="290"/>
        <v>753</v>
      </c>
      <c r="G831" s="82" t="str">
        <f>IF(Table1[[#This Row],[F open]]=""," ",RANK(AD831,$AD$5:$AD$1454,1))</f>
        <v xml:space="preserve"> </v>
      </c>
      <c r="H831" s="82" t="str">
        <f>IF(Table1[[#This Row],[F Vet]]=""," ",RANK(AE831,$AE$5:$AE$1454,1))</f>
        <v xml:space="preserve"> </v>
      </c>
      <c r="I831" s="82" t="str">
        <f>IF(Table1[[#This Row],[F SuperVet]]=""," ",RANK(AF831,$AF$5:$AF$1454,1))</f>
        <v xml:space="preserve"> </v>
      </c>
      <c r="J831" s="82">
        <f>IF(Table1[[#This Row],[M Open]]=""," ",RANK(AG831,$AG$5:$AG$1454,1))</f>
        <v>402</v>
      </c>
      <c r="K831" s="82" t="str">
        <f>IF(Table1[[#This Row],[M Vet]]=""," ",RANK(AH831,$AH$5:$AH$1454,1))</f>
        <v xml:space="preserve"> </v>
      </c>
      <c r="L831" s="82" t="str">
        <f>IF(Table1[[#This Row],[M SuperVet]]=""," ",RANK(AI831,$AI$5:$AI$1454,1))</f>
        <v xml:space="preserve"> </v>
      </c>
      <c r="M831" s="74">
        <v>404</v>
      </c>
      <c r="N831" s="74">
        <v>176</v>
      </c>
      <c r="O831" s="74">
        <v>47</v>
      </c>
      <c r="P831" s="74">
        <v>128</v>
      </c>
      <c r="Q831" s="17">
        <v>270</v>
      </c>
      <c r="R831" s="17">
        <v>139</v>
      </c>
      <c r="S831" s="17">
        <v>104</v>
      </c>
      <c r="T831" s="17">
        <v>179</v>
      </c>
      <c r="U831" s="55">
        <f>+Table1[[#This Row],[Thames Turbo Sprint Triathlon]]/$M$3</f>
        <v>1</v>
      </c>
      <c r="V831" s="55">
        <f t="shared" si="291"/>
        <v>1</v>
      </c>
      <c r="W831" s="55">
        <f t="shared" si="292"/>
        <v>1</v>
      </c>
      <c r="X831" s="55">
        <f t="shared" si="293"/>
        <v>1</v>
      </c>
      <c r="Y831" s="55">
        <f t="shared" si="294"/>
        <v>0.52427184466019416</v>
      </c>
      <c r="Z831" s="55">
        <f>+Table1[[#This Row],[Hillingdon Sprint Triathlon]]/$R$3</f>
        <v>1</v>
      </c>
      <c r="AA831" s="55">
        <f>+Table1[[#This Row],[London Fields]]/$S$3</f>
        <v>1</v>
      </c>
      <c r="AB831" s="55">
        <f>+Table1[[#This Row],[Jekyll &amp; Hyde Park Duathlon]]/$T$3</f>
        <v>1</v>
      </c>
      <c r="AC831" s="65">
        <f t="shared" si="295"/>
        <v>3.5242718446601939</v>
      </c>
      <c r="AD831" s="55"/>
      <c r="AE831" s="55"/>
      <c r="AF831" s="55"/>
      <c r="AG831" s="55">
        <f t="shared" si="312"/>
        <v>3.5242718446601939</v>
      </c>
      <c r="AH831" s="55"/>
      <c r="AI831" s="55"/>
      <c r="AJ831" s="73">
        <f>COUNT(Table1[[#This Row],[F open]:[M SuperVet]])</f>
        <v>1</v>
      </c>
    </row>
    <row r="832" spans="1:36" s="52" customFormat="1" hidden="1" x14ac:dyDescent="0.2">
      <c r="A832" s="16" t="str">
        <f t="shared" si="308"/>
        <v xml:space="preserve"> </v>
      </c>
      <c r="B832" s="16" t="s">
        <v>404</v>
      </c>
      <c r="C832" s="15" t="s">
        <v>144</v>
      </c>
      <c r="D832" s="29" t="s">
        <v>217</v>
      </c>
      <c r="E832" s="29" t="s">
        <v>188</v>
      </c>
      <c r="F832" s="82">
        <f t="shared" si="290"/>
        <v>237</v>
      </c>
      <c r="G832" s="82" t="str">
        <f>IF(Table1[[#This Row],[F open]]=""," ",RANK(AD832,$AD$5:$AD$1454,1))</f>
        <v xml:space="preserve"> </v>
      </c>
      <c r="H832" s="82" t="str">
        <f>IF(Table1[[#This Row],[F Vet]]=""," ",RANK(AE832,$AE$5:$AE$1454,1))</f>
        <v xml:space="preserve"> </v>
      </c>
      <c r="I832" s="82" t="str">
        <f>IF(Table1[[#This Row],[F SuperVet]]=""," ",RANK(AF832,$AF$5:$AF$1454,1))</f>
        <v xml:space="preserve"> </v>
      </c>
      <c r="J832" s="82">
        <f>IF(Table1[[#This Row],[M Open]]=""," ",RANK(AG832,$AG$5:$AG$1454,1))</f>
        <v>142</v>
      </c>
      <c r="K832" s="82" t="str">
        <f>IF(Table1[[#This Row],[M Vet]]=""," ",RANK(AH832,$AH$5:$AH$1454,1))</f>
        <v xml:space="preserve"> </v>
      </c>
      <c r="L832" s="82" t="str">
        <f>IF(Table1[[#This Row],[M SuperVet]]=""," ",RANK(AI832,$AI$5:$AI$1454,1))</f>
        <v xml:space="preserve"> </v>
      </c>
      <c r="M832" s="74">
        <v>48</v>
      </c>
      <c r="N832" s="74">
        <v>176</v>
      </c>
      <c r="O832" s="74">
        <v>47</v>
      </c>
      <c r="P832" s="74">
        <v>128</v>
      </c>
      <c r="Q832" s="17">
        <v>515</v>
      </c>
      <c r="R832" s="17">
        <v>139</v>
      </c>
      <c r="S832" s="17">
        <v>104</v>
      </c>
      <c r="T832" s="17">
        <v>179</v>
      </c>
      <c r="U832" s="55">
        <f>+Table1[[#This Row],[Thames Turbo Sprint Triathlon]]/$M$3</f>
        <v>0.11881188118811881</v>
      </c>
      <c r="V832" s="55">
        <f t="shared" si="291"/>
        <v>1</v>
      </c>
      <c r="W832" s="55">
        <f t="shared" si="292"/>
        <v>1</v>
      </c>
      <c r="X832" s="55">
        <f t="shared" si="293"/>
        <v>1</v>
      </c>
      <c r="Y832" s="55">
        <f t="shared" si="294"/>
        <v>1</v>
      </c>
      <c r="Z832" s="55">
        <f>+Table1[[#This Row],[Hillingdon Sprint Triathlon]]/$R$3</f>
        <v>1</v>
      </c>
      <c r="AA832" s="55">
        <f>+Table1[[#This Row],[London Fields]]/$S$3</f>
        <v>1</v>
      </c>
      <c r="AB832" s="55">
        <f>+Table1[[#This Row],[Jekyll &amp; Hyde Park Duathlon]]/$T$3</f>
        <v>1</v>
      </c>
      <c r="AC832" s="65">
        <f t="shared" si="295"/>
        <v>3.1188118811881189</v>
      </c>
      <c r="AD832" s="55"/>
      <c r="AE832" s="55"/>
      <c r="AF832" s="55"/>
      <c r="AG832" s="55">
        <f t="shared" si="312"/>
        <v>3.1188118811881189</v>
      </c>
      <c r="AH832" s="55"/>
      <c r="AI832" s="55"/>
      <c r="AJ832" s="73">
        <f>COUNT(Table1[[#This Row],[F open]:[M SuperVet]])</f>
        <v>1</v>
      </c>
    </row>
    <row r="833" spans="1:36" s="52" customFormat="1" hidden="1" x14ac:dyDescent="0.2">
      <c r="A833" s="16" t="str">
        <f t="shared" si="308"/>
        <v xml:space="preserve"> </v>
      </c>
      <c r="B833" s="16" t="s">
        <v>1879</v>
      </c>
      <c r="C833" s="15"/>
      <c r="D833" s="29" t="s">
        <v>1059</v>
      </c>
      <c r="E833" s="29" t="s">
        <v>188</v>
      </c>
      <c r="F833" s="82">
        <f t="shared" si="290"/>
        <v>1074</v>
      </c>
      <c r="G833" s="82" t="str">
        <f>IF(Table1[[#This Row],[F open]]=""," ",RANK(AD833,$AD$5:$AD$1454,1))</f>
        <v xml:space="preserve"> </v>
      </c>
      <c r="H833" s="82" t="str">
        <f>IF(Table1[[#This Row],[F Vet]]=""," ",RANK(AE833,$AE$5:$AE$1454,1))</f>
        <v xml:space="preserve"> </v>
      </c>
      <c r="I833" s="82" t="str">
        <f>IF(Table1[[#This Row],[F SuperVet]]=""," ",RANK(AF833,$AF$5:$AF$1454,1))</f>
        <v xml:space="preserve"> </v>
      </c>
      <c r="J833" s="82" t="str">
        <f>IF(Table1[[#This Row],[M Open]]=""," ",RANK(AG833,$AG$5:$AG$1454,1))</f>
        <v xml:space="preserve"> </v>
      </c>
      <c r="K833" s="82" t="str">
        <f>IF(Table1[[#This Row],[M Vet]]=""," ",RANK(AH833,$AH$5:$AH$1454,1))</f>
        <v xml:space="preserve"> </v>
      </c>
      <c r="L833" s="82">
        <f>IF(Table1[[#This Row],[M SuperVet]]=""," ",RANK(AI833,$AI$5:$AI$1454,1))</f>
        <v>65</v>
      </c>
      <c r="M833" s="74">
        <v>404</v>
      </c>
      <c r="N833" s="74">
        <v>176</v>
      </c>
      <c r="O833" s="74">
        <v>47</v>
      </c>
      <c r="P833" s="74">
        <v>128</v>
      </c>
      <c r="Q833" s="17">
        <v>388</v>
      </c>
      <c r="R833" s="17">
        <v>139</v>
      </c>
      <c r="S833" s="17">
        <v>104</v>
      </c>
      <c r="T833" s="17">
        <v>179</v>
      </c>
      <c r="U833" s="55">
        <f>+Table1[[#This Row],[Thames Turbo Sprint Triathlon]]/$M$3</f>
        <v>1</v>
      </c>
      <c r="V833" s="55">
        <f t="shared" si="291"/>
        <v>1</v>
      </c>
      <c r="W833" s="55">
        <f t="shared" si="292"/>
        <v>1</v>
      </c>
      <c r="X833" s="55">
        <f t="shared" si="293"/>
        <v>1</v>
      </c>
      <c r="Y833" s="55">
        <f t="shared" si="294"/>
        <v>0.75339805825242723</v>
      </c>
      <c r="Z833" s="55">
        <f>+Table1[[#This Row],[Hillingdon Sprint Triathlon]]/$R$3</f>
        <v>1</v>
      </c>
      <c r="AA833" s="55">
        <f>+Table1[[#This Row],[London Fields]]/$S$3</f>
        <v>1</v>
      </c>
      <c r="AB833" s="55">
        <f>+Table1[[#This Row],[Jekyll &amp; Hyde Park Duathlon]]/$T$3</f>
        <v>1</v>
      </c>
      <c r="AC833" s="65">
        <f t="shared" si="295"/>
        <v>3.7533980582524271</v>
      </c>
      <c r="AD833" s="55"/>
      <c r="AE833" s="55"/>
      <c r="AF833" s="55"/>
      <c r="AG833" s="55"/>
      <c r="AH833" s="55"/>
      <c r="AI833" s="55">
        <f>+AC833</f>
        <v>3.7533980582524271</v>
      </c>
      <c r="AJ833" s="73">
        <f>COUNT(Table1[[#This Row],[F open]:[M SuperVet]])</f>
        <v>1</v>
      </c>
    </row>
    <row r="834" spans="1:36" s="52" customFormat="1" hidden="1" x14ac:dyDescent="0.2">
      <c r="A834" s="16" t="str">
        <f t="shared" si="308"/>
        <v xml:space="preserve"> </v>
      </c>
      <c r="B834" s="16" t="s">
        <v>887</v>
      </c>
      <c r="C834" s="15" t="s">
        <v>205</v>
      </c>
      <c r="D834" s="29" t="s">
        <v>397</v>
      </c>
      <c r="E834" s="29" t="s">
        <v>188</v>
      </c>
      <c r="F834" s="82">
        <f t="shared" si="290"/>
        <v>772</v>
      </c>
      <c r="G834" s="82" t="str">
        <f>IF(Table1[[#This Row],[F open]]=""," ",RANK(AD834,$AD$5:$AD$1454,1))</f>
        <v xml:space="preserve"> </v>
      </c>
      <c r="H834" s="82" t="str">
        <f>IF(Table1[[#This Row],[F Vet]]=""," ",RANK(AE834,$AE$5:$AE$1454,1))</f>
        <v xml:space="preserve"> </v>
      </c>
      <c r="I834" s="82" t="str">
        <f>IF(Table1[[#This Row],[F SuperVet]]=""," ",RANK(AF834,$AF$5:$AF$1454,1))</f>
        <v xml:space="preserve"> </v>
      </c>
      <c r="J834" s="82" t="str">
        <f>IF(Table1[[#This Row],[M Open]]=""," ",RANK(AG834,$AG$5:$AG$1454,1))</f>
        <v xml:space="preserve"> </v>
      </c>
      <c r="K834" s="82">
        <f>IF(Table1[[#This Row],[M Vet]]=""," ",RANK(AH834,$AH$5:$AH$1454,1))</f>
        <v>186</v>
      </c>
      <c r="L834" s="82" t="str">
        <f>IF(Table1[[#This Row],[M SuperVet]]=""," ",RANK(AI834,$AI$5:$AI$1454,1))</f>
        <v xml:space="preserve"> </v>
      </c>
      <c r="M834" s="74">
        <v>218</v>
      </c>
      <c r="N834" s="74">
        <v>176</v>
      </c>
      <c r="O834" s="74">
        <v>47</v>
      </c>
      <c r="P834" s="74">
        <v>128</v>
      </c>
      <c r="Q834" s="17">
        <v>515</v>
      </c>
      <c r="R834" s="17">
        <v>139</v>
      </c>
      <c r="S834" s="17">
        <v>104</v>
      </c>
      <c r="T834" s="17">
        <v>179</v>
      </c>
      <c r="U834" s="55">
        <f>+Table1[[#This Row],[Thames Turbo Sprint Triathlon]]/$M$3</f>
        <v>0.53960396039603964</v>
      </c>
      <c r="V834" s="55">
        <f t="shared" si="291"/>
        <v>1</v>
      </c>
      <c r="W834" s="55">
        <f t="shared" si="292"/>
        <v>1</v>
      </c>
      <c r="X834" s="55">
        <f t="shared" si="293"/>
        <v>1</v>
      </c>
      <c r="Y834" s="55">
        <f t="shared" si="294"/>
        <v>1</v>
      </c>
      <c r="Z834" s="55">
        <f>+Table1[[#This Row],[Hillingdon Sprint Triathlon]]/$R$3</f>
        <v>1</v>
      </c>
      <c r="AA834" s="55">
        <f>+Table1[[#This Row],[London Fields]]/$S$3</f>
        <v>1</v>
      </c>
      <c r="AB834" s="55">
        <f>+Table1[[#This Row],[Jekyll &amp; Hyde Park Duathlon]]/$T$3</f>
        <v>1</v>
      </c>
      <c r="AC834" s="65">
        <f t="shared" si="295"/>
        <v>3.5396039603960396</v>
      </c>
      <c r="AD834" s="55"/>
      <c r="AE834" s="55"/>
      <c r="AF834" s="55"/>
      <c r="AG834" s="55"/>
      <c r="AH834" s="55">
        <f t="shared" ref="AH834:AH835" si="313">+AC834</f>
        <v>3.5396039603960396</v>
      </c>
      <c r="AI834" s="55"/>
      <c r="AJ834" s="73">
        <f>COUNT(Table1[[#This Row],[F open]:[M SuperVet]])</f>
        <v>1</v>
      </c>
    </row>
    <row r="835" spans="1:36" s="52" customFormat="1" hidden="1" x14ac:dyDescent="0.2">
      <c r="A835" s="16" t="str">
        <f t="shared" si="308"/>
        <v xml:space="preserve"> </v>
      </c>
      <c r="B835" s="16" t="s">
        <v>297</v>
      </c>
      <c r="C835" s="15" t="s">
        <v>122</v>
      </c>
      <c r="D835" s="29" t="s">
        <v>397</v>
      </c>
      <c r="E835" s="29" t="s">
        <v>188</v>
      </c>
      <c r="F835" s="82">
        <f t="shared" si="290"/>
        <v>20</v>
      </c>
      <c r="G835" s="82" t="str">
        <f>IF(Table1[[#This Row],[F open]]=""," ",RANK(AD835,$AD$5:$AD$1454,1))</f>
        <v xml:space="preserve"> </v>
      </c>
      <c r="H835" s="82" t="str">
        <f>IF(Table1[[#This Row],[F Vet]]=""," ",RANK(AE835,$AE$5:$AE$1454,1))</f>
        <v xml:space="preserve"> </v>
      </c>
      <c r="I835" s="82" t="str">
        <f>IF(Table1[[#This Row],[F SuperVet]]=""," ",RANK(AF835,$AF$5:$AF$1454,1))</f>
        <v xml:space="preserve"> </v>
      </c>
      <c r="J835" s="82" t="str">
        <f>IF(Table1[[#This Row],[M Open]]=""," ",RANK(AG835,$AG$5:$AG$1454,1))</f>
        <v xml:space="preserve"> </v>
      </c>
      <c r="K835" s="82">
        <f>IF(Table1[[#This Row],[M Vet]]=""," ",RANK(AH835,$AH$5:$AH$1454,1))</f>
        <v>7</v>
      </c>
      <c r="L835" s="82" t="str">
        <f>IF(Table1[[#This Row],[M SuperVet]]=""," ",RANK(AI835,$AI$5:$AI$1454,1))</f>
        <v xml:space="preserve"> </v>
      </c>
      <c r="M835" s="74">
        <v>57</v>
      </c>
      <c r="N835" s="74">
        <v>23</v>
      </c>
      <c r="O835" s="74">
        <v>47</v>
      </c>
      <c r="P835" s="74">
        <v>16</v>
      </c>
      <c r="Q835" s="17">
        <v>515</v>
      </c>
      <c r="R835" s="17">
        <v>139</v>
      </c>
      <c r="S835" s="17">
        <v>104</v>
      </c>
      <c r="T835" s="17">
        <v>179</v>
      </c>
      <c r="U835" s="55">
        <f>+Table1[[#This Row],[Thames Turbo Sprint Triathlon]]/$M$3</f>
        <v>0.14108910891089108</v>
      </c>
      <c r="V835" s="55">
        <f t="shared" si="291"/>
        <v>0.13068181818181818</v>
      </c>
      <c r="W835" s="55">
        <f t="shared" si="292"/>
        <v>1</v>
      </c>
      <c r="X835" s="55">
        <f t="shared" si="293"/>
        <v>0.125</v>
      </c>
      <c r="Y835" s="55">
        <f t="shared" si="294"/>
        <v>1</v>
      </c>
      <c r="Z835" s="55">
        <f>+Table1[[#This Row],[Hillingdon Sprint Triathlon]]/$R$3</f>
        <v>1</v>
      </c>
      <c r="AA835" s="55">
        <f>+Table1[[#This Row],[London Fields]]/$S$3</f>
        <v>1</v>
      </c>
      <c r="AB835" s="55">
        <f>+Table1[[#This Row],[Jekyll &amp; Hyde Park Duathlon]]/$T$3</f>
        <v>1</v>
      </c>
      <c r="AC835" s="65">
        <f t="shared" si="295"/>
        <v>1.3967709270927093</v>
      </c>
      <c r="AD835" s="55"/>
      <c r="AE835" s="55"/>
      <c r="AF835" s="55"/>
      <c r="AG835" s="55"/>
      <c r="AH835" s="55">
        <f t="shared" si="313"/>
        <v>1.3967709270927093</v>
      </c>
      <c r="AI835" s="55"/>
      <c r="AJ835" s="73">
        <f>COUNT(Table1[[#This Row],[F open]:[M SuperVet]])</f>
        <v>1</v>
      </c>
    </row>
    <row r="836" spans="1:36" s="52" customFormat="1" hidden="1" x14ac:dyDescent="0.2">
      <c r="A836" s="16" t="str">
        <f t="shared" si="308"/>
        <v xml:space="preserve"> </v>
      </c>
      <c r="B836" s="16" t="s">
        <v>949</v>
      </c>
      <c r="C836" s="15"/>
      <c r="D836" s="29" t="s">
        <v>217</v>
      </c>
      <c r="E836" s="29" t="s">
        <v>188</v>
      </c>
      <c r="F836" s="82">
        <f t="shared" si="290"/>
        <v>1037</v>
      </c>
      <c r="G836" s="82" t="str">
        <f>IF(Table1[[#This Row],[F open]]=""," ",RANK(AD836,$AD$5:$AD$1454,1))</f>
        <v xml:space="preserve"> </v>
      </c>
      <c r="H836" s="82" t="str">
        <f>IF(Table1[[#This Row],[F Vet]]=""," ",RANK(AE836,$AE$5:$AE$1454,1))</f>
        <v xml:space="preserve"> </v>
      </c>
      <c r="I836" s="82" t="str">
        <f>IF(Table1[[#This Row],[F SuperVet]]=""," ",RANK(AF836,$AF$5:$AF$1454,1))</f>
        <v xml:space="preserve"> </v>
      </c>
      <c r="J836" s="82">
        <f>IF(Table1[[#This Row],[M Open]]=""," ",RANK(AG836,$AG$5:$AG$1454,1))</f>
        <v>503</v>
      </c>
      <c r="K836" s="82" t="str">
        <f>IF(Table1[[#This Row],[M Vet]]=""," ",RANK(AH836,$AH$5:$AH$1454,1))</f>
        <v xml:space="preserve"> </v>
      </c>
      <c r="L836" s="82" t="str">
        <f>IF(Table1[[#This Row],[M SuperVet]]=""," ",RANK(AI836,$AI$5:$AI$1454,1))</f>
        <v xml:space="preserve"> </v>
      </c>
      <c r="M836" s="74">
        <v>294</v>
      </c>
      <c r="N836" s="74">
        <v>176</v>
      </c>
      <c r="O836" s="74">
        <v>47</v>
      </c>
      <c r="P836" s="74">
        <v>128</v>
      </c>
      <c r="Q836" s="17">
        <v>515</v>
      </c>
      <c r="R836" s="17">
        <v>139</v>
      </c>
      <c r="S836" s="17">
        <v>104</v>
      </c>
      <c r="T836" s="17">
        <v>179</v>
      </c>
      <c r="U836" s="55">
        <f>+Table1[[#This Row],[Thames Turbo Sprint Triathlon]]/$M$3</f>
        <v>0.7277227722772277</v>
      </c>
      <c r="V836" s="55">
        <f t="shared" si="291"/>
        <v>1</v>
      </c>
      <c r="W836" s="55">
        <f t="shared" si="292"/>
        <v>1</v>
      </c>
      <c r="X836" s="55">
        <f t="shared" si="293"/>
        <v>1</v>
      </c>
      <c r="Y836" s="55">
        <f t="shared" si="294"/>
        <v>1</v>
      </c>
      <c r="Z836" s="55">
        <f>+Table1[[#This Row],[Hillingdon Sprint Triathlon]]/$R$3</f>
        <v>1</v>
      </c>
      <c r="AA836" s="55">
        <f>+Table1[[#This Row],[London Fields]]/$S$3</f>
        <v>1</v>
      </c>
      <c r="AB836" s="55">
        <f>+Table1[[#This Row],[Jekyll &amp; Hyde Park Duathlon]]/$T$3</f>
        <v>1</v>
      </c>
      <c r="AC836" s="65">
        <f t="shared" si="295"/>
        <v>3.7277227722772279</v>
      </c>
      <c r="AD836" s="55"/>
      <c r="AE836" s="55"/>
      <c r="AF836" s="55"/>
      <c r="AG836" s="55">
        <f t="shared" ref="AG836:AG838" si="314">+AC836</f>
        <v>3.7277227722772279</v>
      </c>
      <c r="AH836" s="55"/>
      <c r="AI836" s="55"/>
      <c r="AJ836" s="73">
        <f>COUNT(Table1[[#This Row],[F open]:[M SuperVet]])</f>
        <v>1</v>
      </c>
    </row>
    <row r="837" spans="1:36" s="52" customFormat="1" hidden="1" x14ac:dyDescent="0.2">
      <c r="A837" s="16" t="str">
        <f t="shared" si="308"/>
        <v xml:space="preserve"> </v>
      </c>
      <c r="B837" s="16" t="s">
        <v>912</v>
      </c>
      <c r="C837" s="15"/>
      <c r="D837" s="29" t="s">
        <v>217</v>
      </c>
      <c r="E837" s="29" t="s">
        <v>188</v>
      </c>
      <c r="F837" s="82">
        <f t="shared" ref="F837:F900" si="315">+RANK(AC837,$AC$5:$AC$1454,1)</f>
        <v>886</v>
      </c>
      <c r="G837" s="82" t="str">
        <f>IF(Table1[[#This Row],[F open]]=""," ",RANK(AD837,$AD$5:$AD$1454,1))</f>
        <v xml:space="preserve"> </v>
      </c>
      <c r="H837" s="82" t="str">
        <f>IF(Table1[[#This Row],[F Vet]]=""," ",RANK(AE837,$AE$5:$AE$1454,1))</f>
        <v xml:space="preserve"> </v>
      </c>
      <c r="I837" s="82" t="str">
        <f>IF(Table1[[#This Row],[F SuperVet]]=""," ",RANK(AF837,$AF$5:$AF$1454,1))</f>
        <v xml:space="preserve"> </v>
      </c>
      <c r="J837" s="82">
        <f>IF(Table1[[#This Row],[M Open]]=""," ",RANK(AG837,$AG$5:$AG$1454,1))</f>
        <v>450</v>
      </c>
      <c r="K837" s="82" t="str">
        <f>IF(Table1[[#This Row],[M Vet]]=""," ",RANK(AH837,$AH$5:$AH$1454,1))</f>
        <v xml:space="preserve"> </v>
      </c>
      <c r="L837" s="82" t="str">
        <f>IF(Table1[[#This Row],[M SuperVet]]=""," ",RANK(AI837,$AI$5:$AI$1454,1))</f>
        <v xml:space="preserve"> </v>
      </c>
      <c r="M837" s="74">
        <v>252</v>
      </c>
      <c r="N837" s="74">
        <v>176</v>
      </c>
      <c r="O837" s="74">
        <v>47</v>
      </c>
      <c r="P837" s="74">
        <v>128</v>
      </c>
      <c r="Q837" s="17">
        <v>515</v>
      </c>
      <c r="R837" s="17">
        <v>139</v>
      </c>
      <c r="S837" s="17">
        <v>104</v>
      </c>
      <c r="T837" s="17">
        <v>179</v>
      </c>
      <c r="U837" s="55">
        <f>+Table1[[#This Row],[Thames Turbo Sprint Triathlon]]/$M$3</f>
        <v>0.62376237623762376</v>
      </c>
      <c r="V837" s="55">
        <f t="shared" ref="V837:V900" si="316">+N837/$N$3</f>
        <v>1</v>
      </c>
      <c r="W837" s="55">
        <f t="shared" ref="W837:W900" si="317">+O837/$O$3</f>
        <v>1</v>
      </c>
      <c r="X837" s="55">
        <f t="shared" ref="X837:X900" si="318">+P837/$P$3</f>
        <v>1</v>
      </c>
      <c r="Y837" s="55">
        <f t="shared" ref="Y837:Y900" si="319">+Q837/$Q$3</f>
        <v>1</v>
      </c>
      <c r="Z837" s="55">
        <f>+Table1[[#This Row],[Hillingdon Sprint Triathlon]]/$R$3</f>
        <v>1</v>
      </c>
      <c r="AA837" s="55">
        <f>+Table1[[#This Row],[London Fields]]/$S$3</f>
        <v>1</v>
      </c>
      <c r="AB837" s="55">
        <f>+Table1[[#This Row],[Jekyll &amp; Hyde Park Duathlon]]/$T$3</f>
        <v>1</v>
      </c>
      <c r="AC837" s="65">
        <f t="shared" ref="AC837:AC900" si="320">SMALL(U837:AB837,1)+SMALL(U837:AB837,2)+SMALL(U837:AB837,3)+SMALL(U837:AB837,4)</f>
        <v>3.6237623762376239</v>
      </c>
      <c r="AD837" s="55"/>
      <c r="AE837" s="55"/>
      <c r="AF837" s="55"/>
      <c r="AG837" s="55">
        <f t="shared" si="314"/>
        <v>3.6237623762376239</v>
      </c>
      <c r="AH837" s="55"/>
      <c r="AI837" s="55"/>
      <c r="AJ837" s="73">
        <f>COUNT(Table1[[#This Row],[F open]:[M SuperVet]])</f>
        <v>1</v>
      </c>
    </row>
    <row r="838" spans="1:36" s="52" customFormat="1" hidden="1" x14ac:dyDescent="0.2">
      <c r="A838" s="16" t="str">
        <f t="shared" si="308"/>
        <v xml:space="preserve"> </v>
      </c>
      <c r="B838" s="16" t="s">
        <v>728</v>
      </c>
      <c r="C838" s="15" t="s">
        <v>134</v>
      </c>
      <c r="D838" s="29" t="s">
        <v>217</v>
      </c>
      <c r="E838" s="29" t="s">
        <v>188</v>
      </c>
      <c r="F838" s="82">
        <f t="shared" si="315"/>
        <v>127</v>
      </c>
      <c r="G838" s="82" t="str">
        <f>IF(Table1[[#This Row],[F open]]=""," ",RANK(AD838,$AD$5:$AD$1454,1))</f>
        <v xml:space="preserve"> </v>
      </c>
      <c r="H838" s="82" t="str">
        <f>IF(Table1[[#This Row],[F Vet]]=""," ",RANK(AE838,$AE$5:$AE$1454,1))</f>
        <v xml:space="preserve"> </v>
      </c>
      <c r="I838" s="82" t="str">
        <f>IF(Table1[[#This Row],[F SuperVet]]=""," ",RANK(AF838,$AF$5:$AF$1454,1))</f>
        <v xml:space="preserve"> </v>
      </c>
      <c r="J838" s="82">
        <f>IF(Table1[[#This Row],[M Open]]=""," ",RANK(AG838,$AG$5:$AG$1454,1))</f>
        <v>65</v>
      </c>
      <c r="K838" s="82" t="str">
        <f>IF(Table1[[#This Row],[M Vet]]=""," ",RANK(AH838,$AH$5:$AH$1454,1))</f>
        <v xml:space="preserve"> </v>
      </c>
      <c r="L838" s="82" t="str">
        <f>IF(Table1[[#This Row],[M SuperVet]]=""," ",RANK(AI838,$AI$5:$AI$1454,1))</f>
        <v xml:space="preserve"> </v>
      </c>
      <c r="M838" s="74">
        <v>5</v>
      </c>
      <c r="N838" s="74">
        <v>176</v>
      </c>
      <c r="O838" s="74">
        <v>47</v>
      </c>
      <c r="P838" s="74">
        <v>128</v>
      </c>
      <c r="Q838" s="17">
        <v>515</v>
      </c>
      <c r="R838" s="17">
        <v>139</v>
      </c>
      <c r="S838" s="17">
        <v>104</v>
      </c>
      <c r="T838" s="17">
        <v>179</v>
      </c>
      <c r="U838" s="55">
        <f>+Table1[[#This Row],[Thames Turbo Sprint Triathlon]]/$M$3</f>
        <v>1.2376237623762377E-2</v>
      </c>
      <c r="V838" s="55">
        <f t="shared" si="316"/>
        <v>1</v>
      </c>
      <c r="W838" s="55">
        <f t="shared" si="317"/>
        <v>1</v>
      </c>
      <c r="X838" s="55">
        <f t="shared" si="318"/>
        <v>1</v>
      </c>
      <c r="Y838" s="55">
        <f t="shared" si="319"/>
        <v>1</v>
      </c>
      <c r="Z838" s="55">
        <f>+Table1[[#This Row],[Hillingdon Sprint Triathlon]]/$R$3</f>
        <v>1</v>
      </c>
      <c r="AA838" s="55">
        <f>+Table1[[#This Row],[London Fields]]/$S$3</f>
        <v>1</v>
      </c>
      <c r="AB838" s="55">
        <f>+Table1[[#This Row],[Jekyll &amp; Hyde Park Duathlon]]/$T$3</f>
        <v>1</v>
      </c>
      <c r="AC838" s="65">
        <f t="shared" si="320"/>
        <v>3.0123762376237622</v>
      </c>
      <c r="AD838" s="55"/>
      <c r="AE838" s="55"/>
      <c r="AF838" s="55"/>
      <c r="AG838" s="55">
        <f t="shared" si="314"/>
        <v>3.0123762376237622</v>
      </c>
      <c r="AH838" s="55"/>
      <c r="AI838" s="55"/>
      <c r="AJ838" s="73">
        <f>COUNT(Table1[[#This Row],[F open]:[M SuperVet]])</f>
        <v>1</v>
      </c>
    </row>
    <row r="839" spans="1:36" s="52" customFormat="1" hidden="1" x14ac:dyDescent="0.2">
      <c r="A839" s="16" t="str">
        <f t="shared" si="308"/>
        <v xml:space="preserve"> </v>
      </c>
      <c r="B839" s="16" t="s">
        <v>832</v>
      </c>
      <c r="C839" s="15" t="s">
        <v>830</v>
      </c>
      <c r="D839" s="29" t="s">
        <v>397</v>
      </c>
      <c r="E839" s="29" t="s">
        <v>188</v>
      </c>
      <c r="F839" s="82">
        <f t="shared" si="315"/>
        <v>539</v>
      </c>
      <c r="G839" s="82" t="str">
        <f>IF(Table1[[#This Row],[F open]]=""," ",RANK(AD839,$AD$5:$AD$1454,1))</f>
        <v xml:space="preserve"> </v>
      </c>
      <c r="H839" s="82" t="str">
        <f>IF(Table1[[#This Row],[F Vet]]=""," ",RANK(AE839,$AE$5:$AE$1454,1))</f>
        <v xml:space="preserve"> </v>
      </c>
      <c r="I839" s="82" t="str">
        <f>IF(Table1[[#This Row],[F SuperVet]]=""," ",RANK(AF839,$AF$5:$AF$1454,1))</f>
        <v xml:space="preserve"> </v>
      </c>
      <c r="J839" s="82" t="str">
        <f>IF(Table1[[#This Row],[M Open]]=""," ",RANK(AG839,$AG$5:$AG$1454,1))</f>
        <v xml:space="preserve"> </v>
      </c>
      <c r="K839" s="82">
        <f>IF(Table1[[#This Row],[M Vet]]=""," ",RANK(AH839,$AH$5:$AH$1454,1))</f>
        <v>133</v>
      </c>
      <c r="L839" s="82" t="str">
        <f>IF(Table1[[#This Row],[M SuperVet]]=""," ",RANK(AI839,$AI$5:$AI$1454,1))</f>
        <v xml:space="preserve"> </v>
      </c>
      <c r="M839" s="74">
        <v>145</v>
      </c>
      <c r="N839" s="74">
        <v>176</v>
      </c>
      <c r="O839" s="74">
        <v>47</v>
      </c>
      <c r="P839" s="74">
        <v>128</v>
      </c>
      <c r="Q839" s="17">
        <v>515</v>
      </c>
      <c r="R839" s="17">
        <v>139</v>
      </c>
      <c r="S839" s="17">
        <v>104</v>
      </c>
      <c r="T839" s="17">
        <v>179</v>
      </c>
      <c r="U839" s="55">
        <f>+Table1[[#This Row],[Thames Turbo Sprint Triathlon]]/$M$3</f>
        <v>0.3589108910891089</v>
      </c>
      <c r="V839" s="55">
        <f t="shared" si="316"/>
        <v>1</v>
      </c>
      <c r="W839" s="55">
        <f t="shared" si="317"/>
        <v>1</v>
      </c>
      <c r="X839" s="55">
        <f t="shared" si="318"/>
        <v>1</v>
      </c>
      <c r="Y839" s="55">
        <f t="shared" si="319"/>
        <v>1</v>
      </c>
      <c r="Z839" s="55">
        <f>+Table1[[#This Row],[Hillingdon Sprint Triathlon]]/$R$3</f>
        <v>1</v>
      </c>
      <c r="AA839" s="55">
        <f>+Table1[[#This Row],[London Fields]]/$S$3</f>
        <v>1</v>
      </c>
      <c r="AB839" s="55">
        <f>+Table1[[#This Row],[Jekyll &amp; Hyde Park Duathlon]]/$T$3</f>
        <v>1</v>
      </c>
      <c r="AC839" s="65">
        <f t="shared" si="320"/>
        <v>3.358910891089109</v>
      </c>
      <c r="AD839" s="55"/>
      <c r="AE839" s="55"/>
      <c r="AF839" s="55"/>
      <c r="AG839" s="55"/>
      <c r="AH839" s="55">
        <f>+AC839</f>
        <v>3.358910891089109</v>
      </c>
      <c r="AI839" s="55"/>
      <c r="AJ839" s="73">
        <f>COUNT(Table1[[#This Row],[F open]:[M SuperVet]])</f>
        <v>1</v>
      </c>
    </row>
    <row r="840" spans="1:36" s="52" customFormat="1" hidden="1" x14ac:dyDescent="0.2">
      <c r="A840" s="16" t="str">
        <f t="shared" si="308"/>
        <v xml:space="preserve"> </v>
      </c>
      <c r="B840" s="16" t="s">
        <v>2229</v>
      </c>
      <c r="C840" s="15"/>
      <c r="D840" s="29" t="s">
        <v>217</v>
      </c>
      <c r="E840" s="29" t="s">
        <v>188</v>
      </c>
      <c r="F840" s="82">
        <f t="shared" si="315"/>
        <v>1027</v>
      </c>
      <c r="G840" s="82" t="str">
        <f>IF(Table1[[#This Row],[F open]]=""," ",RANK(AD840,$AD$5:$AD$1454,1))</f>
        <v xml:space="preserve"> </v>
      </c>
      <c r="H840" s="82" t="str">
        <f>IF(Table1[[#This Row],[F Vet]]=""," ",RANK(AE840,$AE$5:$AE$1454,1))</f>
        <v xml:space="preserve"> </v>
      </c>
      <c r="I840" s="82" t="str">
        <f>IF(Table1[[#This Row],[F SuperVet]]=""," ",RANK(AF840,$AF$5:$AF$1454,1))</f>
        <v xml:space="preserve"> </v>
      </c>
      <c r="J840" s="82">
        <f>IF(Table1[[#This Row],[M Open]]=""," ",RANK(AG840,$AG$5:$AG$1454,1))</f>
        <v>498</v>
      </c>
      <c r="K840" s="82" t="str">
        <f>IF(Table1[[#This Row],[M Vet]]=""," ",RANK(AH840,$AH$5:$AH$1454,1))</f>
        <v xml:space="preserve"> </v>
      </c>
      <c r="L840" s="82" t="str">
        <f>IF(Table1[[#This Row],[M SuperVet]]=""," ",RANK(AI840,$AI$5:$AI$1454,1))</f>
        <v xml:space="preserve"> </v>
      </c>
      <c r="M840" s="74">
        <v>404</v>
      </c>
      <c r="N840" s="74">
        <v>176</v>
      </c>
      <c r="O840" s="74">
        <v>47</v>
      </c>
      <c r="P840" s="74">
        <v>128</v>
      </c>
      <c r="Q840" s="17">
        <v>515</v>
      </c>
      <c r="R840" s="17">
        <v>139</v>
      </c>
      <c r="S840" s="17">
        <v>104</v>
      </c>
      <c r="T840" s="17">
        <v>129</v>
      </c>
      <c r="U840" s="55">
        <f>+Table1[[#This Row],[Thames Turbo Sprint Triathlon]]/$M$3</f>
        <v>1</v>
      </c>
      <c r="V840" s="55">
        <f t="shared" si="316"/>
        <v>1</v>
      </c>
      <c r="W840" s="55">
        <f t="shared" si="317"/>
        <v>1</v>
      </c>
      <c r="X840" s="55">
        <f t="shared" si="318"/>
        <v>1</v>
      </c>
      <c r="Y840" s="55">
        <f t="shared" si="319"/>
        <v>1</v>
      </c>
      <c r="Z840" s="55">
        <f>+Table1[[#This Row],[Hillingdon Sprint Triathlon]]/$R$3</f>
        <v>1</v>
      </c>
      <c r="AA840" s="55">
        <f>+Table1[[#This Row],[London Fields]]/$S$3</f>
        <v>1</v>
      </c>
      <c r="AB840" s="55">
        <f>+Table1[[#This Row],[Jekyll &amp; Hyde Park Duathlon]]/$T$3</f>
        <v>0.72067039106145248</v>
      </c>
      <c r="AC840" s="65">
        <f t="shared" si="320"/>
        <v>3.7206703910614527</v>
      </c>
      <c r="AD840" s="55"/>
      <c r="AE840" s="55"/>
      <c r="AF840" s="55"/>
      <c r="AG840" s="55">
        <f>+AC840</f>
        <v>3.7206703910614527</v>
      </c>
      <c r="AH840" s="55"/>
      <c r="AI840" s="55"/>
      <c r="AJ840" s="73">
        <f>COUNT(Table1[[#This Row],[F open]:[M SuperVet]])</f>
        <v>1</v>
      </c>
    </row>
    <row r="841" spans="1:36" s="52" customFormat="1" x14ac:dyDescent="0.2">
      <c r="A841" s="16" t="str">
        <f t="shared" si="308"/>
        <v xml:space="preserve"> </v>
      </c>
      <c r="B841" s="16" t="s">
        <v>1936</v>
      </c>
      <c r="C841" s="15" t="s">
        <v>1664</v>
      </c>
      <c r="D841" s="29" t="s">
        <v>217</v>
      </c>
      <c r="E841" s="29" t="s">
        <v>194</v>
      </c>
      <c r="F841" s="82">
        <f t="shared" si="315"/>
        <v>1287</v>
      </c>
      <c r="G841" s="82">
        <f>IF(Table1[[#This Row],[F open]]=""," ",RANK(AD841,$AD$5:$AD$1454,1))</f>
        <v>246</v>
      </c>
      <c r="H841" s="82" t="str">
        <f>IF(Table1[[#This Row],[F Vet]]=""," ",RANK(AE841,$AE$5:$AE$1454,1))</f>
        <v xml:space="preserve"> </v>
      </c>
      <c r="I841" s="82" t="str">
        <f>IF(Table1[[#This Row],[F SuperVet]]=""," ",RANK(AF841,$AF$5:$AF$1454,1))</f>
        <v xml:space="preserve"> </v>
      </c>
      <c r="J841" s="82" t="str">
        <f>IF(Table1[[#This Row],[M Open]]=""," ",RANK(AG841,$AG$5:$AG$1454,1))</f>
        <v xml:space="preserve"> </v>
      </c>
      <c r="K841" s="82" t="str">
        <f>IF(Table1[[#This Row],[M Vet]]=""," ",RANK(AH841,$AH$5:$AH$1454,1))</f>
        <v xml:space="preserve"> </v>
      </c>
      <c r="L841" s="82" t="str">
        <f>IF(Table1[[#This Row],[M SuperVet]]=""," ",RANK(AI841,$AI$5:$AI$1454,1))</f>
        <v xml:space="preserve"> </v>
      </c>
      <c r="M841" s="74">
        <v>404</v>
      </c>
      <c r="N841" s="74">
        <v>176</v>
      </c>
      <c r="O841" s="74">
        <v>47</v>
      </c>
      <c r="P841" s="74">
        <v>128</v>
      </c>
      <c r="Q841" s="17">
        <v>460</v>
      </c>
      <c r="R841" s="17">
        <v>139</v>
      </c>
      <c r="S841" s="17">
        <v>104</v>
      </c>
      <c r="T841" s="17">
        <v>179</v>
      </c>
      <c r="U841" s="55">
        <f>+Table1[[#This Row],[Thames Turbo Sprint Triathlon]]/$M$3</f>
        <v>1</v>
      </c>
      <c r="V841" s="55">
        <f t="shared" si="316"/>
        <v>1</v>
      </c>
      <c r="W841" s="55">
        <f t="shared" si="317"/>
        <v>1</v>
      </c>
      <c r="X841" s="55">
        <f t="shared" si="318"/>
        <v>1</v>
      </c>
      <c r="Y841" s="55">
        <f t="shared" si="319"/>
        <v>0.89320388349514568</v>
      </c>
      <c r="Z841" s="55">
        <f>+Table1[[#This Row],[Hillingdon Sprint Triathlon]]/$R$3</f>
        <v>1</v>
      </c>
      <c r="AA841" s="55">
        <f>+Table1[[#This Row],[London Fields]]/$S$3</f>
        <v>1</v>
      </c>
      <c r="AB841" s="55">
        <f>+Table1[[#This Row],[Jekyll &amp; Hyde Park Duathlon]]/$T$3</f>
        <v>1</v>
      </c>
      <c r="AC841" s="65">
        <f t="shared" si="320"/>
        <v>3.8932038834951457</v>
      </c>
      <c r="AD841" s="55">
        <f>+AC841</f>
        <v>3.8932038834951457</v>
      </c>
      <c r="AE841" s="55"/>
      <c r="AF841" s="55"/>
      <c r="AG841" s="55"/>
      <c r="AH841" s="55"/>
      <c r="AI841" s="55"/>
      <c r="AJ841" s="73">
        <f>COUNT(Table1[[#This Row],[F open]:[M SuperVet]])</f>
        <v>1</v>
      </c>
    </row>
    <row r="842" spans="1:36" s="52" customFormat="1" hidden="1" x14ac:dyDescent="0.2">
      <c r="A842" s="16" t="str">
        <f t="shared" si="308"/>
        <v xml:space="preserve"> </v>
      </c>
      <c r="B842" s="16" t="s">
        <v>1460</v>
      </c>
      <c r="C842" s="15" t="s">
        <v>1258</v>
      </c>
      <c r="D842" s="29" t="s">
        <v>397</v>
      </c>
      <c r="E842" s="29" t="s">
        <v>188</v>
      </c>
      <c r="F842" s="82">
        <f t="shared" si="315"/>
        <v>1141</v>
      </c>
      <c r="G842" s="82" t="str">
        <f>IF(Table1[[#This Row],[F open]]=""," ",RANK(AD842,$AD$5:$AD$1454,1))</f>
        <v xml:space="preserve"> </v>
      </c>
      <c r="H842" s="82" t="str">
        <f>IF(Table1[[#This Row],[F Vet]]=""," ",RANK(AE842,$AE$5:$AE$1454,1))</f>
        <v xml:space="preserve"> </v>
      </c>
      <c r="I842" s="82" t="str">
        <f>IF(Table1[[#This Row],[F SuperVet]]=""," ",RANK(AF842,$AF$5:$AF$1454,1))</f>
        <v xml:space="preserve"> </v>
      </c>
      <c r="J842" s="82" t="str">
        <f>IF(Table1[[#This Row],[M Open]]=""," ",RANK(AG842,$AG$5:$AG$1454,1))</f>
        <v xml:space="preserve"> </v>
      </c>
      <c r="K842" s="82">
        <f>IF(Table1[[#This Row],[M Vet]]=""," ",RANK(AH842,$AH$5:$AH$1454,1))</f>
        <v>282</v>
      </c>
      <c r="L842" s="82" t="str">
        <f>IF(Table1[[#This Row],[M SuperVet]]=""," ",RANK(AI842,$AI$5:$AI$1454,1))</f>
        <v xml:space="preserve"> </v>
      </c>
      <c r="M842" s="74">
        <v>404</v>
      </c>
      <c r="N842" s="74">
        <v>141</v>
      </c>
      <c r="O842" s="74">
        <v>47</v>
      </c>
      <c r="P842" s="74">
        <v>128</v>
      </c>
      <c r="Q842" s="17">
        <v>515</v>
      </c>
      <c r="R842" s="17">
        <v>139</v>
      </c>
      <c r="S842" s="17">
        <v>104</v>
      </c>
      <c r="T842" s="17">
        <v>179</v>
      </c>
      <c r="U842" s="55">
        <f>+Table1[[#This Row],[Thames Turbo Sprint Triathlon]]/$M$3</f>
        <v>1</v>
      </c>
      <c r="V842" s="55">
        <f t="shared" si="316"/>
        <v>0.80113636363636365</v>
      </c>
      <c r="W842" s="55">
        <f t="shared" si="317"/>
        <v>1</v>
      </c>
      <c r="X842" s="55">
        <f t="shared" si="318"/>
        <v>1</v>
      </c>
      <c r="Y842" s="55">
        <f t="shared" si="319"/>
        <v>1</v>
      </c>
      <c r="Z842" s="55">
        <f>+Table1[[#This Row],[Hillingdon Sprint Triathlon]]/$R$3</f>
        <v>1</v>
      </c>
      <c r="AA842" s="55">
        <f>+Table1[[#This Row],[London Fields]]/$S$3</f>
        <v>1</v>
      </c>
      <c r="AB842" s="55">
        <f>+Table1[[#This Row],[Jekyll &amp; Hyde Park Duathlon]]/$T$3</f>
        <v>1</v>
      </c>
      <c r="AC842" s="65">
        <f t="shared" si="320"/>
        <v>3.8011363636363638</v>
      </c>
      <c r="AD842" s="55"/>
      <c r="AE842" s="55"/>
      <c r="AF842" s="55"/>
      <c r="AG842" s="55"/>
      <c r="AH842" s="55">
        <f t="shared" ref="AH842:AH844" si="321">+AC842</f>
        <v>3.8011363636363638</v>
      </c>
      <c r="AI842" s="55"/>
      <c r="AJ842" s="73">
        <f>COUNT(Table1[[#This Row],[F open]:[M SuperVet]])</f>
        <v>1</v>
      </c>
    </row>
    <row r="843" spans="1:36" s="52" customFormat="1" hidden="1" x14ac:dyDescent="0.2">
      <c r="A843" s="16" t="str">
        <f t="shared" si="308"/>
        <v xml:space="preserve"> </v>
      </c>
      <c r="B843" s="16" t="s">
        <v>2015</v>
      </c>
      <c r="C843" s="15" t="s">
        <v>53</v>
      </c>
      <c r="D843" s="29" t="s">
        <v>397</v>
      </c>
      <c r="E843" s="29" t="s">
        <v>1530</v>
      </c>
      <c r="F843" s="82">
        <f t="shared" si="315"/>
        <v>728</v>
      </c>
      <c r="G843" s="82" t="str">
        <f>IF(Table1[[#This Row],[F open]]=""," ",RANK(AD843,$AD$5:$AD$1454,1))</f>
        <v xml:space="preserve"> </v>
      </c>
      <c r="H843" s="82" t="str">
        <f>IF(Table1[[#This Row],[F Vet]]=""," ",RANK(AE843,$AE$5:$AE$1454,1))</f>
        <v xml:space="preserve"> </v>
      </c>
      <c r="I843" s="82" t="str">
        <f>IF(Table1[[#This Row],[F SuperVet]]=""," ",RANK(AF843,$AF$5:$AF$1454,1))</f>
        <v xml:space="preserve"> </v>
      </c>
      <c r="J843" s="82" t="str">
        <f>IF(Table1[[#This Row],[M Open]]=""," ",RANK(AG843,$AG$5:$AG$1454,1))</f>
        <v xml:space="preserve"> </v>
      </c>
      <c r="K843" s="82">
        <f>IF(Table1[[#This Row],[M Vet]]=""," ",RANK(AH843,$AH$5:$AH$1454,1))</f>
        <v>176</v>
      </c>
      <c r="L843" s="82" t="str">
        <f>IF(Table1[[#This Row],[M SuperVet]]=""," ",RANK(AI843,$AI$5:$AI$1454,1))</f>
        <v xml:space="preserve"> </v>
      </c>
      <c r="M843" s="74">
        <v>404</v>
      </c>
      <c r="N843" s="74">
        <v>176</v>
      </c>
      <c r="O843" s="74">
        <v>47</v>
      </c>
      <c r="P843" s="74">
        <v>128</v>
      </c>
      <c r="Q843" s="17">
        <v>515</v>
      </c>
      <c r="R843" s="17">
        <v>70</v>
      </c>
      <c r="S843" s="17">
        <v>104</v>
      </c>
      <c r="T843" s="17">
        <v>179</v>
      </c>
      <c r="U843" s="55">
        <f>+Table1[[#This Row],[Thames Turbo Sprint Triathlon]]/$M$3</f>
        <v>1</v>
      </c>
      <c r="V843" s="55">
        <f t="shared" si="316"/>
        <v>1</v>
      </c>
      <c r="W843" s="55">
        <f t="shared" si="317"/>
        <v>1</v>
      </c>
      <c r="X843" s="55">
        <f t="shared" si="318"/>
        <v>1</v>
      </c>
      <c r="Y843" s="55">
        <f t="shared" si="319"/>
        <v>1</v>
      </c>
      <c r="Z843" s="55">
        <f>+Table1[[#This Row],[Hillingdon Sprint Triathlon]]/$R$3</f>
        <v>0.50359712230215825</v>
      </c>
      <c r="AA843" s="55">
        <f>+Table1[[#This Row],[London Fields]]/$S$3</f>
        <v>1</v>
      </c>
      <c r="AB843" s="55">
        <f>+Table1[[#This Row],[Jekyll &amp; Hyde Park Duathlon]]/$T$3</f>
        <v>1</v>
      </c>
      <c r="AC843" s="65">
        <f t="shared" si="320"/>
        <v>3.5035971223021583</v>
      </c>
      <c r="AD843" s="55"/>
      <c r="AE843" s="55"/>
      <c r="AF843" s="55"/>
      <c r="AG843" s="55"/>
      <c r="AH843" s="55">
        <f t="shared" si="321"/>
        <v>3.5035971223021583</v>
      </c>
      <c r="AI843" s="55"/>
      <c r="AJ843" s="73">
        <f>COUNT(Table1[[#This Row],[F open]:[M SuperVet]])</f>
        <v>1</v>
      </c>
    </row>
    <row r="844" spans="1:36" s="52" customFormat="1" hidden="1" x14ac:dyDescent="0.2">
      <c r="A844" s="16" t="str">
        <f t="shared" si="308"/>
        <v xml:space="preserve"> </v>
      </c>
      <c r="B844" s="16" t="s">
        <v>712</v>
      </c>
      <c r="C844" s="15"/>
      <c r="D844" s="29" t="s">
        <v>397</v>
      </c>
      <c r="E844" s="29" t="s">
        <v>188</v>
      </c>
      <c r="F844" s="82">
        <f t="shared" si="315"/>
        <v>939</v>
      </c>
      <c r="G844" s="82" t="str">
        <f>IF(Table1[[#This Row],[F open]]=""," ",RANK(AD844,$AD$5:$AD$1454,1))</f>
        <v xml:space="preserve"> </v>
      </c>
      <c r="H844" s="82" t="str">
        <f>IF(Table1[[#This Row],[F Vet]]=""," ",RANK(AE844,$AE$5:$AE$1454,1))</f>
        <v xml:space="preserve"> </v>
      </c>
      <c r="I844" s="82" t="str">
        <f>IF(Table1[[#This Row],[F SuperVet]]=""," ",RANK(AF844,$AF$5:$AF$1454,1))</f>
        <v xml:space="preserve"> </v>
      </c>
      <c r="J844" s="82" t="str">
        <f>IF(Table1[[#This Row],[M Open]]=""," ",RANK(AG844,$AG$5:$AG$1454,1))</f>
        <v xml:space="preserve"> </v>
      </c>
      <c r="K844" s="82">
        <f>IF(Table1[[#This Row],[M Vet]]=""," ",RANK(AH844,$AH$5:$AH$1454,1))</f>
        <v>235</v>
      </c>
      <c r="L844" s="82" t="str">
        <f>IF(Table1[[#This Row],[M SuperVet]]=""," ",RANK(AI844,$AI$5:$AI$1454,1))</f>
        <v xml:space="preserve"> </v>
      </c>
      <c r="M844" s="74">
        <v>404</v>
      </c>
      <c r="N844" s="74">
        <v>176</v>
      </c>
      <c r="O844" s="74">
        <v>47</v>
      </c>
      <c r="P844" s="74">
        <v>128</v>
      </c>
      <c r="Q844" s="17">
        <v>515</v>
      </c>
      <c r="R844" s="17">
        <v>139</v>
      </c>
      <c r="S844" s="17">
        <v>104</v>
      </c>
      <c r="T844" s="17">
        <v>118</v>
      </c>
      <c r="U844" s="55">
        <f>+Table1[[#This Row],[Thames Turbo Sprint Triathlon]]/$M$3</f>
        <v>1</v>
      </c>
      <c r="V844" s="55">
        <f t="shared" si="316"/>
        <v>1</v>
      </c>
      <c r="W844" s="55">
        <f t="shared" si="317"/>
        <v>1</v>
      </c>
      <c r="X844" s="55">
        <f t="shared" si="318"/>
        <v>1</v>
      </c>
      <c r="Y844" s="55">
        <f t="shared" si="319"/>
        <v>1</v>
      </c>
      <c r="Z844" s="55">
        <f>+Table1[[#This Row],[Hillingdon Sprint Triathlon]]/$R$3</f>
        <v>1</v>
      </c>
      <c r="AA844" s="55">
        <f>+Table1[[#This Row],[London Fields]]/$S$3</f>
        <v>1</v>
      </c>
      <c r="AB844" s="55">
        <f>+Table1[[#This Row],[Jekyll &amp; Hyde Park Duathlon]]/$T$3</f>
        <v>0.65921787709497204</v>
      </c>
      <c r="AC844" s="65">
        <f t="shared" si="320"/>
        <v>3.6592178770949721</v>
      </c>
      <c r="AD844" s="55"/>
      <c r="AE844" s="55"/>
      <c r="AF844" s="55"/>
      <c r="AG844" s="55"/>
      <c r="AH844" s="55">
        <f t="shared" si="321"/>
        <v>3.6592178770949721</v>
      </c>
      <c r="AI844" s="55"/>
      <c r="AJ844" s="73">
        <f>COUNT(Table1[[#This Row],[F open]:[M SuperVet]])</f>
        <v>1</v>
      </c>
    </row>
    <row r="845" spans="1:36" s="52" customFormat="1" hidden="1" x14ac:dyDescent="0.2">
      <c r="A845" s="16" t="str">
        <f t="shared" si="308"/>
        <v xml:space="preserve"> </v>
      </c>
      <c r="B845" s="16" t="s">
        <v>1821</v>
      </c>
      <c r="C845" s="15"/>
      <c r="D845" s="29" t="s">
        <v>217</v>
      </c>
      <c r="E845" s="29" t="s">
        <v>188</v>
      </c>
      <c r="F845" s="82">
        <f t="shared" si="315"/>
        <v>861</v>
      </c>
      <c r="G845" s="82" t="str">
        <f>IF(Table1[[#This Row],[F open]]=""," ",RANK(AD845,$AD$5:$AD$1454,1))</f>
        <v xml:space="preserve"> </v>
      </c>
      <c r="H845" s="82" t="str">
        <f>IF(Table1[[#This Row],[F Vet]]=""," ",RANK(AE845,$AE$5:$AE$1454,1))</f>
        <v xml:space="preserve"> </v>
      </c>
      <c r="I845" s="82" t="str">
        <f>IF(Table1[[#This Row],[F SuperVet]]=""," ",RANK(AF845,$AF$5:$AF$1454,1))</f>
        <v xml:space="preserve"> </v>
      </c>
      <c r="J845" s="82">
        <f>IF(Table1[[#This Row],[M Open]]=""," ",RANK(AG845,$AG$5:$AG$1454,1))</f>
        <v>443</v>
      </c>
      <c r="K845" s="82" t="str">
        <f>IF(Table1[[#This Row],[M Vet]]=""," ",RANK(AH845,$AH$5:$AH$1454,1))</f>
        <v xml:space="preserve"> </v>
      </c>
      <c r="L845" s="82" t="str">
        <f>IF(Table1[[#This Row],[M SuperVet]]=""," ",RANK(AI845,$AI$5:$AI$1454,1))</f>
        <v xml:space="preserve"> </v>
      </c>
      <c r="M845" s="74">
        <v>404</v>
      </c>
      <c r="N845" s="74">
        <v>176</v>
      </c>
      <c r="O845" s="74">
        <v>47</v>
      </c>
      <c r="P845" s="74">
        <v>128</v>
      </c>
      <c r="Q845" s="17">
        <v>312</v>
      </c>
      <c r="R845" s="17">
        <v>139</v>
      </c>
      <c r="S845" s="17">
        <v>104</v>
      </c>
      <c r="T845" s="17">
        <v>179</v>
      </c>
      <c r="U845" s="55">
        <f>+Table1[[#This Row],[Thames Turbo Sprint Triathlon]]/$M$3</f>
        <v>1</v>
      </c>
      <c r="V845" s="55">
        <f t="shared" si="316"/>
        <v>1</v>
      </c>
      <c r="W845" s="55">
        <f t="shared" si="317"/>
        <v>1</v>
      </c>
      <c r="X845" s="55">
        <f t="shared" si="318"/>
        <v>1</v>
      </c>
      <c r="Y845" s="55">
        <f t="shared" si="319"/>
        <v>0.60582524271844662</v>
      </c>
      <c r="Z845" s="55">
        <f>+Table1[[#This Row],[Hillingdon Sprint Triathlon]]/$R$3</f>
        <v>1</v>
      </c>
      <c r="AA845" s="55">
        <f>+Table1[[#This Row],[London Fields]]/$S$3</f>
        <v>1</v>
      </c>
      <c r="AB845" s="55">
        <f>+Table1[[#This Row],[Jekyll &amp; Hyde Park Duathlon]]/$T$3</f>
        <v>1</v>
      </c>
      <c r="AC845" s="65">
        <f t="shared" si="320"/>
        <v>3.6058252427184465</v>
      </c>
      <c r="AD845" s="55"/>
      <c r="AE845" s="55"/>
      <c r="AF845" s="55"/>
      <c r="AG845" s="55">
        <f>+AC845</f>
        <v>3.6058252427184465</v>
      </c>
      <c r="AH845" s="55"/>
      <c r="AI845" s="55"/>
      <c r="AJ845" s="73">
        <f>COUNT(Table1[[#This Row],[F open]:[M SuperVet]])</f>
        <v>1</v>
      </c>
    </row>
    <row r="846" spans="1:36" s="52" customFormat="1" hidden="1" x14ac:dyDescent="0.2">
      <c r="A846" s="16" t="str">
        <f t="shared" si="308"/>
        <v xml:space="preserve"> </v>
      </c>
      <c r="B846" s="16" t="s">
        <v>980</v>
      </c>
      <c r="C846" s="15"/>
      <c r="D846" s="29" t="s">
        <v>1059</v>
      </c>
      <c r="E846" s="29" t="s">
        <v>188</v>
      </c>
      <c r="F846" s="82">
        <f t="shared" si="315"/>
        <v>1157</v>
      </c>
      <c r="G846" s="82" t="str">
        <f>IF(Table1[[#This Row],[F open]]=""," ",RANK(AD846,$AD$5:$AD$1454,1))</f>
        <v xml:space="preserve"> </v>
      </c>
      <c r="H846" s="82" t="str">
        <f>IF(Table1[[#This Row],[F Vet]]=""," ",RANK(AE846,$AE$5:$AE$1454,1))</f>
        <v xml:space="preserve"> </v>
      </c>
      <c r="I846" s="82" t="str">
        <f>IF(Table1[[#This Row],[F SuperVet]]=""," ",RANK(AF846,$AF$5:$AF$1454,1))</f>
        <v xml:space="preserve"> </v>
      </c>
      <c r="J846" s="82" t="str">
        <f>IF(Table1[[#This Row],[M Open]]=""," ",RANK(AG846,$AG$5:$AG$1454,1))</f>
        <v xml:space="preserve"> </v>
      </c>
      <c r="K846" s="82" t="str">
        <f>IF(Table1[[#This Row],[M Vet]]=""," ",RANK(AH846,$AH$5:$AH$1454,1))</f>
        <v xml:space="preserve"> </v>
      </c>
      <c r="L846" s="82">
        <f>IF(Table1[[#This Row],[M SuperVet]]=""," ",RANK(AI846,$AI$5:$AI$1454,1))</f>
        <v>70</v>
      </c>
      <c r="M846" s="74">
        <v>328</v>
      </c>
      <c r="N846" s="74">
        <v>176</v>
      </c>
      <c r="O846" s="74">
        <v>47</v>
      </c>
      <c r="P846" s="74">
        <v>128</v>
      </c>
      <c r="Q846" s="17">
        <v>515</v>
      </c>
      <c r="R846" s="17">
        <v>139</v>
      </c>
      <c r="S846" s="17">
        <v>104</v>
      </c>
      <c r="T846" s="17">
        <v>179</v>
      </c>
      <c r="U846" s="55">
        <f>+Table1[[#This Row],[Thames Turbo Sprint Triathlon]]/$M$3</f>
        <v>0.81188118811881194</v>
      </c>
      <c r="V846" s="55">
        <f t="shared" si="316"/>
        <v>1</v>
      </c>
      <c r="W846" s="55">
        <f t="shared" si="317"/>
        <v>1</v>
      </c>
      <c r="X846" s="55">
        <f t="shared" si="318"/>
        <v>1</v>
      </c>
      <c r="Y846" s="55">
        <f t="shared" si="319"/>
        <v>1</v>
      </c>
      <c r="Z846" s="55">
        <f>+Table1[[#This Row],[Hillingdon Sprint Triathlon]]/$R$3</f>
        <v>1</v>
      </c>
      <c r="AA846" s="55">
        <f>+Table1[[#This Row],[London Fields]]/$S$3</f>
        <v>1</v>
      </c>
      <c r="AB846" s="55">
        <f>+Table1[[#This Row],[Jekyll &amp; Hyde Park Duathlon]]/$T$3</f>
        <v>1</v>
      </c>
      <c r="AC846" s="65">
        <f t="shared" si="320"/>
        <v>3.8118811881188117</v>
      </c>
      <c r="AD846" s="55"/>
      <c r="AE846" s="55"/>
      <c r="AF846" s="55"/>
      <c r="AG846" s="55"/>
      <c r="AH846" s="55"/>
      <c r="AI846" s="55">
        <f>+AC846</f>
        <v>3.8118811881188117</v>
      </c>
      <c r="AJ846" s="73">
        <f>COUNT(Table1[[#This Row],[F open]:[M SuperVet]])</f>
        <v>1</v>
      </c>
    </row>
    <row r="847" spans="1:36" s="52" customFormat="1" hidden="1" x14ac:dyDescent="0.2">
      <c r="A847" s="16" t="str">
        <f t="shared" si="308"/>
        <v xml:space="preserve"> </v>
      </c>
      <c r="B847" s="16" t="s">
        <v>2001</v>
      </c>
      <c r="C847" s="15"/>
      <c r="D847" s="29" t="s">
        <v>397</v>
      </c>
      <c r="E847" s="29" t="s">
        <v>1530</v>
      </c>
      <c r="F847" s="82">
        <f t="shared" si="315"/>
        <v>393</v>
      </c>
      <c r="G847" s="82" t="str">
        <f>IF(Table1[[#This Row],[F open]]=""," ",RANK(AD847,$AD$5:$AD$1454,1))</f>
        <v xml:space="preserve"> </v>
      </c>
      <c r="H847" s="82" t="str">
        <f>IF(Table1[[#This Row],[F Vet]]=""," ",RANK(AE847,$AE$5:$AE$1454,1))</f>
        <v xml:space="preserve"> </v>
      </c>
      <c r="I847" s="82" t="str">
        <f>IF(Table1[[#This Row],[F SuperVet]]=""," ",RANK(AF847,$AF$5:$AF$1454,1))</f>
        <v xml:space="preserve"> </v>
      </c>
      <c r="J847" s="82" t="str">
        <f>IF(Table1[[#This Row],[M Open]]=""," ",RANK(AG847,$AG$5:$AG$1454,1))</f>
        <v xml:space="preserve"> </v>
      </c>
      <c r="K847" s="82">
        <f>IF(Table1[[#This Row],[M Vet]]=""," ",RANK(AH847,$AH$5:$AH$1454,1))</f>
        <v>93</v>
      </c>
      <c r="L847" s="82" t="str">
        <f>IF(Table1[[#This Row],[M SuperVet]]=""," ",RANK(AI847,$AI$5:$AI$1454,1))</f>
        <v xml:space="preserve"> </v>
      </c>
      <c r="M847" s="74">
        <v>404</v>
      </c>
      <c r="N847" s="74">
        <v>176</v>
      </c>
      <c r="O847" s="74">
        <v>47</v>
      </c>
      <c r="P847" s="74">
        <v>128</v>
      </c>
      <c r="Q847" s="17">
        <v>515</v>
      </c>
      <c r="R847" s="17">
        <v>34</v>
      </c>
      <c r="S847" s="17">
        <v>104</v>
      </c>
      <c r="T847" s="17">
        <v>179</v>
      </c>
      <c r="U847" s="55">
        <f>+Table1[[#This Row],[Thames Turbo Sprint Triathlon]]/$M$3</f>
        <v>1</v>
      </c>
      <c r="V847" s="55">
        <f t="shared" si="316"/>
        <v>1</v>
      </c>
      <c r="W847" s="55">
        <f t="shared" si="317"/>
        <v>1</v>
      </c>
      <c r="X847" s="55">
        <f t="shared" si="318"/>
        <v>1</v>
      </c>
      <c r="Y847" s="55">
        <f t="shared" si="319"/>
        <v>1</v>
      </c>
      <c r="Z847" s="55">
        <f>+Table1[[#This Row],[Hillingdon Sprint Triathlon]]/$R$3</f>
        <v>0.2446043165467626</v>
      </c>
      <c r="AA847" s="55">
        <f>+Table1[[#This Row],[London Fields]]/$S$3</f>
        <v>1</v>
      </c>
      <c r="AB847" s="55">
        <f>+Table1[[#This Row],[Jekyll &amp; Hyde Park Duathlon]]/$T$3</f>
        <v>1</v>
      </c>
      <c r="AC847" s="65">
        <f t="shared" si="320"/>
        <v>3.2446043165467628</v>
      </c>
      <c r="AD847" s="55"/>
      <c r="AE847" s="55"/>
      <c r="AF847" s="55"/>
      <c r="AG847" s="55"/>
      <c r="AH847" s="55">
        <f>+AC847</f>
        <v>3.2446043165467628</v>
      </c>
      <c r="AI847" s="55"/>
      <c r="AJ847" s="73">
        <f>COUNT(Table1[[#This Row],[F open]:[M SuperVet]])</f>
        <v>1</v>
      </c>
    </row>
    <row r="848" spans="1:36" s="52" customFormat="1" hidden="1" x14ac:dyDescent="0.2">
      <c r="A848" s="16" t="str">
        <f t="shared" si="308"/>
        <v xml:space="preserve"> </v>
      </c>
      <c r="B848" s="16" t="s">
        <v>1913</v>
      </c>
      <c r="C848" s="15"/>
      <c r="D848" s="29" t="s">
        <v>1059</v>
      </c>
      <c r="E848" s="29" t="s">
        <v>188</v>
      </c>
      <c r="F848" s="82">
        <f t="shared" si="315"/>
        <v>1208</v>
      </c>
      <c r="G848" s="82" t="str">
        <f>IF(Table1[[#This Row],[F open]]=""," ",RANK(AD848,$AD$5:$AD$1454,1))</f>
        <v xml:space="preserve"> </v>
      </c>
      <c r="H848" s="82" t="str">
        <f>IF(Table1[[#This Row],[F Vet]]=""," ",RANK(AE848,$AE$5:$AE$1454,1))</f>
        <v xml:space="preserve"> </v>
      </c>
      <c r="I848" s="82" t="str">
        <f>IF(Table1[[#This Row],[F SuperVet]]=""," ",RANK(AF848,$AF$5:$AF$1454,1))</f>
        <v xml:space="preserve"> </v>
      </c>
      <c r="J848" s="82" t="str">
        <f>IF(Table1[[#This Row],[M Open]]=""," ",RANK(AG848,$AG$5:$AG$1454,1))</f>
        <v xml:space="preserve"> </v>
      </c>
      <c r="K848" s="82" t="str">
        <f>IF(Table1[[#This Row],[M Vet]]=""," ",RANK(AH848,$AH$5:$AH$1454,1))</f>
        <v xml:space="preserve"> </v>
      </c>
      <c r="L848" s="82">
        <f>IF(Table1[[#This Row],[M SuperVet]]=""," ",RANK(AI848,$AI$5:$AI$1454,1))</f>
        <v>75</v>
      </c>
      <c r="M848" s="74">
        <v>404</v>
      </c>
      <c r="N848" s="74">
        <v>176</v>
      </c>
      <c r="O848" s="74">
        <v>47</v>
      </c>
      <c r="P848" s="74">
        <v>128</v>
      </c>
      <c r="Q848" s="17">
        <v>435</v>
      </c>
      <c r="R848" s="17">
        <v>139</v>
      </c>
      <c r="S848" s="17">
        <v>104</v>
      </c>
      <c r="T848" s="17">
        <v>179</v>
      </c>
      <c r="U848" s="55">
        <f>+Table1[[#This Row],[Thames Turbo Sprint Triathlon]]/$M$3</f>
        <v>1</v>
      </c>
      <c r="V848" s="55">
        <f t="shared" si="316"/>
        <v>1</v>
      </c>
      <c r="W848" s="55">
        <f t="shared" si="317"/>
        <v>1</v>
      </c>
      <c r="X848" s="55">
        <f t="shared" si="318"/>
        <v>1</v>
      </c>
      <c r="Y848" s="55">
        <f t="shared" si="319"/>
        <v>0.84466019417475724</v>
      </c>
      <c r="Z848" s="55">
        <f>+Table1[[#This Row],[Hillingdon Sprint Triathlon]]/$R$3</f>
        <v>1</v>
      </c>
      <c r="AA848" s="55">
        <f>+Table1[[#This Row],[London Fields]]/$S$3</f>
        <v>1</v>
      </c>
      <c r="AB848" s="55">
        <f>+Table1[[#This Row],[Jekyll &amp; Hyde Park Duathlon]]/$T$3</f>
        <v>1</v>
      </c>
      <c r="AC848" s="65">
        <f t="shared" si="320"/>
        <v>3.8446601941747574</v>
      </c>
      <c r="AD848" s="55"/>
      <c r="AE848" s="55"/>
      <c r="AF848" s="55"/>
      <c r="AG848" s="55"/>
      <c r="AH848" s="55"/>
      <c r="AI848" s="55">
        <f>+AC848</f>
        <v>3.8446601941747574</v>
      </c>
      <c r="AJ848" s="73">
        <f>COUNT(Table1[[#This Row],[F open]:[M SuperVet]])</f>
        <v>1</v>
      </c>
    </row>
    <row r="849" spans="1:36" s="52" customFormat="1" hidden="1" x14ac:dyDescent="0.2">
      <c r="A849" s="16" t="str">
        <f t="shared" si="308"/>
        <v xml:space="preserve"> </v>
      </c>
      <c r="B849" s="16" t="s">
        <v>1395</v>
      </c>
      <c r="C849" s="15" t="s">
        <v>122</v>
      </c>
      <c r="D849" s="29" t="s">
        <v>397</v>
      </c>
      <c r="E849" s="29" t="s">
        <v>188</v>
      </c>
      <c r="F849" s="82">
        <f t="shared" si="315"/>
        <v>100</v>
      </c>
      <c r="G849" s="82" t="str">
        <f>IF(Table1[[#This Row],[F open]]=""," ",RANK(AD849,$AD$5:$AD$1454,1))</f>
        <v xml:space="preserve"> </v>
      </c>
      <c r="H849" s="82" t="str">
        <f>IF(Table1[[#This Row],[F Vet]]=""," ",RANK(AE849,$AE$5:$AE$1454,1))</f>
        <v xml:space="preserve"> </v>
      </c>
      <c r="I849" s="82" t="str">
        <f>IF(Table1[[#This Row],[F SuperVet]]=""," ",RANK(AF849,$AF$5:$AF$1454,1))</f>
        <v xml:space="preserve"> </v>
      </c>
      <c r="J849" s="82" t="str">
        <f>IF(Table1[[#This Row],[M Open]]=""," ",RANK(AG849,$AG$5:$AG$1454,1))</f>
        <v xml:space="preserve"> </v>
      </c>
      <c r="K849" s="82">
        <f>IF(Table1[[#This Row],[M Vet]]=""," ",RANK(AH849,$AH$5:$AH$1454,1))</f>
        <v>27</v>
      </c>
      <c r="L849" s="82" t="str">
        <f>IF(Table1[[#This Row],[M SuperVet]]=""," ",RANK(AI849,$AI$5:$AI$1454,1))</f>
        <v xml:space="preserve"> </v>
      </c>
      <c r="M849" s="74">
        <v>404</v>
      </c>
      <c r="N849" s="74">
        <v>66</v>
      </c>
      <c r="O849" s="74">
        <v>47</v>
      </c>
      <c r="P849" s="74">
        <v>48</v>
      </c>
      <c r="Q849" s="17">
        <v>515</v>
      </c>
      <c r="R849" s="17">
        <v>139</v>
      </c>
      <c r="S849" s="17">
        <v>104</v>
      </c>
      <c r="T849" s="17">
        <v>179</v>
      </c>
      <c r="U849" s="55">
        <f>+Table1[[#This Row],[Thames Turbo Sprint Triathlon]]/$M$3</f>
        <v>1</v>
      </c>
      <c r="V849" s="55">
        <f t="shared" si="316"/>
        <v>0.375</v>
      </c>
      <c r="W849" s="55">
        <f t="shared" si="317"/>
        <v>1</v>
      </c>
      <c r="X849" s="55">
        <f t="shared" si="318"/>
        <v>0.375</v>
      </c>
      <c r="Y849" s="55">
        <f t="shared" si="319"/>
        <v>1</v>
      </c>
      <c r="Z849" s="55">
        <f>+Table1[[#This Row],[Hillingdon Sprint Triathlon]]/$R$3</f>
        <v>1</v>
      </c>
      <c r="AA849" s="55">
        <f>+Table1[[#This Row],[London Fields]]/$S$3</f>
        <v>1</v>
      </c>
      <c r="AB849" s="55">
        <f>+Table1[[#This Row],[Jekyll &amp; Hyde Park Duathlon]]/$T$3</f>
        <v>1</v>
      </c>
      <c r="AC849" s="65">
        <f t="shared" si="320"/>
        <v>2.75</v>
      </c>
      <c r="AD849" s="55"/>
      <c r="AE849" s="55"/>
      <c r="AF849" s="55"/>
      <c r="AG849" s="55"/>
      <c r="AH849" s="55">
        <f>+AC849</f>
        <v>2.75</v>
      </c>
      <c r="AI849" s="55"/>
      <c r="AJ849" s="73">
        <f>COUNT(Table1[[#This Row],[F open]:[M SuperVet]])</f>
        <v>1</v>
      </c>
    </row>
    <row r="850" spans="1:36" s="52" customFormat="1" hidden="1" x14ac:dyDescent="0.2">
      <c r="A850" s="16" t="str">
        <f t="shared" si="308"/>
        <v xml:space="preserve"> </v>
      </c>
      <c r="B850" s="16" t="s">
        <v>502</v>
      </c>
      <c r="C850" s="15" t="s">
        <v>139</v>
      </c>
      <c r="D850" s="29" t="s">
        <v>1059</v>
      </c>
      <c r="E850" s="29" t="s">
        <v>188</v>
      </c>
      <c r="F850" s="82">
        <f t="shared" si="315"/>
        <v>289</v>
      </c>
      <c r="G850" s="82" t="str">
        <f>IF(Table1[[#This Row],[F open]]=""," ",RANK(AD850,$AD$5:$AD$1454,1))</f>
        <v xml:space="preserve"> </v>
      </c>
      <c r="H850" s="82" t="str">
        <f>IF(Table1[[#This Row],[F Vet]]=""," ",RANK(AE850,$AE$5:$AE$1454,1))</f>
        <v xml:space="preserve"> </v>
      </c>
      <c r="I850" s="82" t="str">
        <f>IF(Table1[[#This Row],[F SuperVet]]=""," ",RANK(AF850,$AF$5:$AF$1454,1))</f>
        <v xml:space="preserve"> </v>
      </c>
      <c r="J850" s="82" t="str">
        <f>IF(Table1[[#This Row],[M Open]]=""," ",RANK(AG850,$AG$5:$AG$1454,1))</f>
        <v xml:space="preserve"> </v>
      </c>
      <c r="K850" s="82" t="str">
        <f>IF(Table1[[#This Row],[M Vet]]=""," ",RANK(AH850,$AH$5:$AH$1454,1))</f>
        <v xml:space="preserve"> </v>
      </c>
      <c r="L850" s="82">
        <f>IF(Table1[[#This Row],[M SuperVet]]=""," ",RANK(AI850,$AI$5:$AI$1454,1))</f>
        <v>16</v>
      </c>
      <c r="M850" s="74">
        <v>404</v>
      </c>
      <c r="N850" s="74">
        <v>176</v>
      </c>
      <c r="O850" s="74">
        <v>47</v>
      </c>
      <c r="P850" s="74">
        <v>128</v>
      </c>
      <c r="Q850" s="17">
        <v>84</v>
      </c>
      <c r="R850" s="17">
        <v>139</v>
      </c>
      <c r="S850" s="17">
        <v>104</v>
      </c>
      <c r="T850" s="17">
        <v>179</v>
      </c>
      <c r="U850" s="55">
        <f>+Table1[[#This Row],[Thames Turbo Sprint Triathlon]]/$M$3</f>
        <v>1</v>
      </c>
      <c r="V850" s="55">
        <f t="shared" si="316"/>
        <v>1</v>
      </c>
      <c r="W850" s="55">
        <f t="shared" si="317"/>
        <v>1</v>
      </c>
      <c r="X850" s="55">
        <f t="shared" si="318"/>
        <v>1</v>
      </c>
      <c r="Y850" s="55">
        <f t="shared" si="319"/>
        <v>0.16310679611650486</v>
      </c>
      <c r="Z850" s="55">
        <f>+Table1[[#This Row],[Hillingdon Sprint Triathlon]]/$R$3</f>
        <v>1</v>
      </c>
      <c r="AA850" s="55">
        <f>+Table1[[#This Row],[London Fields]]/$S$3</f>
        <v>1</v>
      </c>
      <c r="AB850" s="55">
        <f>+Table1[[#This Row],[Jekyll &amp; Hyde Park Duathlon]]/$T$3</f>
        <v>1</v>
      </c>
      <c r="AC850" s="65">
        <f t="shared" si="320"/>
        <v>3.1631067961165051</v>
      </c>
      <c r="AD850" s="55"/>
      <c r="AE850" s="55"/>
      <c r="AF850" s="55"/>
      <c r="AG850" s="55"/>
      <c r="AH850" s="55"/>
      <c r="AI850" s="55">
        <f>+AC850</f>
        <v>3.1631067961165051</v>
      </c>
      <c r="AJ850" s="73">
        <f>COUNT(Table1[[#This Row],[F open]:[M SuperVet]])</f>
        <v>1</v>
      </c>
    </row>
    <row r="851" spans="1:36" s="52" customFormat="1" hidden="1" x14ac:dyDescent="0.2">
      <c r="A851" s="16" t="str">
        <f t="shared" si="308"/>
        <v xml:space="preserve"> </v>
      </c>
      <c r="B851" s="16" t="s">
        <v>2017</v>
      </c>
      <c r="C851" s="15"/>
      <c r="D851" s="29" t="s">
        <v>397</v>
      </c>
      <c r="E851" s="29" t="s">
        <v>1530</v>
      </c>
      <c r="F851" s="82">
        <f t="shared" si="315"/>
        <v>806</v>
      </c>
      <c r="G851" s="82" t="str">
        <f>IF(Table1[[#This Row],[F open]]=""," ",RANK(AD851,$AD$5:$AD$1454,1))</f>
        <v xml:space="preserve"> </v>
      </c>
      <c r="H851" s="82" t="str">
        <f>IF(Table1[[#This Row],[F Vet]]=""," ",RANK(AE851,$AE$5:$AE$1454,1))</f>
        <v xml:space="preserve"> </v>
      </c>
      <c r="I851" s="82" t="str">
        <f>IF(Table1[[#This Row],[F SuperVet]]=""," ",RANK(AF851,$AF$5:$AF$1454,1))</f>
        <v xml:space="preserve"> </v>
      </c>
      <c r="J851" s="82" t="str">
        <f>IF(Table1[[#This Row],[M Open]]=""," ",RANK(AG851,$AG$5:$AG$1454,1))</f>
        <v xml:space="preserve"> </v>
      </c>
      <c r="K851" s="82">
        <f>IF(Table1[[#This Row],[M Vet]]=""," ",RANK(AH851,$AH$5:$AH$1454,1))</f>
        <v>195</v>
      </c>
      <c r="L851" s="82" t="str">
        <f>IF(Table1[[#This Row],[M SuperVet]]=""," ",RANK(AI851,$AI$5:$AI$1454,1))</f>
        <v xml:space="preserve"> </v>
      </c>
      <c r="M851" s="74">
        <v>404</v>
      </c>
      <c r="N851" s="74">
        <v>176</v>
      </c>
      <c r="O851" s="74">
        <v>47</v>
      </c>
      <c r="P851" s="74">
        <v>128</v>
      </c>
      <c r="Q851" s="17">
        <v>515</v>
      </c>
      <c r="R851" s="17">
        <v>79</v>
      </c>
      <c r="S851" s="17">
        <v>104</v>
      </c>
      <c r="T851" s="17">
        <v>179</v>
      </c>
      <c r="U851" s="55">
        <f>+Table1[[#This Row],[Thames Turbo Sprint Triathlon]]/$M$3</f>
        <v>1</v>
      </c>
      <c r="V851" s="55">
        <f t="shared" si="316"/>
        <v>1</v>
      </c>
      <c r="W851" s="55">
        <f t="shared" si="317"/>
        <v>1</v>
      </c>
      <c r="X851" s="55">
        <f t="shared" si="318"/>
        <v>1</v>
      </c>
      <c r="Y851" s="55">
        <f t="shared" si="319"/>
        <v>1</v>
      </c>
      <c r="Z851" s="55">
        <f>+Table1[[#This Row],[Hillingdon Sprint Triathlon]]/$R$3</f>
        <v>0.56834532374100721</v>
      </c>
      <c r="AA851" s="55">
        <f>+Table1[[#This Row],[London Fields]]/$S$3</f>
        <v>1</v>
      </c>
      <c r="AB851" s="55">
        <f>+Table1[[#This Row],[Jekyll &amp; Hyde Park Duathlon]]/$T$3</f>
        <v>1</v>
      </c>
      <c r="AC851" s="65">
        <f t="shared" si="320"/>
        <v>3.5683453237410072</v>
      </c>
      <c r="AD851" s="55"/>
      <c r="AE851" s="55"/>
      <c r="AF851" s="55"/>
      <c r="AG851" s="55"/>
      <c r="AH851" s="55">
        <f t="shared" ref="AH851:AH853" si="322">+AC851</f>
        <v>3.5683453237410072</v>
      </c>
      <c r="AI851" s="55"/>
      <c r="AJ851" s="73">
        <f>COUNT(Table1[[#This Row],[F open]:[M SuperVet]])</f>
        <v>1</v>
      </c>
    </row>
    <row r="852" spans="1:36" s="52" customFormat="1" hidden="1" x14ac:dyDescent="0.2">
      <c r="A852" s="16" t="str">
        <f t="shared" si="308"/>
        <v xml:space="preserve"> </v>
      </c>
      <c r="B852" s="16" t="s">
        <v>1685</v>
      </c>
      <c r="C852" s="15"/>
      <c r="D852" s="29" t="s">
        <v>397</v>
      </c>
      <c r="E852" s="29" t="s">
        <v>188</v>
      </c>
      <c r="F852" s="82">
        <f t="shared" si="315"/>
        <v>376</v>
      </c>
      <c r="G852" s="82" t="str">
        <f>IF(Table1[[#This Row],[F open]]=""," ",RANK(AD852,$AD$5:$AD$1454,1))</f>
        <v xml:space="preserve"> </v>
      </c>
      <c r="H852" s="82" t="str">
        <f>IF(Table1[[#This Row],[F Vet]]=""," ",RANK(AE852,$AE$5:$AE$1454,1))</f>
        <v xml:space="preserve"> </v>
      </c>
      <c r="I852" s="82" t="str">
        <f>IF(Table1[[#This Row],[F SuperVet]]=""," ",RANK(AF852,$AF$5:$AF$1454,1))</f>
        <v xml:space="preserve"> </v>
      </c>
      <c r="J852" s="82" t="str">
        <f>IF(Table1[[#This Row],[M Open]]=""," ",RANK(AG852,$AG$5:$AG$1454,1))</f>
        <v xml:space="preserve"> </v>
      </c>
      <c r="K852" s="82">
        <f>IF(Table1[[#This Row],[M Vet]]=""," ",RANK(AH852,$AH$5:$AH$1454,1))</f>
        <v>90</v>
      </c>
      <c r="L852" s="82" t="str">
        <f>IF(Table1[[#This Row],[M SuperVet]]=""," ",RANK(AI852,$AI$5:$AI$1454,1))</f>
        <v xml:space="preserve"> </v>
      </c>
      <c r="M852" s="74">
        <v>404</v>
      </c>
      <c r="N852" s="74">
        <v>176</v>
      </c>
      <c r="O852" s="74">
        <v>47</v>
      </c>
      <c r="P852" s="74">
        <v>128</v>
      </c>
      <c r="Q852" s="17">
        <v>118</v>
      </c>
      <c r="R852" s="17">
        <v>139</v>
      </c>
      <c r="S852" s="17">
        <v>104</v>
      </c>
      <c r="T852" s="17">
        <v>179</v>
      </c>
      <c r="U852" s="55">
        <f>+Table1[[#This Row],[Thames Turbo Sprint Triathlon]]/$M$3</f>
        <v>1</v>
      </c>
      <c r="V852" s="55">
        <f t="shared" si="316"/>
        <v>1</v>
      </c>
      <c r="W852" s="55">
        <f t="shared" si="317"/>
        <v>1</v>
      </c>
      <c r="X852" s="55">
        <f t="shared" si="318"/>
        <v>1</v>
      </c>
      <c r="Y852" s="55">
        <f t="shared" si="319"/>
        <v>0.22912621359223301</v>
      </c>
      <c r="Z852" s="55">
        <f>+Table1[[#This Row],[Hillingdon Sprint Triathlon]]/$R$3</f>
        <v>1</v>
      </c>
      <c r="AA852" s="55">
        <f>+Table1[[#This Row],[London Fields]]/$S$3</f>
        <v>1</v>
      </c>
      <c r="AB852" s="55">
        <f>+Table1[[#This Row],[Jekyll &amp; Hyde Park Duathlon]]/$T$3</f>
        <v>1</v>
      </c>
      <c r="AC852" s="65">
        <f t="shared" si="320"/>
        <v>3.2291262135922327</v>
      </c>
      <c r="AD852" s="55"/>
      <c r="AE852" s="55"/>
      <c r="AF852" s="55"/>
      <c r="AG852" s="55"/>
      <c r="AH852" s="55">
        <f t="shared" si="322"/>
        <v>3.2291262135922327</v>
      </c>
      <c r="AI852" s="55"/>
      <c r="AJ852" s="73">
        <f>COUNT(Table1[[#This Row],[F open]:[M SuperVet]])</f>
        <v>1</v>
      </c>
    </row>
    <row r="853" spans="1:36" s="52" customFormat="1" hidden="1" x14ac:dyDescent="0.2">
      <c r="A853" s="16" t="str">
        <f t="shared" ref="A853:A857" si="323">IF(B852=B853,"y"," ")</f>
        <v xml:space="preserve"> </v>
      </c>
      <c r="B853" s="16" t="s">
        <v>1717</v>
      </c>
      <c r="C853" s="15" t="s">
        <v>122</v>
      </c>
      <c r="D853" s="29" t="s">
        <v>397</v>
      </c>
      <c r="E853" s="29" t="s">
        <v>188</v>
      </c>
      <c r="F853" s="82">
        <f t="shared" si="315"/>
        <v>52</v>
      </c>
      <c r="G853" s="82" t="str">
        <f>IF(Table1[[#This Row],[F open]]=""," ",RANK(AD853,$AD$5:$AD$1454,1))</f>
        <v xml:space="preserve"> </v>
      </c>
      <c r="H853" s="82" t="str">
        <f>IF(Table1[[#This Row],[F Vet]]=""," ",RANK(AE853,$AE$5:$AE$1454,1))</f>
        <v xml:space="preserve"> </v>
      </c>
      <c r="I853" s="82" t="str">
        <f>IF(Table1[[#This Row],[F SuperVet]]=""," ",RANK(AF853,$AF$5:$AF$1454,1))</f>
        <v xml:space="preserve"> </v>
      </c>
      <c r="J853" s="82" t="str">
        <f>IF(Table1[[#This Row],[M Open]]=""," ",RANK(AG853,$AG$5:$AG$1454,1))</f>
        <v xml:space="preserve"> </v>
      </c>
      <c r="K853" s="82">
        <f>IF(Table1[[#This Row],[M Vet]]=""," ",RANK(AH853,$AH$5:$AH$1454,1))</f>
        <v>16</v>
      </c>
      <c r="L853" s="82" t="str">
        <f>IF(Table1[[#This Row],[M SuperVet]]=""," ",RANK(AI853,$AI$5:$AI$1454,1))</f>
        <v xml:space="preserve"> </v>
      </c>
      <c r="M853" s="74">
        <v>404</v>
      </c>
      <c r="N853" s="74">
        <v>176</v>
      </c>
      <c r="O853" s="74">
        <v>47</v>
      </c>
      <c r="P853" s="74">
        <v>128</v>
      </c>
      <c r="Q853" s="17">
        <v>162</v>
      </c>
      <c r="R853" s="17">
        <v>139</v>
      </c>
      <c r="S853" s="17">
        <v>42</v>
      </c>
      <c r="T853" s="17">
        <v>100</v>
      </c>
      <c r="U853" s="55">
        <f>+Table1[[#This Row],[Thames Turbo Sprint Triathlon]]/$M$3</f>
        <v>1</v>
      </c>
      <c r="V853" s="55">
        <f t="shared" si="316"/>
        <v>1</v>
      </c>
      <c r="W853" s="55">
        <f t="shared" si="317"/>
        <v>1</v>
      </c>
      <c r="X853" s="55">
        <f t="shared" si="318"/>
        <v>1</v>
      </c>
      <c r="Y853" s="55">
        <f t="shared" si="319"/>
        <v>0.31456310679611649</v>
      </c>
      <c r="Z853" s="55">
        <f>+Table1[[#This Row],[Hillingdon Sprint Triathlon]]/$R$3</f>
        <v>1</v>
      </c>
      <c r="AA853" s="55">
        <f>+Table1[[#This Row],[London Fields]]/$S$3</f>
        <v>0.40384615384615385</v>
      </c>
      <c r="AB853" s="55">
        <f>+Table1[[#This Row],[Jekyll &amp; Hyde Park Duathlon]]/$T$3</f>
        <v>0.55865921787709494</v>
      </c>
      <c r="AC853" s="65">
        <f t="shared" si="320"/>
        <v>2.2770684785193653</v>
      </c>
      <c r="AD853" s="55"/>
      <c r="AE853" s="55"/>
      <c r="AF853" s="55"/>
      <c r="AG853" s="55"/>
      <c r="AH853" s="55">
        <f t="shared" si="322"/>
        <v>2.2770684785193653</v>
      </c>
      <c r="AI853" s="55"/>
      <c r="AJ853" s="73">
        <f>COUNT(Table1[[#This Row],[F open]:[M SuperVet]])</f>
        <v>1</v>
      </c>
    </row>
    <row r="854" spans="1:36" s="52" customFormat="1" hidden="1" x14ac:dyDescent="0.2">
      <c r="A854" s="16" t="str">
        <f t="shared" si="323"/>
        <v xml:space="preserve"> </v>
      </c>
      <c r="B854" s="16" t="s">
        <v>1368</v>
      </c>
      <c r="C854" s="15" t="s">
        <v>192</v>
      </c>
      <c r="D854" s="29" t="s">
        <v>217</v>
      </c>
      <c r="E854" s="29" t="s">
        <v>188</v>
      </c>
      <c r="F854" s="82">
        <f t="shared" si="315"/>
        <v>291</v>
      </c>
      <c r="G854" s="82" t="str">
        <f>IF(Table1[[#This Row],[F open]]=""," ",RANK(AD854,$AD$5:$AD$1454,1))</f>
        <v xml:space="preserve"> </v>
      </c>
      <c r="H854" s="82" t="str">
        <f>IF(Table1[[#This Row],[F Vet]]=""," ",RANK(AE854,$AE$5:$AE$1454,1))</f>
        <v xml:space="preserve"> </v>
      </c>
      <c r="I854" s="82" t="str">
        <f>IF(Table1[[#This Row],[F SuperVet]]=""," ",RANK(AF854,$AF$5:$AF$1454,1))</f>
        <v xml:space="preserve"> </v>
      </c>
      <c r="J854" s="82">
        <f>IF(Table1[[#This Row],[M Open]]=""," ",RANK(AG854,$AG$5:$AG$1454,1))</f>
        <v>172</v>
      </c>
      <c r="K854" s="82" t="str">
        <f>IF(Table1[[#This Row],[M Vet]]=""," ",RANK(AH854,$AH$5:$AH$1454,1))</f>
        <v xml:space="preserve"> </v>
      </c>
      <c r="L854" s="82" t="str">
        <f>IF(Table1[[#This Row],[M SuperVet]]=""," ",RANK(AI854,$AI$5:$AI$1454,1))</f>
        <v xml:space="preserve"> </v>
      </c>
      <c r="M854" s="74">
        <v>404</v>
      </c>
      <c r="N854" s="74">
        <v>29</v>
      </c>
      <c r="O854" s="74">
        <v>47</v>
      </c>
      <c r="P854" s="74">
        <v>128</v>
      </c>
      <c r="Q854" s="17">
        <v>515</v>
      </c>
      <c r="R854" s="17">
        <v>139</v>
      </c>
      <c r="S854" s="17">
        <v>104</v>
      </c>
      <c r="T854" s="17">
        <v>179</v>
      </c>
      <c r="U854" s="55">
        <f>+Table1[[#This Row],[Thames Turbo Sprint Triathlon]]/$M$3</f>
        <v>1</v>
      </c>
      <c r="V854" s="55">
        <f t="shared" si="316"/>
        <v>0.16477272727272727</v>
      </c>
      <c r="W854" s="55">
        <f t="shared" si="317"/>
        <v>1</v>
      </c>
      <c r="X854" s="55">
        <f t="shared" si="318"/>
        <v>1</v>
      </c>
      <c r="Y854" s="55">
        <f t="shared" si="319"/>
        <v>1</v>
      </c>
      <c r="Z854" s="55">
        <f>+Table1[[#This Row],[Hillingdon Sprint Triathlon]]/$R$3</f>
        <v>1</v>
      </c>
      <c r="AA854" s="55">
        <f>+Table1[[#This Row],[London Fields]]/$S$3</f>
        <v>1</v>
      </c>
      <c r="AB854" s="55">
        <f>+Table1[[#This Row],[Jekyll &amp; Hyde Park Duathlon]]/$T$3</f>
        <v>1</v>
      </c>
      <c r="AC854" s="65">
        <f t="shared" si="320"/>
        <v>3.1647727272727275</v>
      </c>
      <c r="AD854" s="55"/>
      <c r="AE854" s="55"/>
      <c r="AF854" s="55"/>
      <c r="AG854" s="55">
        <f>+AC854</f>
        <v>3.1647727272727275</v>
      </c>
      <c r="AH854" s="55"/>
      <c r="AI854" s="55"/>
      <c r="AJ854" s="73">
        <f>COUNT(Table1[[#This Row],[F open]:[M SuperVet]])</f>
        <v>1</v>
      </c>
    </row>
    <row r="855" spans="1:36" s="52" customFormat="1" x14ac:dyDescent="0.2">
      <c r="A855" s="16" t="str">
        <f t="shared" si="323"/>
        <v xml:space="preserve"> </v>
      </c>
      <c r="B855" s="16" t="s">
        <v>426</v>
      </c>
      <c r="C855" s="15" t="s">
        <v>200</v>
      </c>
      <c r="D855" s="29" t="s">
        <v>1059</v>
      </c>
      <c r="E855" s="29" t="s">
        <v>1538</v>
      </c>
      <c r="F855" s="82">
        <f t="shared" si="315"/>
        <v>1147</v>
      </c>
      <c r="G855" s="82" t="str">
        <f>IF(Table1[[#This Row],[F open]]=""," ",RANK(AD855,$AD$5:$AD$1454,1))</f>
        <v xml:space="preserve"> </v>
      </c>
      <c r="H855" s="82" t="str">
        <f>IF(Table1[[#This Row],[F Vet]]=""," ",RANK(AE855,$AE$5:$AE$1454,1))</f>
        <v xml:space="preserve"> </v>
      </c>
      <c r="I855" s="82">
        <f>IF(Table1[[#This Row],[F SuperVet]]=""," ",RANK(AF855,$AF$5:$AF$1454,1))</f>
        <v>16</v>
      </c>
      <c r="J855" s="82" t="str">
        <f>IF(Table1[[#This Row],[M Open]]=""," ",RANK(AG855,$AG$5:$AG$1454,1))</f>
        <v xml:space="preserve"> </v>
      </c>
      <c r="K855" s="82" t="str">
        <f>IF(Table1[[#This Row],[M Vet]]=""," ",RANK(AH855,$AH$5:$AH$1454,1))</f>
        <v xml:space="preserve"> </v>
      </c>
      <c r="L855" s="82" t="str">
        <f>IF(Table1[[#This Row],[M SuperVet]]=""," ",RANK(AI855,$AI$5:$AI$1454,1))</f>
        <v xml:space="preserve"> </v>
      </c>
      <c r="M855" s="74">
        <v>404</v>
      </c>
      <c r="N855" s="74">
        <v>176</v>
      </c>
      <c r="O855" s="74">
        <v>47</v>
      </c>
      <c r="P855" s="74">
        <v>128</v>
      </c>
      <c r="Q855" s="17">
        <v>515</v>
      </c>
      <c r="R855" s="17">
        <v>112</v>
      </c>
      <c r="S855" s="17">
        <v>104</v>
      </c>
      <c r="T855" s="17">
        <v>179</v>
      </c>
      <c r="U855" s="55">
        <f>+Table1[[#This Row],[Thames Turbo Sprint Triathlon]]/$M$3</f>
        <v>1</v>
      </c>
      <c r="V855" s="55">
        <f t="shared" si="316"/>
        <v>1</v>
      </c>
      <c r="W855" s="55">
        <f t="shared" si="317"/>
        <v>1</v>
      </c>
      <c r="X855" s="55">
        <f t="shared" si="318"/>
        <v>1</v>
      </c>
      <c r="Y855" s="55">
        <f t="shared" si="319"/>
        <v>1</v>
      </c>
      <c r="Z855" s="55">
        <f>+Table1[[#This Row],[Hillingdon Sprint Triathlon]]/$R$3</f>
        <v>0.80575539568345322</v>
      </c>
      <c r="AA855" s="55">
        <f>+Table1[[#This Row],[London Fields]]/$S$3</f>
        <v>1</v>
      </c>
      <c r="AB855" s="55">
        <f>+Table1[[#This Row],[Jekyll &amp; Hyde Park Duathlon]]/$T$3</f>
        <v>1</v>
      </c>
      <c r="AC855" s="65">
        <f t="shared" si="320"/>
        <v>3.8057553956834531</v>
      </c>
      <c r="AD855" s="55"/>
      <c r="AE855" s="55"/>
      <c r="AF855" s="55">
        <f>+AC855</f>
        <v>3.8057553956834531</v>
      </c>
      <c r="AG855" s="55"/>
      <c r="AH855" s="55"/>
      <c r="AI855" s="55"/>
      <c r="AJ855" s="73">
        <f>COUNT(Table1[[#This Row],[F open]:[M SuperVet]])</f>
        <v>1</v>
      </c>
    </row>
    <row r="856" spans="1:36" s="52" customFormat="1" x14ac:dyDescent="0.2">
      <c r="A856" s="16" t="str">
        <f t="shared" si="323"/>
        <v xml:space="preserve"> </v>
      </c>
      <c r="B856" s="16" t="s">
        <v>2128</v>
      </c>
      <c r="C856" s="15"/>
      <c r="D856" s="29" t="s">
        <v>397</v>
      </c>
      <c r="E856" s="29" t="s">
        <v>194</v>
      </c>
      <c r="F856" s="82">
        <f t="shared" si="315"/>
        <v>1108</v>
      </c>
      <c r="G856" s="82" t="str">
        <f>IF(Table1[[#This Row],[F open]]=""," ",RANK(AD856,$AD$5:$AD$1454,1))</f>
        <v xml:space="preserve"> </v>
      </c>
      <c r="H856" s="82">
        <f>IF(Table1[[#This Row],[F Vet]]=""," ",RANK(AE856,$AE$5:$AE$1454,1))</f>
        <v>47</v>
      </c>
      <c r="I856" s="82" t="str">
        <f>IF(Table1[[#This Row],[F SuperVet]]=""," ",RANK(AF856,$AF$5:$AF$1454,1))</f>
        <v xml:space="preserve"> </v>
      </c>
      <c r="J856" s="82" t="str">
        <f>IF(Table1[[#This Row],[M Open]]=""," ",RANK(AG856,$AG$5:$AG$1454,1))</f>
        <v xml:space="preserve"> </v>
      </c>
      <c r="K856" s="82" t="str">
        <f>IF(Table1[[#This Row],[M Vet]]=""," ",RANK(AH856,$AH$5:$AH$1454,1))</f>
        <v xml:space="preserve"> </v>
      </c>
      <c r="L856" s="82" t="str">
        <f>IF(Table1[[#This Row],[M SuperVet]]=""," ",RANK(AI856,$AI$5:$AI$1454,1))</f>
        <v xml:space="preserve"> </v>
      </c>
      <c r="M856" s="74">
        <v>404</v>
      </c>
      <c r="N856" s="74">
        <v>176</v>
      </c>
      <c r="O856" s="74">
        <v>47</v>
      </c>
      <c r="P856" s="74">
        <v>128</v>
      </c>
      <c r="Q856" s="17">
        <v>515</v>
      </c>
      <c r="R856" s="17">
        <v>139</v>
      </c>
      <c r="S856" s="17">
        <v>81</v>
      </c>
      <c r="T856" s="17">
        <v>179</v>
      </c>
      <c r="U856" s="55">
        <f>+Table1[[#This Row],[Thames Turbo Sprint Triathlon]]/$M$3</f>
        <v>1</v>
      </c>
      <c r="V856" s="55">
        <f t="shared" si="316"/>
        <v>1</v>
      </c>
      <c r="W856" s="55">
        <f t="shared" si="317"/>
        <v>1</v>
      </c>
      <c r="X856" s="55">
        <f t="shared" si="318"/>
        <v>1</v>
      </c>
      <c r="Y856" s="55">
        <f t="shared" si="319"/>
        <v>1</v>
      </c>
      <c r="Z856" s="55">
        <f>+Table1[[#This Row],[Hillingdon Sprint Triathlon]]/$R$3</f>
        <v>1</v>
      </c>
      <c r="AA856" s="55">
        <f>+Table1[[#This Row],[London Fields]]/$S$3</f>
        <v>0.77884615384615385</v>
      </c>
      <c r="AB856" s="55">
        <f>+Table1[[#This Row],[Jekyll &amp; Hyde Park Duathlon]]/$T$3</f>
        <v>1</v>
      </c>
      <c r="AC856" s="65">
        <f t="shared" si="320"/>
        <v>3.7788461538461537</v>
      </c>
      <c r="AD856" s="55"/>
      <c r="AE856" s="55">
        <f>+AC856</f>
        <v>3.7788461538461537</v>
      </c>
      <c r="AF856" s="55"/>
      <c r="AG856" s="55"/>
      <c r="AH856" s="55"/>
      <c r="AI856" s="55"/>
      <c r="AJ856" s="73">
        <f>COUNT(Table1[[#This Row],[F open]:[M SuperVet]])</f>
        <v>1</v>
      </c>
    </row>
    <row r="857" spans="1:36" s="52" customFormat="1" hidden="1" x14ac:dyDescent="0.2">
      <c r="A857" s="16" t="str">
        <f t="shared" si="323"/>
        <v xml:space="preserve"> </v>
      </c>
      <c r="B857" s="16" t="s">
        <v>1398</v>
      </c>
      <c r="C857" s="15" t="s">
        <v>138</v>
      </c>
      <c r="D857" s="29" t="s">
        <v>217</v>
      </c>
      <c r="E857" s="29" t="s">
        <v>188</v>
      </c>
      <c r="F857" s="82">
        <f t="shared" si="315"/>
        <v>108</v>
      </c>
      <c r="G857" s="82" t="str">
        <f>IF(Table1[[#This Row],[F open]]=""," ",RANK(AD857,$AD$5:$AD$1454,1))</f>
        <v xml:space="preserve"> </v>
      </c>
      <c r="H857" s="82" t="str">
        <f>IF(Table1[[#This Row],[F Vet]]=""," ",RANK(AE857,$AE$5:$AE$1454,1))</f>
        <v xml:space="preserve"> </v>
      </c>
      <c r="I857" s="82" t="str">
        <f>IF(Table1[[#This Row],[F SuperVet]]=""," ",RANK(AF857,$AF$5:$AF$1454,1))</f>
        <v xml:space="preserve"> </v>
      </c>
      <c r="J857" s="82">
        <f>IF(Table1[[#This Row],[M Open]]=""," ",RANK(AG857,$AG$5:$AG$1454,1))</f>
        <v>55</v>
      </c>
      <c r="K857" s="82" t="str">
        <f>IF(Table1[[#This Row],[M Vet]]=""," ",RANK(AH857,$AH$5:$AH$1454,1))</f>
        <v xml:space="preserve"> </v>
      </c>
      <c r="L857" s="82" t="str">
        <f>IF(Table1[[#This Row],[M SuperVet]]=""," ",RANK(AI857,$AI$5:$AI$1454,1))</f>
        <v xml:space="preserve"> </v>
      </c>
      <c r="M857" s="74">
        <v>404</v>
      </c>
      <c r="N857" s="74">
        <v>69</v>
      </c>
      <c r="O857" s="74">
        <v>47</v>
      </c>
      <c r="P857" s="74">
        <v>56</v>
      </c>
      <c r="Q857" s="17">
        <v>515</v>
      </c>
      <c r="R857" s="17">
        <v>139</v>
      </c>
      <c r="S857" s="17">
        <v>104</v>
      </c>
      <c r="T857" s="17">
        <v>179</v>
      </c>
      <c r="U857" s="55">
        <f>+Table1[[#This Row],[Thames Turbo Sprint Triathlon]]/$M$3</f>
        <v>1</v>
      </c>
      <c r="V857" s="55">
        <f t="shared" si="316"/>
        <v>0.39204545454545453</v>
      </c>
      <c r="W857" s="55">
        <f t="shared" si="317"/>
        <v>1</v>
      </c>
      <c r="X857" s="55">
        <f t="shared" si="318"/>
        <v>0.4375</v>
      </c>
      <c r="Y857" s="55">
        <f t="shared" si="319"/>
        <v>1</v>
      </c>
      <c r="Z857" s="55">
        <f>+Table1[[#This Row],[Hillingdon Sprint Triathlon]]/$R$3</f>
        <v>1</v>
      </c>
      <c r="AA857" s="55">
        <f>+Table1[[#This Row],[London Fields]]/$S$3</f>
        <v>1</v>
      </c>
      <c r="AB857" s="55">
        <f>+Table1[[#This Row],[Jekyll &amp; Hyde Park Duathlon]]/$T$3</f>
        <v>1</v>
      </c>
      <c r="AC857" s="65">
        <f t="shared" si="320"/>
        <v>2.8295454545454546</v>
      </c>
      <c r="AD857" s="55"/>
      <c r="AE857" s="55"/>
      <c r="AF857" s="55"/>
      <c r="AG857" s="55">
        <f t="shared" ref="AG857:AG861" si="324">+AC857</f>
        <v>2.8295454545454546</v>
      </c>
      <c r="AH857" s="55"/>
      <c r="AI857" s="55"/>
      <c r="AJ857" s="73">
        <f>COUNT(Table1[[#This Row],[F open]:[M SuperVet]])</f>
        <v>1</v>
      </c>
    </row>
    <row r="858" spans="1:36" s="52" customFormat="1" hidden="1" x14ac:dyDescent="0.2">
      <c r="A858" s="16" t="str">
        <f t="shared" ref="A858:A889" si="325">IF(B857=B858,"y"," ")</f>
        <v xml:space="preserve"> </v>
      </c>
      <c r="B858" s="16" t="s">
        <v>1624</v>
      </c>
      <c r="C858" s="15" t="s">
        <v>1625</v>
      </c>
      <c r="D858" s="29" t="s">
        <v>217</v>
      </c>
      <c r="E858" s="29" t="s">
        <v>188</v>
      </c>
      <c r="F858" s="82">
        <f t="shared" si="315"/>
        <v>153</v>
      </c>
      <c r="G858" s="82" t="str">
        <f>IF(Table1[[#This Row],[F open]]=""," ",RANK(AD858,$AD$5:$AD$1454,1))</f>
        <v xml:space="preserve"> </v>
      </c>
      <c r="H858" s="82" t="str">
        <f>IF(Table1[[#This Row],[F Vet]]=""," ",RANK(AE858,$AE$5:$AE$1454,1))</f>
        <v xml:space="preserve"> </v>
      </c>
      <c r="I858" s="82" t="str">
        <f>IF(Table1[[#This Row],[F SuperVet]]=""," ",RANK(AF858,$AF$5:$AF$1454,1))</f>
        <v xml:space="preserve"> </v>
      </c>
      <c r="J858" s="82">
        <f>IF(Table1[[#This Row],[M Open]]=""," ",RANK(AG858,$AG$5:$AG$1454,1))</f>
        <v>83</v>
      </c>
      <c r="K858" s="82" t="str">
        <f>IF(Table1[[#This Row],[M Vet]]=""," ",RANK(AH858,$AH$5:$AH$1454,1))</f>
        <v xml:space="preserve"> </v>
      </c>
      <c r="L858" s="82" t="str">
        <f>IF(Table1[[#This Row],[M SuperVet]]=""," ",RANK(AI858,$AI$5:$AI$1454,1))</f>
        <v xml:space="preserve"> </v>
      </c>
      <c r="M858" s="74">
        <v>404</v>
      </c>
      <c r="N858" s="74">
        <v>176</v>
      </c>
      <c r="O858" s="74">
        <v>47</v>
      </c>
      <c r="P858" s="74">
        <v>128</v>
      </c>
      <c r="Q858" s="17">
        <v>20</v>
      </c>
      <c r="R858" s="17">
        <v>139</v>
      </c>
      <c r="S858" s="17">
        <v>104</v>
      </c>
      <c r="T858" s="17">
        <v>179</v>
      </c>
      <c r="U858" s="55">
        <f>+Table1[[#This Row],[Thames Turbo Sprint Triathlon]]/$M$3</f>
        <v>1</v>
      </c>
      <c r="V858" s="55">
        <f t="shared" si="316"/>
        <v>1</v>
      </c>
      <c r="W858" s="55">
        <f t="shared" si="317"/>
        <v>1</v>
      </c>
      <c r="X858" s="55">
        <f t="shared" si="318"/>
        <v>1</v>
      </c>
      <c r="Y858" s="55">
        <f t="shared" si="319"/>
        <v>3.8834951456310676E-2</v>
      </c>
      <c r="Z858" s="55">
        <f>+Table1[[#This Row],[Hillingdon Sprint Triathlon]]/$R$3</f>
        <v>1</v>
      </c>
      <c r="AA858" s="55">
        <f>+Table1[[#This Row],[London Fields]]/$S$3</f>
        <v>1</v>
      </c>
      <c r="AB858" s="55">
        <f>+Table1[[#This Row],[Jekyll &amp; Hyde Park Duathlon]]/$T$3</f>
        <v>1</v>
      </c>
      <c r="AC858" s="65">
        <f t="shared" si="320"/>
        <v>3.0388349514563107</v>
      </c>
      <c r="AD858" s="55"/>
      <c r="AE858" s="55"/>
      <c r="AF858" s="55"/>
      <c r="AG858" s="55">
        <f t="shared" si="324"/>
        <v>3.0388349514563107</v>
      </c>
      <c r="AH858" s="55"/>
      <c r="AI858" s="55"/>
      <c r="AJ858" s="73">
        <f>COUNT(Table1[[#This Row],[F open]:[M SuperVet]])</f>
        <v>1</v>
      </c>
    </row>
    <row r="859" spans="1:36" s="52" customFormat="1" hidden="1" x14ac:dyDescent="0.2">
      <c r="A859" s="16" t="str">
        <f t="shared" si="325"/>
        <v xml:space="preserve"> </v>
      </c>
      <c r="B859" s="16" t="s">
        <v>1698</v>
      </c>
      <c r="C859" s="15"/>
      <c r="D859" s="29" t="s">
        <v>217</v>
      </c>
      <c r="E859" s="29" t="s">
        <v>188</v>
      </c>
      <c r="F859" s="82">
        <f t="shared" si="315"/>
        <v>419</v>
      </c>
      <c r="G859" s="82" t="str">
        <f>IF(Table1[[#This Row],[F open]]=""," ",RANK(AD859,$AD$5:$AD$1454,1))</f>
        <v xml:space="preserve"> </v>
      </c>
      <c r="H859" s="82" t="str">
        <f>IF(Table1[[#This Row],[F Vet]]=""," ",RANK(AE859,$AE$5:$AE$1454,1))</f>
        <v xml:space="preserve"> </v>
      </c>
      <c r="I859" s="82" t="str">
        <f>IF(Table1[[#This Row],[F SuperVet]]=""," ",RANK(AF859,$AF$5:$AF$1454,1))</f>
        <v xml:space="preserve"> </v>
      </c>
      <c r="J859" s="82">
        <f>IF(Table1[[#This Row],[M Open]]=""," ",RANK(AG859,$AG$5:$AG$1454,1))</f>
        <v>243</v>
      </c>
      <c r="K859" s="82" t="str">
        <f>IF(Table1[[#This Row],[M Vet]]=""," ",RANK(AH859,$AH$5:$AH$1454,1))</f>
        <v xml:space="preserve"> </v>
      </c>
      <c r="L859" s="82" t="str">
        <f>IF(Table1[[#This Row],[M SuperVet]]=""," ",RANK(AI859,$AI$5:$AI$1454,1))</f>
        <v xml:space="preserve"> </v>
      </c>
      <c r="M859" s="74">
        <v>404</v>
      </c>
      <c r="N859" s="74">
        <v>176</v>
      </c>
      <c r="O859" s="74">
        <v>47</v>
      </c>
      <c r="P859" s="74">
        <v>128</v>
      </c>
      <c r="Q859" s="17">
        <v>137</v>
      </c>
      <c r="R859" s="17">
        <v>139</v>
      </c>
      <c r="S859" s="17">
        <v>104</v>
      </c>
      <c r="T859" s="17">
        <v>179</v>
      </c>
      <c r="U859" s="55">
        <f>+Table1[[#This Row],[Thames Turbo Sprint Triathlon]]/$M$3</f>
        <v>1</v>
      </c>
      <c r="V859" s="55">
        <f t="shared" si="316"/>
        <v>1</v>
      </c>
      <c r="W859" s="55">
        <f t="shared" si="317"/>
        <v>1</v>
      </c>
      <c r="X859" s="55">
        <f t="shared" si="318"/>
        <v>1</v>
      </c>
      <c r="Y859" s="55">
        <f t="shared" si="319"/>
        <v>0.26601941747572816</v>
      </c>
      <c r="Z859" s="55">
        <f>+Table1[[#This Row],[Hillingdon Sprint Triathlon]]/$R$3</f>
        <v>1</v>
      </c>
      <c r="AA859" s="55">
        <f>+Table1[[#This Row],[London Fields]]/$S$3</f>
        <v>1</v>
      </c>
      <c r="AB859" s="55">
        <f>+Table1[[#This Row],[Jekyll &amp; Hyde Park Duathlon]]/$T$3</f>
        <v>1</v>
      </c>
      <c r="AC859" s="65">
        <f t="shared" si="320"/>
        <v>3.2660194174757282</v>
      </c>
      <c r="AD859" s="55"/>
      <c r="AE859" s="55"/>
      <c r="AF859" s="55"/>
      <c r="AG859" s="55">
        <f t="shared" si="324"/>
        <v>3.2660194174757282</v>
      </c>
      <c r="AH859" s="55"/>
      <c r="AI859" s="55"/>
      <c r="AJ859" s="73">
        <f>COUNT(Table1[[#This Row],[F open]:[M SuperVet]])</f>
        <v>1</v>
      </c>
    </row>
    <row r="860" spans="1:36" s="52" customFormat="1" hidden="1" x14ac:dyDescent="0.2">
      <c r="A860" s="16" t="str">
        <f t="shared" si="325"/>
        <v xml:space="preserve"> </v>
      </c>
      <c r="B860" s="16" t="s">
        <v>293</v>
      </c>
      <c r="C860" s="15" t="s">
        <v>139</v>
      </c>
      <c r="D860" s="29" t="s">
        <v>217</v>
      </c>
      <c r="E860" s="29" t="s">
        <v>188</v>
      </c>
      <c r="F860" s="82">
        <f t="shared" si="315"/>
        <v>8</v>
      </c>
      <c r="G860" s="82" t="str">
        <f>IF(Table1[[#This Row],[F open]]=""," ",RANK(AD860,$AD$5:$AD$1454,1))</f>
        <v xml:space="preserve"> </v>
      </c>
      <c r="H860" s="82" t="str">
        <f>IF(Table1[[#This Row],[F Vet]]=""," ",RANK(AE860,$AE$5:$AE$1454,1))</f>
        <v xml:space="preserve"> </v>
      </c>
      <c r="I860" s="82" t="str">
        <f>IF(Table1[[#This Row],[F SuperVet]]=""," ",RANK(AF860,$AF$5:$AF$1454,1))</f>
        <v xml:space="preserve"> </v>
      </c>
      <c r="J860" s="82">
        <f>IF(Table1[[#This Row],[M Open]]=""," ",RANK(AG860,$AG$5:$AG$1454,1))</f>
        <v>4</v>
      </c>
      <c r="K860" s="82" t="str">
        <f>IF(Table1[[#This Row],[M Vet]]=""," ",RANK(AH860,$AH$5:$AH$1454,1))</f>
        <v xml:space="preserve"> </v>
      </c>
      <c r="L860" s="82" t="str">
        <f>IF(Table1[[#This Row],[M SuperVet]]=""," ",RANK(AI860,$AI$5:$AI$1454,1))</f>
        <v xml:space="preserve"> </v>
      </c>
      <c r="M860" s="74">
        <v>3</v>
      </c>
      <c r="N860" s="74">
        <v>1</v>
      </c>
      <c r="O860" s="74">
        <v>47</v>
      </c>
      <c r="P860" s="74">
        <v>128</v>
      </c>
      <c r="Q860" s="17">
        <v>1</v>
      </c>
      <c r="R860" s="17">
        <v>139</v>
      </c>
      <c r="S860" s="17">
        <v>104</v>
      </c>
      <c r="T860" s="17">
        <v>179</v>
      </c>
      <c r="U860" s="55">
        <f>+Table1[[#This Row],[Thames Turbo Sprint Triathlon]]/$M$3</f>
        <v>7.4257425742574254E-3</v>
      </c>
      <c r="V860" s="55">
        <f t="shared" si="316"/>
        <v>5.681818181818182E-3</v>
      </c>
      <c r="W860" s="55">
        <f t="shared" si="317"/>
        <v>1</v>
      </c>
      <c r="X860" s="55">
        <f t="shared" si="318"/>
        <v>1</v>
      </c>
      <c r="Y860" s="55">
        <f t="shared" si="319"/>
        <v>1.9417475728155339E-3</v>
      </c>
      <c r="Z860" s="55">
        <f>+Table1[[#This Row],[Hillingdon Sprint Triathlon]]/$R$3</f>
        <v>1</v>
      </c>
      <c r="AA860" s="55">
        <f>+Table1[[#This Row],[London Fields]]/$S$3</f>
        <v>1</v>
      </c>
      <c r="AB860" s="55">
        <f>+Table1[[#This Row],[Jekyll &amp; Hyde Park Duathlon]]/$T$3</f>
        <v>1</v>
      </c>
      <c r="AC860" s="65">
        <f t="shared" si="320"/>
        <v>1.0150493083288912</v>
      </c>
      <c r="AD860" s="55"/>
      <c r="AE860" s="55"/>
      <c r="AF860" s="55"/>
      <c r="AG860" s="55">
        <f t="shared" si="324"/>
        <v>1.0150493083288912</v>
      </c>
      <c r="AH860" s="55"/>
      <c r="AI860" s="55"/>
      <c r="AJ860" s="73">
        <f>COUNT(Table1[[#This Row],[F open]:[M SuperVet]])</f>
        <v>1</v>
      </c>
    </row>
    <row r="861" spans="1:36" s="52" customFormat="1" hidden="1" x14ac:dyDescent="0.2">
      <c r="A861" s="16" t="str">
        <f t="shared" si="325"/>
        <v xml:space="preserve"> </v>
      </c>
      <c r="B861" s="16" t="s">
        <v>2076</v>
      </c>
      <c r="C861" s="15" t="s">
        <v>1664</v>
      </c>
      <c r="D861" s="29" t="s">
        <v>217</v>
      </c>
      <c r="E861" s="29" t="s">
        <v>188</v>
      </c>
      <c r="F861" s="82">
        <f t="shared" si="315"/>
        <v>305</v>
      </c>
      <c r="G861" s="82" t="str">
        <f>IF(Table1[[#This Row],[F open]]=""," ",RANK(AD861,$AD$5:$AD$1454,1))</f>
        <v xml:space="preserve"> </v>
      </c>
      <c r="H861" s="82" t="str">
        <f>IF(Table1[[#This Row],[F Vet]]=""," ",RANK(AE861,$AE$5:$AE$1454,1))</f>
        <v xml:space="preserve"> </v>
      </c>
      <c r="I861" s="82" t="str">
        <f>IF(Table1[[#This Row],[F SuperVet]]=""," ",RANK(AF861,$AF$5:$AF$1454,1))</f>
        <v xml:space="preserve"> </v>
      </c>
      <c r="J861" s="82">
        <f>IF(Table1[[#This Row],[M Open]]=""," ",RANK(AG861,$AG$5:$AG$1454,1))</f>
        <v>181</v>
      </c>
      <c r="K861" s="82" t="str">
        <f>IF(Table1[[#This Row],[M Vet]]=""," ",RANK(AH861,$AH$5:$AH$1454,1))</f>
        <v xml:space="preserve"> </v>
      </c>
      <c r="L861" s="82" t="str">
        <f>IF(Table1[[#This Row],[M SuperVet]]=""," ",RANK(AI861,$AI$5:$AI$1454,1))</f>
        <v xml:space="preserve"> </v>
      </c>
      <c r="M861" s="74">
        <v>404</v>
      </c>
      <c r="N861" s="74">
        <v>176</v>
      </c>
      <c r="O861" s="74">
        <v>47</v>
      </c>
      <c r="P861" s="74">
        <v>128</v>
      </c>
      <c r="Q861" s="17">
        <v>515</v>
      </c>
      <c r="R861" s="17">
        <v>139</v>
      </c>
      <c r="S861" s="17">
        <v>18</v>
      </c>
      <c r="T861" s="17">
        <v>179</v>
      </c>
      <c r="U861" s="55">
        <f>+Table1[[#This Row],[Thames Turbo Sprint Triathlon]]/$M$3</f>
        <v>1</v>
      </c>
      <c r="V861" s="55">
        <f t="shared" si="316"/>
        <v>1</v>
      </c>
      <c r="W861" s="55">
        <f t="shared" si="317"/>
        <v>1</v>
      </c>
      <c r="X861" s="55">
        <f t="shared" si="318"/>
        <v>1</v>
      </c>
      <c r="Y861" s="55">
        <f t="shared" si="319"/>
        <v>1</v>
      </c>
      <c r="Z861" s="55">
        <f>+Table1[[#This Row],[Hillingdon Sprint Triathlon]]/$R$3</f>
        <v>1</v>
      </c>
      <c r="AA861" s="55">
        <f>+Table1[[#This Row],[London Fields]]/$S$3</f>
        <v>0.17307692307692307</v>
      </c>
      <c r="AB861" s="55">
        <f>+Table1[[#This Row],[Jekyll &amp; Hyde Park Duathlon]]/$T$3</f>
        <v>1</v>
      </c>
      <c r="AC861" s="65">
        <f t="shared" si="320"/>
        <v>3.1730769230769234</v>
      </c>
      <c r="AD861" s="55"/>
      <c r="AE861" s="55"/>
      <c r="AF861" s="55"/>
      <c r="AG861" s="55">
        <f t="shared" si="324"/>
        <v>3.1730769230769234</v>
      </c>
      <c r="AH861" s="55"/>
      <c r="AI861" s="55"/>
      <c r="AJ861" s="73">
        <f>COUNT(Table1[[#This Row],[F open]:[M SuperVet]])</f>
        <v>1</v>
      </c>
    </row>
    <row r="862" spans="1:36" s="52" customFormat="1" hidden="1" x14ac:dyDescent="0.2">
      <c r="A862" s="16" t="str">
        <f t="shared" si="325"/>
        <v xml:space="preserve"> </v>
      </c>
      <c r="B862" s="16" t="s">
        <v>1812</v>
      </c>
      <c r="C862" s="15"/>
      <c r="D862" s="29" t="s">
        <v>397</v>
      </c>
      <c r="E862" s="29" t="s">
        <v>188</v>
      </c>
      <c r="F862" s="82">
        <f t="shared" si="315"/>
        <v>825</v>
      </c>
      <c r="G862" s="82" t="str">
        <f>IF(Table1[[#This Row],[F open]]=""," ",RANK(AD862,$AD$5:$AD$1454,1))</f>
        <v xml:space="preserve"> </v>
      </c>
      <c r="H862" s="82" t="str">
        <f>IF(Table1[[#This Row],[F Vet]]=""," ",RANK(AE862,$AE$5:$AE$1454,1))</f>
        <v xml:space="preserve"> </v>
      </c>
      <c r="I862" s="82" t="str">
        <f>IF(Table1[[#This Row],[F SuperVet]]=""," ",RANK(AF862,$AF$5:$AF$1454,1))</f>
        <v xml:space="preserve"> </v>
      </c>
      <c r="J862" s="82" t="str">
        <f>IF(Table1[[#This Row],[M Open]]=""," ",RANK(AG862,$AG$5:$AG$1454,1))</f>
        <v xml:space="preserve"> </v>
      </c>
      <c r="K862" s="82">
        <f>IF(Table1[[#This Row],[M Vet]]=""," ",RANK(AH862,$AH$5:$AH$1454,1))</f>
        <v>202</v>
      </c>
      <c r="L862" s="82" t="str">
        <f>IF(Table1[[#This Row],[M SuperVet]]=""," ",RANK(AI862,$AI$5:$AI$1454,1))</f>
        <v xml:space="preserve"> </v>
      </c>
      <c r="M862" s="74">
        <v>404</v>
      </c>
      <c r="N862" s="74">
        <v>176</v>
      </c>
      <c r="O862" s="74">
        <v>47</v>
      </c>
      <c r="P862" s="74">
        <v>128</v>
      </c>
      <c r="Q862" s="17">
        <v>300</v>
      </c>
      <c r="R862" s="17">
        <v>139</v>
      </c>
      <c r="S862" s="17">
        <v>104</v>
      </c>
      <c r="T862" s="17">
        <v>179</v>
      </c>
      <c r="U862" s="55">
        <f>+Table1[[#This Row],[Thames Turbo Sprint Triathlon]]/$M$3</f>
        <v>1</v>
      </c>
      <c r="V862" s="55">
        <f t="shared" si="316"/>
        <v>1</v>
      </c>
      <c r="W862" s="55">
        <f t="shared" si="317"/>
        <v>1</v>
      </c>
      <c r="X862" s="55">
        <f t="shared" si="318"/>
        <v>1</v>
      </c>
      <c r="Y862" s="55">
        <f t="shared" si="319"/>
        <v>0.58252427184466016</v>
      </c>
      <c r="Z862" s="55">
        <f>+Table1[[#This Row],[Hillingdon Sprint Triathlon]]/$R$3</f>
        <v>1</v>
      </c>
      <c r="AA862" s="55">
        <f>+Table1[[#This Row],[London Fields]]/$S$3</f>
        <v>1</v>
      </c>
      <c r="AB862" s="55">
        <f>+Table1[[#This Row],[Jekyll &amp; Hyde Park Duathlon]]/$T$3</f>
        <v>1</v>
      </c>
      <c r="AC862" s="65">
        <f t="shared" si="320"/>
        <v>3.5825242718446599</v>
      </c>
      <c r="AD862" s="55"/>
      <c r="AE862" s="55"/>
      <c r="AF862" s="55"/>
      <c r="AG862" s="55"/>
      <c r="AH862" s="55">
        <f t="shared" ref="AH862:AH863" si="326">+AC862</f>
        <v>3.5825242718446599</v>
      </c>
      <c r="AI862" s="55"/>
      <c r="AJ862" s="73">
        <f>COUNT(Table1[[#This Row],[F open]:[M SuperVet]])</f>
        <v>1</v>
      </c>
    </row>
    <row r="863" spans="1:36" s="52" customFormat="1" hidden="1" x14ac:dyDescent="0.2">
      <c r="A863" s="16" t="str">
        <f t="shared" si="325"/>
        <v xml:space="preserve"> </v>
      </c>
      <c r="B863" s="16" t="s">
        <v>1352</v>
      </c>
      <c r="C863" s="15"/>
      <c r="D863" s="29" t="s">
        <v>397</v>
      </c>
      <c r="E863" s="29" t="s">
        <v>188</v>
      </c>
      <c r="F863" s="82">
        <f t="shared" si="315"/>
        <v>134</v>
      </c>
      <c r="G863" s="82" t="str">
        <f>IF(Table1[[#This Row],[F open]]=""," ",RANK(AD863,$AD$5:$AD$1454,1))</f>
        <v xml:space="preserve"> </v>
      </c>
      <c r="H863" s="82" t="str">
        <f>IF(Table1[[#This Row],[F Vet]]=""," ",RANK(AE863,$AE$5:$AE$1454,1))</f>
        <v xml:space="preserve"> </v>
      </c>
      <c r="I863" s="82" t="str">
        <f>IF(Table1[[#This Row],[F SuperVet]]=""," ",RANK(AF863,$AF$5:$AF$1454,1))</f>
        <v xml:space="preserve"> </v>
      </c>
      <c r="J863" s="82" t="str">
        <f>IF(Table1[[#This Row],[M Open]]=""," ",RANK(AG863,$AG$5:$AG$1454,1))</f>
        <v xml:space="preserve"> </v>
      </c>
      <c r="K863" s="82">
        <f>IF(Table1[[#This Row],[M Vet]]=""," ",RANK(AH863,$AH$5:$AH$1454,1))</f>
        <v>35</v>
      </c>
      <c r="L863" s="82" t="str">
        <f>IF(Table1[[#This Row],[M SuperVet]]=""," ",RANK(AI863,$AI$5:$AI$1454,1))</f>
        <v xml:space="preserve"> </v>
      </c>
      <c r="M863" s="74">
        <v>404</v>
      </c>
      <c r="N863" s="74">
        <v>4</v>
      </c>
      <c r="O863" s="74">
        <v>47</v>
      </c>
      <c r="P863" s="74">
        <v>128</v>
      </c>
      <c r="Q863" s="17">
        <v>515</v>
      </c>
      <c r="R863" s="17">
        <v>139</v>
      </c>
      <c r="S863" s="17">
        <v>104</v>
      </c>
      <c r="T863" s="17">
        <v>179</v>
      </c>
      <c r="U863" s="55">
        <f>+Table1[[#This Row],[Thames Turbo Sprint Triathlon]]/$M$3</f>
        <v>1</v>
      </c>
      <c r="V863" s="55">
        <f t="shared" si="316"/>
        <v>2.2727272727272728E-2</v>
      </c>
      <c r="W863" s="55">
        <f t="shared" si="317"/>
        <v>1</v>
      </c>
      <c r="X863" s="55">
        <f t="shared" si="318"/>
        <v>1</v>
      </c>
      <c r="Y863" s="55">
        <f t="shared" si="319"/>
        <v>1</v>
      </c>
      <c r="Z863" s="55">
        <f>+Table1[[#This Row],[Hillingdon Sprint Triathlon]]/$R$3</f>
        <v>1</v>
      </c>
      <c r="AA863" s="55">
        <f>+Table1[[#This Row],[London Fields]]/$S$3</f>
        <v>1</v>
      </c>
      <c r="AB863" s="55">
        <f>+Table1[[#This Row],[Jekyll &amp; Hyde Park Duathlon]]/$T$3</f>
        <v>1</v>
      </c>
      <c r="AC863" s="65">
        <f t="shared" si="320"/>
        <v>3.0227272727272725</v>
      </c>
      <c r="AD863" s="55"/>
      <c r="AE863" s="55"/>
      <c r="AF863" s="55"/>
      <c r="AG863" s="55"/>
      <c r="AH863" s="55">
        <f t="shared" si="326"/>
        <v>3.0227272727272725</v>
      </c>
      <c r="AI863" s="55"/>
      <c r="AJ863" s="73">
        <f>COUNT(Table1[[#This Row],[F open]:[M SuperVet]])</f>
        <v>1</v>
      </c>
    </row>
    <row r="864" spans="1:36" s="52" customFormat="1" hidden="1" x14ac:dyDescent="0.2">
      <c r="A864" s="16" t="str">
        <f t="shared" si="325"/>
        <v xml:space="preserve"> </v>
      </c>
      <c r="B864" s="16" t="s">
        <v>1408</v>
      </c>
      <c r="C864" s="15" t="s">
        <v>192</v>
      </c>
      <c r="D864" s="29" t="s">
        <v>217</v>
      </c>
      <c r="E864" s="29" t="s">
        <v>188</v>
      </c>
      <c r="F864" s="82">
        <f t="shared" si="315"/>
        <v>681</v>
      </c>
      <c r="G864" s="82" t="str">
        <f>IF(Table1[[#This Row],[F open]]=""," ",RANK(AD864,$AD$5:$AD$1454,1))</f>
        <v xml:space="preserve"> </v>
      </c>
      <c r="H864" s="82" t="str">
        <f>IF(Table1[[#This Row],[F Vet]]=""," ",RANK(AE864,$AE$5:$AE$1454,1))</f>
        <v xml:space="preserve"> </v>
      </c>
      <c r="I864" s="82" t="str">
        <f>IF(Table1[[#This Row],[F SuperVet]]=""," ",RANK(AF864,$AF$5:$AF$1454,1))</f>
        <v xml:space="preserve"> </v>
      </c>
      <c r="J864" s="82">
        <f>IF(Table1[[#This Row],[M Open]]=""," ",RANK(AG864,$AG$5:$AG$1454,1))</f>
        <v>365</v>
      </c>
      <c r="K864" s="82" t="str">
        <f>IF(Table1[[#This Row],[M Vet]]=""," ",RANK(AH864,$AH$5:$AH$1454,1))</f>
        <v xml:space="preserve"> </v>
      </c>
      <c r="L864" s="82" t="str">
        <f>IF(Table1[[#This Row],[M SuperVet]]=""," ",RANK(AI864,$AI$5:$AI$1454,1))</f>
        <v xml:space="preserve"> </v>
      </c>
      <c r="M864" s="74">
        <v>404</v>
      </c>
      <c r="N864" s="74">
        <v>83</v>
      </c>
      <c r="O864" s="74">
        <v>47</v>
      </c>
      <c r="P864" s="74">
        <v>128</v>
      </c>
      <c r="Q864" s="17">
        <v>515</v>
      </c>
      <c r="R864" s="17">
        <v>139</v>
      </c>
      <c r="S864" s="17">
        <v>104</v>
      </c>
      <c r="T864" s="17">
        <v>179</v>
      </c>
      <c r="U864" s="55">
        <f>+Table1[[#This Row],[Thames Turbo Sprint Triathlon]]/$M$3</f>
        <v>1</v>
      </c>
      <c r="V864" s="55">
        <f t="shared" si="316"/>
        <v>0.47159090909090912</v>
      </c>
      <c r="W864" s="55">
        <f t="shared" si="317"/>
        <v>1</v>
      </c>
      <c r="X864" s="55">
        <f t="shared" si="318"/>
        <v>1</v>
      </c>
      <c r="Y864" s="55">
        <f t="shared" si="319"/>
        <v>1</v>
      </c>
      <c r="Z864" s="55">
        <f>+Table1[[#This Row],[Hillingdon Sprint Triathlon]]/$R$3</f>
        <v>1</v>
      </c>
      <c r="AA864" s="55">
        <f>+Table1[[#This Row],[London Fields]]/$S$3</f>
        <v>1</v>
      </c>
      <c r="AB864" s="55">
        <f>+Table1[[#This Row],[Jekyll &amp; Hyde Park Duathlon]]/$T$3</f>
        <v>1</v>
      </c>
      <c r="AC864" s="65">
        <f t="shared" si="320"/>
        <v>3.4715909090909092</v>
      </c>
      <c r="AD864" s="55"/>
      <c r="AE864" s="55"/>
      <c r="AF864" s="55"/>
      <c r="AG864" s="55">
        <f t="shared" ref="AG864:AG868" si="327">+AC864</f>
        <v>3.4715909090909092</v>
      </c>
      <c r="AH864" s="55"/>
      <c r="AI864" s="55"/>
      <c r="AJ864" s="73">
        <f>COUNT(Table1[[#This Row],[F open]:[M SuperVet]])</f>
        <v>1</v>
      </c>
    </row>
    <row r="865" spans="1:36" s="52" customFormat="1" hidden="1" x14ac:dyDescent="0.2">
      <c r="A865" s="16" t="str">
        <f t="shared" si="325"/>
        <v xml:space="preserve"> </v>
      </c>
      <c r="B865" s="16" t="s">
        <v>2208</v>
      </c>
      <c r="C865" s="15"/>
      <c r="D865" s="29" t="s">
        <v>217</v>
      </c>
      <c r="E865" s="29" t="s">
        <v>188</v>
      </c>
      <c r="F865" s="82">
        <f t="shared" si="315"/>
        <v>755</v>
      </c>
      <c r="G865" s="82" t="str">
        <f>IF(Table1[[#This Row],[F open]]=""," ",RANK(AD865,$AD$5:$AD$1454,1))</f>
        <v xml:space="preserve"> </v>
      </c>
      <c r="H865" s="82" t="str">
        <f>IF(Table1[[#This Row],[F Vet]]=""," ",RANK(AE865,$AE$5:$AE$1454,1))</f>
        <v xml:space="preserve"> </v>
      </c>
      <c r="I865" s="82" t="str">
        <f>IF(Table1[[#This Row],[F SuperVet]]=""," ",RANK(AF865,$AF$5:$AF$1454,1))</f>
        <v xml:space="preserve"> </v>
      </c>
      <c r="J865" s="82">
        <f>IF(Table1[[#This Row],[M Open]]=""," ",RANK(AG865,$AG$5:$AG$1454,1))</f>
        <v>404</v>
      </c>
      <c r="K865" s="82" t="str">
        <f>IF(Table1[[#This Row],[M Vet]]=""," ",RANK(AH865,$AH$5:$AH$1454,1))</f>
        <v xml:space="preserve"> </v>
      </c>
      <c r="L865" s="82" t="str">
        <f>IF(Table1[[#This Row],[M SuperVet]]=""," ",RANK(AI865,$AI$5:$AI$1454,1))</f>
        <v xml:space="preserve"> </v>
      </c>
      <c r="M865" s="74">
        <v>404</v>
      </c>
      <c r="N865" s="74">
        <v>176</v>
      </c>
      <c r="O865" s="74">
        <v>47</v>
      </c>
      <c r="P865" s="74">
        <v>128</v>
      </c>
      <c r="Q865" s="17">
        <v>515</v>
      </c>
      <c r="R865" s="17">
        <v>139</v>
      </c>
      <c r="S865" s="17">
        <v>104</v>
      </c>
      <c r="T865" s="17">
        <v>94</v>
      </c>
      <c r="U865" s="55">
        <f>+Table1[[#This Row],[Thames Turbo Sprint Triathlon]]/$M$3</f>
        <v>1</v>
      </c>
      <c r="V865" s="55">
        <f t="shared" si="316"/>
        <v>1</v>
      </c>
      <c r="W865" s="55">
        <f t="shared" si="317"/>
        <v>1</v>
      </c>
      <c r="X865" s="55">
        <f t="shared" si="318"/>
        <v>1</v>
      </c>
      <c r="Y865" s="55">
        <f t="shared" si="319"/>
        <v>1</v>
      </c>
      <c r="Z865" s="55">
        <f>+Table1[[#This Row],[Hillingdon Sprint Triathlon]]/$R$3</f>
        <v>1</v>
      </c>
      <c r="AA865" s="55">
        <f>+Table1[[#This Row],[London Fields]]/$S$3</f>
        <v>1</v>
      </c>
      <c r="AB865" s="55">
        <f>+Table1[[#This Row],[Jekyll &amp; Hyde Park Duathlon]]/$T$3</f>
        <v>0.52513966480446927</v>
      </c>
      <c r="AC865" s="65">
        <f t="shared" si="320"/>
        <v>3.5251396648044695</v>
      </c>
      <c r="AD865" s="55"/>
      <c r="AE865" s="55"/>
      <c r="AF865" s="55"/>
      <c r="AG865" s="55">
        <f t="shared" si="327"/>
        <v>3.5251396648044695</v>
      </c>
      <c r="AH865" s="55"/>
      <c r="AI865" s="55"/>
      <c r="AJ865" s="73">
        <f>COUNT(Table1[[#This Row],[F open]:[M SuperVet]])</f>
        <v>1</v>
      </c>
    </row>
    <row r="866" spans="1:36" s="52" customFormat="1" hidden="1" x14ac:dyDescent="0.2">
      <c r="A866" s="16" t="str">
        <f t="shared" si="325"/>
        <v xml:space="preserve"> </v>
      </c>
      <c r="B866" s="16" t="s">
        <v>1397</v>
      </c>
      <c r="C866" s="15"/>
      <c r="D866" s="29" t="s">
        <v>217</v>
      </c>
      <c r="E866" s="29" t="s">
        <v>188</v>
      </c>
      <c r="F866" s="82">
        <f t="shared" si="315"/>
        <v>574</v>
      </c>
      <c r="G866" s="82" t="str">
        <f>IF(Table1[[#This Row],[F open]]=""," ",RANK(AD866,$AD$5:$AD$1454,1))</f>
        <v xml:space="preserve"> </v>
      </c>
      <c r="H866" s="82" t="str">
        <f>IF(Table1[[#This Row],[F Vet]]=""," ",RANK(AE866,$AE$5:$AE$1454,1))</f>
        <v xml:space="preserve"> </v>
      </c>
      <c r="I866" s="82" t="str">
        <f>IF(Table1[[#This Row],[F SuperVet]]=""," ",RANK(AF866,$AF$5:$AF$1454,1))</f>
        <v xml:space="preserve"> </v>
      </c>
      <c r="J866" s="82">
        <f>IF(Table1[[#This Row],[M Open]]=""," ",RANK(AG866,$AG$5:$AG$1454,1))</f>
        <v>315</v>
      </c>
      <c r="K866" s="82" t="str">
        <f>IF(Table1[[#This Row],[M Vet]]=""," ",RANK(AH866,$AH$5:$AH$1454,1))</f>
        <v xml:space="preserve"> </v>
      </c>
      <c r="L866" s="82" t="str">
        <f>IF(Table1[[#This Row],[M SuperVet]]=""," ",RANK(AI866,$AI$5:$AI$1454,1))</f>
        <v xml:space="preserve"> </v>
      </c>
      <c r="M866" s="74">
        <v>404</v>
      </c>
      <c r="N866" s="74">
        <v>68</v>
      </c>
      <c r="O866" s="74">
        <v>47</v>
      </c>
      <c r="P866" s="74">
        <v>128</v>
      </c>
      <c r="Q866" s="17">
        <v>515</v>
      </c>
      <c r="R866" s="17">
        <v>139</v>
      </c>
      <c r="S866" s="17">
        <v>104</v>
      </c>
      <c r="T866" s="17">
        <v>179</v>
      </c>
      <c r="U866" s="55">
        <f>+Table1[[#This Row],[Thames Turbo Sprint Triathlon]]/$M$3</f>
        <v>1</v>
      </c>
      <c r="V866" s="55">
        <f t="shared" si="316"/>
        <v>0.38636363636363635</v>
      </c>
      <c r="W866" s="55">
        <f t="shared" si="317"/>
        <v>1</v>
      </c>
      <c r="X866" s="55">
        <f t="shared" si="318"/>
        <v>1</v>
      </c>
      <c r="Y866" s="55">
        <f t="shared" si="319"/>
        <v>1</v>
      </c>
      <c r="Z866" s="55">
        <f>+Table1[[#This Row],[Hillingdon Sprint Triathlon]]/$R$3</f>
        <v>1</v>
      </c>
      <c r="AA866" s="55">
        <f>+Table1[[#This Row],[London Fields]]/$S$3</f>
        <v>1</v>
      </c>
      <c r="AB866" s="55">
        <f>+Table1[[#This Row],[Jekyll &amp; Hyde Park Duathlon]]/$T$3</f>
        <v>1</v>
      </c>
      <c r="AC866" s="65">
        <f t="shared" si="320"/>
        <v>3.3863636363636362</v>
      </c>
      <c r="AD866" s="55"/>
      <c r="AE866" s="55"/>
      <c r="AF866" s="55"/>
      <c r="AG866" s="55">
        <f t="shared" si="327"/>
        <v>3.3863636363636362</v>
      </c>
      <c r="AH866" s="55"/>
      <c r="AI866" s="55"/>
      <c r="AJ866" s="73">
        <f>COUNT(Table1[[#This Row],[F open]:[M SuperVet]])</f>
        <v>1</v>
      </c>
    </row>
    <row r="867" spans="1:36" s="52" customFormat="1" hidden="1" x14ac:dyDescent="0.2">
      <c r="A867" s="16" t="str">
        <f t="shared" si="325"/>
        <v xml:space="preserve"> </v>
      </c>
      <c r="B867" s="16" t="s">
        <v>739</v>
      </c>
      <c r="C867" s="15" t="s">
        <v>219</v>
      </c>
      <c r="D867" s="29" t="s">
        <v>217</v>
      </c>
      <c r="E867" s="29" t="s">
        <v>188</v>
      </c>
      <c r="F867" s="82">
        <f t="shared" si="315"/>
        <v>38</v>
      </c>
      <c r="G867" s="82" t="str">
        <f>IF(Table1[[#This Row],[F open]]=""," ",RANK(AD867,$AD$5:$AD$1454,1))</f>
        <v xml:space="preserve"> </v>
      </c>
      <c r="H867" s="82" t="str">
        <f>IF(Table1[[#This Row],[F Vet]]=""," ",RANK(AE867,$AE$5:$AE$1454,1))</f>
        <v xml:space="preserve"> </v>
      </c>
      <c r="I867" s="82" t="str">
        <f>IF(Table1[[#This Row],[F SuperVet]]=""," ",RANK(AF867,$AF$5:$AF$1454,1))</f>
        <v xml:space="preserve"> </v>
      </c>
      <c r="J867" s="82">
        <f>IF(Table1[[#This Row],[M Open]]=""," ",RANK(AG867,$AG$5:$AG$1454,1))</f>
        <v>22</v>
      </c>
      <c r="K867" s="82" t="str">
        <f>IF(Table1[[#This Row],[M Vet]]=""," ",RANK(AH867,$AH$5:$AH$1454,1))</f>
        <v xml:space="preserve"> </v>
      </c>
      <c r="L867" s="82" t="str">
        <f>IF(Table1[[#This Row],[M SuperVet]]=""," ",RANK(AI867,$AI$5:$AI$1454,1))</f>
        <v xml:space="preserve"> </v>
      </c>
      <c r="M867" s="74">
        <v>15</v>
      </c>
      <c r="N867" s="74">
        <v>176</v>
      </c>
      <c r="O867" s="74">
        <v>47</v>
      </c>
      <c r="P867" s="74">
        <v>128</v>
      </c>
      <c r="Q867" s="17">
        <v>18</v>
      </c>
      <c r="R867" s="17">
        <v>139</v>
      </c>
      <c r="S867" s="17">
        <v>104</v>
      </c>
      <c r="T867" s="17">
        <v>179</v>
      </c>
      <c r="U867" s="55">
        <f>+Table1[[#This Row],[Thames Turbo Sprint Triathlon]]/$M$3</f>
        <v>3.7128712871287127E-2</v>
      </c>
      <c r="V867" s="55">
        <f t="shared" si="316"/>
        <v>1</v>
      </c>
      <c r="W867" s="55">
        <f t="shared" si="317"/>
        <v>1</v>
      </c>
      <c r="X867" s="55">
        <f t="shared" si="318"/>
        <v>1</v>
      </c>
      <c r="Y867" s="55">
        <f t="shared" si="319"/>
        <v>3.4951456310679613E-2</v>
      </c>
      <c r="Z867" s="55">
        <f>+Table1[[#This Row],[Hillingdon Sprint Triathlon]]/$R$3</f>
        <v>1</v>
      </c>
      <c r="AA867" s="55">
        <f>+Table1[[#This Row],[London Fields]]/$S$3</f>
        <v>1</v>
      </c>
      <c r="AB867" s="55">
        <f>+Table1[[#This Row],[Jekyll &amp; Hyde Park Duathlon]]/$T$3</f>
        <v>1</v>
      </c>
      <c r="AC867" s="65">
        <f t="shared" si="320"/>
        <v>2.0720801691819668</v>
      </c>
      <c r="AD867" s="55"/>
      <c r="AE867" s="55"/>
      <c r="AF867" s="55"/>
      <c r="AG867" s="55">
        <f t="shared" si="327"/>
        <v>2.0720801691819668</v>
      </c>
      <c r="AH867" s="55"/>
      <c r="AI867" s="55"/>
      <c r="AJ867" s="73">
        <f>COUNT(Table1[[#This Row],[F open]:[M SuperVet]])</f>
        <v>1</v>
      </c>
    </row>
    <row r="868" spans="1:36" s="52" customFormat="1" hidden="1" x14ac:dyDescent="0.2">
      <c r="A868" s="16" t="str">
        <f t="shared" si="325"/>
        <v xml:space="preserve"> </v>
      </c>
      <c r="B868" s="16" t="s">
        <v>1394</v>
      </c>
      <c r="C868" s="15"/>
      <c r="D868" s="29" t="s">
        <v>217</v>
      </c>
      <c r="E868" s="29" t="s">
        <v>188</v>
      </c>
      <c r="F868" s="82">
        <f t="shared" si="315"/>
        <v>553</v>
      </c>
      <c r="G868" s="82" t="str">
        <f>IF(Table1[[#This Row],[F open]]=""," ",RANK(AD868,$AD$5:$AD$1454,1))</f>
        <v xml:space="preserve"> </v>
      </c>
      <c r="H868" s="82" t="str">
        <f>IF(Table1[[#This Row],[F Vet]]=""," ",RANK(AE868,$AE$5:$AE$1454,1))</f>
        <v xml:space="preserve"> </v>
      </c>
      <c r="I868" s="82" t="str">
        <f>IF(Table1[[#This Row],[F SuperVet]]=""," ",RANK(AF868,$AF$5:$AF$1454,1))</f>
        <v xml:space="preserve"> </v>
      </c>
      <c r="J868" s="82">
        <f>IF(Table1[[#This Row],[M Open]]=""," ",RANK(AG868,$AG$5:$AG$1454,1))</f>
        <v>304</v>
      </c>
      <c r="K868" s="82" t="str">
        <f>IF(Table1[[#This Row],[M Vet]]=""," ",RANK(AH868,$AH$5:$AH$1454,1))</f>
        <v xml:space="preserve"> </v>
      </c>
      <c r="L868" s="82" t="str">
        <f>IF(Table1[[#This Row],[M SuperVet]]=""," ",RANK(AI868,$AI$5:$AI$1454,1))</f>
        <v xml:space="preserve"> </v>
      </c>
      <c r="M868" s="74">
        <v>404</v>
      </c>
      <c r="N868" s="74">
        <v>65</v>
      </c>
      <c r="O868" s="74">
        <v>47</v>
      </c>
      <c r="P868" s="74">
        <v>128</v>
      </c>
      <c r="Q868" s="17">
        <v>515</v>
      </c>
      <c r="R868" s="17">
        <v>139</v>
      </c>
      <c r="S868" s="17">
        <v>104</v>
      </c>
      <c r="T868" s="17">
        <v>179</v>
      </c>
      <c r="U868" s="55">
        <f>+Table1[[#This Row],[Thames Turbo Sprint Triathlon]]/$M$3</f>
        <v>1</v>
      </c>
      <c r="V868" s="55">
        <f t="shared" si="316"/>
        <v>0.36931818181818182</v>
      </c>
      <c r="W868" s="55">
        <f t="shared" si="317"/>
        <v>1</v>
      </c>
      <c r="X868" s="55">
        <f t="shared" si="318"/>
        <v>1</v>
      </c>
      <c r="Y868" s="55">
        <f t="shared" si="319"/>
        <v>1</v>
      </c>
      <c r="Z868" s="55">
        <f>+Table1[[#This Row],[Hillingdon Sprint Triathlon]]/$R$3</f>
        <v>1</v>
      </c>
      <c r="AA868" s="55">
        <f>+Table1[[#This Row],[London Fields]]/$S$3</f>
        <v>1</v>
      </c>
      <c r="AB868" s="55">
        <f>+Table1[[#This Row],[Jekyll &amp; Hyde Park Duathlon]]/$T$3</f>
        <v>1</v>
      </c>
      <c r="AC868" s="65">
        <f t="shared" si="320"/>
        <v>3.3693181818181817</v>
      </c>
      <c r="AD868" s="55"/>
      <c r="AE868" s="55"/>
      <c r="AF868" s="55"/>
      <c r="AG868" s="55">
        <f t="shared" si="327"/>
        <v>3.3693181818181817</v>
      </c>
      <c r="AH868" s="55"/>
      <c r="AI868" s="55"/>
      <c r="AJ868" s="73">
        <f>COUNT(Table1[[#This Row],[F open]:[M SuperVet]])</f>
        <v>1</v>
      </c>
    </row>
    <row r="869" spans="1:36" s="52" customFormat="1" hidden="1" x14ac:dyDescent="0.2">
      <c r="A869" s="16" t="str">
        <f t="shared" si="325"/>
        <v xml:space="preserve"> </v>
      </c>
      <c r="B869" s="16" t="s">
        <v>2230</v>
      </c>
      <c r="C869" s="15"/>
      <c r="D869" s="29" t="s">
        <v>397</v>
      </c>
      <c r="E869" s="29" t="s">
        <v>188</v>
      </c>
      <c r="F869" s="82">
        <f t="shared" si="315"/>
        <v>1041</v>
      </c>
      <c r="G869" s="82" t="str">
        <f>IF(Table1[[#This Row],[F open]]=""," ",RANK(AD869,$AD$5:$AD$1454,1))</f>
        <v xml:space="preserve"> </v>
      </c>
      <c r="H869" s="82" t="str">
        <f>IF(Table1[[#This Row],[F Vet]]=""," ",RANK(AE869,$AE$5:$AE$1454,1))</f>
        <v xml:space="preserve"> </v>
      </c>
      <c r="I869" s="82" t="str">
        <f>IF(Table1[[#This Row],[F SuperVet]]=""," ",RANK(AF869,$AF$5:$AF$1454,1))</f>
        <v xml:space="preserve"> </v>
      </c>
      <c r="J869" s="82" t="str">
        <f>IF(Table1[[#This Row],[M Open]]=""," ",RANK(AG869,$AG$5:$AG$1454,1))</f>
        <v xml:space="preserve"> </v>
      </c>
      <c r="K869" s="82">
        <f>IF(Table1[[#This Row],[M Vet]]=""," ",RANK(AH869,$AH$5:$AH$1454,1))</f>
        <v>263</v>
      </c>
      <c r="L869" s="82" t="str">
        <f>IF(Table1[[#This Row],[M SuperVet]]=""," ",RANK(AI869,$AI$5:$AI$1454,1))</f>
        <v xml:space="preserve"> </v>
      </c>
      <c r="M869" s="74">
        <v>404</v>
      </c>
      <c r="N869" s="74">
        <v>176</v>
      </c>
      <c r="O869" s="74">
        <v>47</v>
      </c>
      <c r="P869" s="74">
        <v>128</v>
      </c>
      <c r="Q869" s="17">
        <v>515</v>
      </c>
      <c r="R869" s="17">
        <v>139</v>
      </c>
      <c r="S869" s="17">
        <v>104</v>
      </c>
      <c r="T869" s="17">
        <v>131</v>
      </c>
      <c r="U869" s="55">
        <f>+Table1[[#This Row],[Thames Turbo Sprint Triathlon]]/$M$3</f>
        <v>1</v>
      </c>
      <c r="V869" s="55">
        <f t="shared" si="316"/>
        <v>1</v>
      </c>
      <c r="W869" s="55">
        <f t="shared" si="317"/>
        <v>1</v>
      </c>
      <c r="X869" s="55">
        <f t="shared" si="318"/>
        <v>1</v>
      </c>
      <c r="Y869" s="55">
        <f t="shared" si="319"/>
        <v>1</v>
      </c>
      <c r="Z869" s="55">
        <f>+Table1[[#This Row],[Hillingdon Sprint Triathlon]]/$R$3</f>
        <v>1</v>
      </c>
      <c r="AA869" s="55">
        <f>+Table1[[#This Row],[London Fields]]/$S$3</f>
        <v>1</v>
      </c>
      <c r="AB869" s="55">
        <f>+Table1[[#This Row],[Jekyll &amp; Hyde Park Duathlon]]/$T$3</f>
        <v>0.73184357541899436</v>
      </c>
      <c r="AC869" s="65">
        <f t="shared" si="320"/>
        <v>3.7318435754189943</v>
      </c>
      <c r="AD869" s="55"/>
      <c r="AE869" s="55"/>
      <c r="AF869" s="55"/>
      <c r="AG869" s="55"/>
      <c r="AH869" s="55">
        <f>+AC869</f>
        <v>3.7318435754189943</v>
      </c>
      <c r="AI869" s="55"/>
      <c r="AJ869" s="73">
        <f>COUNT(Table1[[#This Row],[F open]:[M SuperVet]])</f>
        <v>1</v>
      </c>
    </row>
    <row r="870" spans="1:36" s="52" customFormat="1" hidden="1" x14ac:dyDescent="0.2">
      <c r="A870" s="16" t="str">
        <f t="shared" si="325"/>
        <v xml:space="preserve"> </v>
      </c>
      <c r="B870" s="16" t="s">
        <v>2103</v>
      </c>
      <c r="C870" s="15" t="s">
        <v>2104</v>
      </c>
      <c r="D870" s="29" t="s">
        <v>217</v>
      </c>
      <c r="E870" s="29" t="s">
        <v>188</v>
      </c>
      <c r="F870" s="82">
        <f t="shared" si="315"/>
        <v>736</v>
      </c>
      <c r="G870" s="82" t="str">
        <f>IF(Table1[[#This Row],[F open]]=""," ",RANK(AD870,$AD$5:$AD$1454,1))</f>
        <v xml:space="preserve"> </v>
      </c>
      <c r="H870" s="82" t="str">
        <f>IF(Table1[[#This Row],[F Vet]]=""," ",RANK(AE870,$AE$5:$AE$1454,1))</f>
        <v xml:space="preserve"> </v>
      </c>
      <c r="I870" s="82" t="str">
        <f>IF(Table1[[#This Row],[F SuperVet]]=""," ",RANK(AF870,$AF$5:$AF$1454,1))</f>
        <v xml:space="preserve"> </v>
      </c>
      <c r="J870" s="82">
        <f>IF(Table1[[#This Row],[M Open]]=""," ",RANK(AG870,$AG$5:$AG$1454,1))</f>
        <v>395</v>
      </c>
      <c r="K870" s="82" t="str">
        <f>IF(Table1[[#This Row],[M Vet]]=""," ",RANK(AH870,$AH$5:$AH$1454,1))</f>
        <v xml:space="preserve"> </v>
      </c>
      <c r="L870" s="82" t="str">
        <f>IF(Table1[[#This Row],[M SuperVet]]=""," ",RANK(AI870,$AI$5:$AI$1454,1))</f>
        <v xml:space="preserve"> </v>
      </c>
      <c r="M870" s="74">
        <v>404</v>
      </c>
      <c r="N870" s="74">
        <v>176</v>
      </c>
      <c r="O870" s="74">
        <v>47</v>
      </c>
      <c r="P870" s="74">
        <v>128</v>
      </c>
      <c r="Q870" s="17">
        <v>515</v>
      </c>
      <c r="R870" s="17">
        <v>139</v>
      </c>
      <c r="S870" s="17">
        <v>53</v>
      </c>
      <c r="T870" s="17">
        <v>179</v>
      </c>
      <c r="U870" s="55">
        <f>+Table1[[#This Row],[Thames Turbo Sprint Triathlon]]/$M$3</f>
        <v>1</v>
      </c>
      <c r="V870" s="55">
        <f t="shared" si="316"/>
        <v>1</v>
      </c>
      <c r="W870" s="55">
        <f t="shared" si="317"/>
        <v>1</v>
      </c>
      <c r="X870" s="55">
        <f t="shared" si="318"/>
        <v>1</v>
      </c>
      <c r="Y870" s="55">
        <f t="shared" si="319"/>
        <v>1</v>
      </c>
      <c r="Z870" s="55">
        <f>+Table1[[#This Row],[Hillingdon Sprint Triathlon]]/$R$3</f>
        <v>1</v>
      </c>
      <c r="AA870" s="55">
        <f>+Table1[[#This Row],[London Fields]]/$S$3</f>
        <v>0.50961538461538458</v>
      </c>
      <c r="AB870" s="55">
        <f>+Table1[[#This Row],[Jekyll &amp; Hyde Park Duathlon]]/$T$3</f>
        <v>1</v>
      </c>
      <c r="AC870" s="65">
        <f t="shared" si="320"/>
        <v>3.5096153846153846</v>
      </c>
      <c r="AD870" s="55"/>
      <c r="AE870" s="55"/>
      <c r="AF870" s="55"/>
      <c r="AG870" s="55">
        <f>+AC870</f>
        <v>3.5096153846153846</v>
      </c>
      <c r="AH870" s="55"/>
      <c r="AI870" s="55"/>
      <c r="AJ870" s="73">
        <f>COUNT(Table1[[#This Row],[F open]:[M SuperVet]])</f>
        <v>1</v>
      </c>
    </row>
    <row r="871" spans="1:36" s="52" customFormat="1" hidden="1" x14ac:dyDescent="0.2">
      <c r="A871" s="16" t="str">
        <f t="shared" si="325"/>
        <v xml:space="preserve"> </v>
      </c>
      <c r="B871" s="16" t="s">
        <v>892</v>
      </c>
      <c r="C871" s="15"/>
      <c r="D871" s="29" t="s">
        <v>397</v>
      </c>
      <c r="E871" s="29" t="s">
        <v>188</v>
      </c>
      <c r="F871" s="82">
        <f t="shared" si="315"/>
        <v>786</v>
      </c>
      <c r="G871" s="82" t="str">
        <f>IF(Table1[[#This Row],[F open]]=""," ",RANK(AD871,$AD$5:$AD$1454,1))</f>
        <v xml:space="preserve"> </v>
      </c>
      <c r="H871" s="82" t="str">
        <f>IF(Table1[[#This Row],[F Vet]]=""," ",RANK(AE871,$AE$5:$AE$1454,1))</f>
        <v xml:space="preserve"> </v>
      </c>
      <c r="I871" s="82" t="str">
        <f>IF(Table1[[#This Row],[F SuperVet]]=""," ",RANK(AF871,$AF$5:$AF$1454,1))</f>
        <v xml:space="preserve"> </v>
      </c>
      <c r="J871" s="82" t="str">
        <f>IF(Table1[[#This Row],[M Open]]=""," ",RANK(AG871,$AG$5:$AG$1454,1))</f>
        <v xml:space="preserve"> </v>
      </c>
      <c r="K871" s="82">
        <f>IF(Table1[[#This Row],[M Vet]]=""," ",RANK(AH871,$AH$5:$AH$1454,1))</f>
        <v>189</v>
      </c>
      <c r="L871" s="82" t="str">
        <f>IF(Table1[[#This Row],[M SuperVet]]=""," ",RANK(AI871,$AI$5:$AI$1454,1))</f>
        <v xml:space="preserve"> </v>
      </c>
      <c r="M871" s="74">
        <v>223</v>
      </c>
      <c r="N871" s="74">
        <v>176</v>
      </c>
      <c r="O871" s="74">
        <v>47</v>
      </c>
      <c r="P871" s="74">
        <v>128</v>
      </c>
      <c r="Q871" s="17">
        <v>515</v>
      </c>
      <c r="R871" s="17">
        <v>139</v>
      </c>
      <c r="S871" s="17">
        <v>104</v>
      </c>
      <c r="T871" s="17">
        <v>179</v>
      </c>
      <c r="U871" s="55">
        <f>+Table1[[#This Row],[Thames Turbo Sprint Triathlon]]/$M$3</f>
        <v>0.55198019801980203</v>
      </c>
      <c r="V871" s="55">
        <f t="shared" si="316"/>
        <v>1</v>
      </c>
      <c r="W871" s="55">
        <f t="shared" si="317"/>
        <v>1</v>
      </c>
      <c r="X871" s="55">
        <f t="shared" si="318"/>
        <v>1</v>
      </c>
      <c r="Y871" s="55">
        <f t="shared" si="319"/>
        <v>1</v>
      </c>
      <c r="Z871" s="55">
        <f>+Table1[[#This Row],[Hillingdon Sprint Triathlon]]/$R$3</f>
        <v>1</v>
      </c>
      <c r="AA871" s="55">
        <f>+Table1[[#This Row],[London Fields]]/$S$3</f>
        <v>1</v>
      </c>
      <c r="AB871" s="55">
        <f>+Table1[[#This Row],[Jekyll &amp; Hyde Park Duathlon]]/$T$3</f>
        <v>1</v>
      </c>
      <c r="AC871" s="65">
        <f t="shared" si="320"/>
        <v>3.5519801980198018</v>
      </c>
      <c r="AD871" s="55"/>
      <c r="AE871" s="55"/>
      <c r="AF871" s="55"/>
      <c r="AG871" s="55"/>
      <c r="AH871" s="55">
        <f t="shared" ref="AH871:AH872" si="328">+AC871</f>
        <v>3.5519801980198018</v>
      </c>
      <c r="AI871" s="55"/>
      <c r="AJ871" s="73">
        <f>COUNT(Table1[[#This Row],[F open]:[M SuperVet]])</f>
        <v>1</v>
      </c>
    </row>
    <row r="872" spans="1:36" s="52" customFormat="1" hidden="1" x14ac:dyDescent="0.2">
      <c r="A872" s="16" t="str">
        <f t="shared" si="325"/>
        <v xml:space="preserve"> </v>
      </c>
      <c r="B872" s="16" t="s">
        <v>914</v>
      </c>
      <c r="C872" s="15"/>
      <c r="D872" s="29" t="s">
        <v>397</v>
      </c>
      <c r="E872" s="29" t="s">
        <v>188</v>
      </c>
      <c r="F872" s="82">
        <f t="shared" si="315"/>
        <v>899</v>
      </c>
      <c r="G872" s="82" t="str">
        <f>IF(Table1[[#This Row],[F open]]=""," ",RANK(AD872,$AD$5:$AD$1454,1))</f>
        <v xml:space="preserve"> </v>
      </c>
      <c r="H872" s="82" t="str">
        <f>IF(Table1[[#This Row],[F Vet]]=""," ",RANK(AE872,$AE$5:$AE$1454,1))</f>
        <v xml:space="preserve"> </v>
      </c>
      <c r="I872" s="82" t="str">
        <f>IF(Table1[[#This Row],[F SuperVet]]=""," ",RANK(AF872,$AF$5:$AF$1454,1))</f>
        <v xml:space="preserve"> </v>
      </c>
      <c r="J872" s="82" t="str">
        <f>IF(Table1[[#This Row],[M Open]]=""," ",RANK(AG872,$AG$5:$AG$1454,1))</f>
        <v xml:space="preserve"> </v>
      </c>
      <c r="K872" s="82">
        <f>IF(Table1[[#This Row],[M Vet]]=""," ",RANK(AH872,$AH$5:$AH$1454,1))</f>
        <v>227</v>
      </c>
      <c r="L872" s="82" t="str">
        <f>IF(Table1[[#This Row],[M SuperVet]]=""," ",RANK(AI872,$AI$5:$AI$1454,1))</f>
        <v xml:space="preserve"> </v>
      </c>
      <c r="M872" s="74">
        <v>255</v>
      </c>
      <c r="N872" s="74">
        <v>176</v>
      </c>
      <c r="O872" s="74">
        <v>47</v>
      </c>
      <c r="P872" s="74">
        <v>128</v>
      </c>
      <c r="Q872" s="17">
        <v>515</v>
      </c>
      <c r="R872" s="17">
        <v>139</v>
      </c>
      <c r="S872" s="17">
        <v>104</v>
      </c>
      <c r="T872" s="17">
        <v>179</v>
      </c>
      <c r="U872" s="55">
        <f>+Table1[[#This Row],[Thames Turbo Sprint Triathlon]]/$M$3</f>
        <v>0.63118811881188119</v>
      </c>
      <c r="V872" s="55">
        <f t="shared" si="316"/>
        <v>1</v>
      </c>
      <c r="W872" s="55">
        <f t="shared" si="317"/>
        <v>1</v>
      </c>
      <c r="X872" s="55">
        <f t="shared" si="318"/>
        <v>1</v>
      </c>
      <c r="Y872" s="55">
        <f t="shared" si="319"/>
        <v>1</v>
      </c>
      <c r="Z872" s="55">
        <f>+Table1[[#This Row],[Hillingdon Sprint Triathlon]]/$R$3</f>
        <v>1</v>
      </c>
      <c r="AA872" s="55">
        <f>+Table1[[#This Row],[London Fields]]/$S$3</f>
        <v>1</v>
      </c>
      <c r="AB872" s="55">
        <f>+Table1[[#This Row],[Jekyll &amp; Hyde Park Duathlon]]/$T$3</f>
        <v>1</v>
      </c>
      <c r="AC872" s="65">
        <f t="shared" si="320"/>
        <v>3.6311881188118811</v>
      </c>
      <c r="AD872" s="55"/>
      <c r="AE872" s="55"/>
      <c r="AF872" s="55"/>
      <c r="AG872" s="55"/>
      <c r="AH872" s="55">
        <f t="shared" si="328"/>
        <v>3.6311881188118811</v>
      </c>
      <c r="AI872" s="55"/>
      <c r="AJ872" s="73">
        <f>COUNT(Table1[[#This Row],[F open]:[M SuperVet]])</f>
        <v>1</v>
      </c>
    </row>
    <row r="873" spans="1:36" s="52" customFormat="1" hidden="1" x14ac:dyDescent="0.2">
      <c r="A873" s="16" t="str">
        <f t="shared" si="325"/>
        <v xml:space="preserve"> </v>
      </c>
      <c r="B873" s="16" t="s">
        <v>1740</v>
      </c>
      <c r="C873" s="15"/>
      <c r="D873" s="29" t="s">
        <v>217</v>
      </c>
      <c r="E873" s="29" t="s">
        <v>188</v>
      </c>
      <c r="F873" s="82">
        <f t="shared" si="315"/>
        <v>578</v>
      </c>
      <c r="G873" s="82" t="str">
        <f>IF(Table1[[#This Row],[F open]]=""," ",RANK(AD873,$AD$5:$AD$1454,1))</f>
        <v xml:space="preserve"> </v>
      </c>
      <c r="H873" s="82" t="str">
        <f>IF(Table1[[#This Row],[F Vet]]=""," ",RANK(AE873,$AE$5:$AE$1454,1))</f>
        <v xml:space="preserve"> </v>
      </c>
      <c r="I873" s="82" t="str">
        <f>IF(Table1[[#This Row],[F SuperVet]]=""," ",RANK(AF873,$AF$5:$AF$1454,1))</f>
        <v xml:space="preserve"> </v>
      </c>
      <c r="J873" s="82">
        <f>IF(Table1[[#This Row],[M Open]]=""," ",RANK(AG873,$AG$5:$AG$1454,1))</f>
        <v>317</v>
      </c>
      <c r="K873" s="82" t="str">
        <f>IF(Table1[[#This Row],[M Vet]]=""," ",RANK(AH873,$AH$5:$AH$1454,1))</f>
        <v xml:space="preserve"> </v>
      </c>
      <c r="L873" s="82" t="str">
        <f>IF(Table1[[#This Row],[M SuperVet]]=""," ",RANK(AI873,$AI$5:$AI$1454,1))</f>
        <v xml:space="preserve"> </v>
      </c>
      <c r="M873" s="74">
        <v>404</v>
      </c>
      <c r="N873" s="74">
        <v>176</v>
      </c>
      <c r="O873" s="74">
        <v>47</v>
      </c>
      <c r="P873" s="74">
        <v>128</v>
      </c>
      <c r="Q873" s="17">
        <v>201</v>
      </c>
      <c r="R873" s="17">
        <v>139</v>
      </c>
      <c r="S873" s="17">
        <v>104</v>
      </c>
      <c r="T873" s="17">
        <v>179</v>
      </c>
      <c r="U873" s="55">
        <f>+Table1[[#This Row],[Thames Turbo Sprint Triathlon]]/$M$3</f>
        <v>1</v>
      </c>
      <c r="V873" s="55">
        <f t="shared" si="316"/>
        <v>1</v>
      </c>
      <c r="W873" s="55">
        <f t="shared" si="317"/>
        <v>1</v>
      </c>
      <c r="X873" s="55">
        <f t="shared" si="318"/>
        <v>1</v>
      </c>
      <c r="Y873" s="55">
        <f t="shared" si="319"/>
        <v>0.39029126213592236</v>
      </c>
      <c r="Z873" s="55">
        <f>+Table1[[#This Row],[Hillingdon Sprint Triathlon]]/$R$3</f>
        <v>1</v>
      </c>
      <c r="AA873" s="55">
        <f>+Table1[[#This Row],[London Fields]]/$S$3</f>
        <v>1</v>
      </c>
      <c r="AB873" s="55">
        <f>+Table1[[#This Row],[Jekyll &amp; Hyde Park Duathlon]]/$T$3</f>
        <v>1</v>
      </c>
      <c r="AC873" s="65">
        <f t="shared" si="320"/>
        <v>3.3902912621359222</v>
      </c>
      <c r="AD873" s="55"/>
      <c r="AE873" s="55"/>
      <c r="AF873" s="55"/>
      <c r="AG873" s="55">
        <f t="shared" ref="AG873:AG874" si="329">+AC873</f>
        <v>3.3902912621359222</v>
      </c>
      <c r="AH873" s="55"/>
      <c r="AI873" s="55"/>
      <c r="AJ873" s="73">
        <f>COUNT(Table1[[#This Row],[F open]:[M SuperVet]])</f>
        <v>1</v>
      </c>
    </row>
    <row r="874" spans="1:36" s="52" customFormat="1" hidden="1" x14ac:dyDescent="0.2">
      <c r="A874" s="16" t="str">
        <f t="shared" si="325"/>
        <v xml:space="preserve"> </v>
      </c>
      <c r="B874" s="16" t="s">
        <v>871</v>
      </c>
      <c r="C874" s="15" t="s">
        <v>132</v>
      </c>
      <c r="D874" s="29" t="s">
        <v>217</v>
      </c>
      <c r="E874" s="29" t="s">
        <v>188</v>
      </c>
      <c r="F874" s="82">
        <f t="shared" si="315"/>
        <v>714</v>
      </c>
      <c r="G874" s="82" t="str">
        <f>IF(Table1[[#This Row],[F open]]=""," ",RANK(AD874,$AD$5:$AD$1454,1))</f>
        <v xml:space="preserve"> </v>
      </c>
      <c r="H874" s="82" t="str">
        <f>IF(Table1[[#This Row],[F Vet]]=""," ",RANK(AE874,$AE$5:$AE$1454,1))</f>
        <v xml:space="preserve"> </v>
      </c>
      <c r="I874" s="82" t="str">
        <f>IF(Table1[[#This Row],[F SuperVet]]=""," ",RANK(AF874,$AF$5:$AF$1454,1))</f>
        <v xml:space="preserve"> </v>
      </c>
      <c r="J874" s="82">
        <f>IF(Table1[[#This Row],[M Open]]=""," ",RANK(AG874,$AG$5:$AG$1454,1))</f>
        <v>386</v>
      </c>
      <c r="K874" s="82" t="str">
        <f>IF(Table1[[#This Row],[M Vet]]=""," ",RANK(AH874,$AH$5:$AH$1454,1))</f>
        <v xml:space="preserve"> </v>
      </c>
      <c r="L874" s="82" t="str">
        <f>IF(Table1[[#This Row],[M SuperVet]]=""," ",RANK(AI874,$AI$5:$AI$1454,1))</f>
        <v xml:space="preserve"> </v>
      </c>
      <c r="M874" s="74">
        <v>200</v>
      </c>
      <c r="N874" s="74">
        <v>176</v>
      </c>
      <c r="O874" s="74">
        <v>47</v>
      </c>
      <c r="P874" s="74">
        <v>128</v>
      </c>
      <c r="Q874" s="17">
        <v>515</v>
      </c>
      <c r="R874" s="17">
        <v>139</v>
      </c>
      <c r="S874" s="17">
        <v>104</v>
      </c>
      <c r="T874" s="17">
        <v>179</v>
      </c>
      <c r="U874" s="55">
        <f>+Table1[[#This Row],[Thames Turbo Sprint Triathlon]]/$M$3</f>
        <v>0.49504950495049505</v>
      </c>
      <c r="V874" s="55">
        <f t="shared" si="316"/>
        <v>1</v>
      </c>
      <c r="W874" s="55">
        <f t="shared" si="317"/>
        <v>1</v>
      </c>
      <c r="X874" s="55">
        <f t="shared" si="318"/>
        <v>1</v>
      </c>
      <c r="Y874" s="55">
        <f t="shared" si="319"/>
        <v>1</v>
      </c>
      <c r="Z874" s="55">
        <f>+Table1[[#This Row],[Hillingdon Sprint Triathlon]]/$R$3</f>
        <v>1</v>
      </c>
      <c r="AA874" s="55">
        <f>+Table1[[#This Row],[London Fields]]/$S$3</f>
        <v>1</v>
      </c>
      <c r="AB874" s="55">
        <f>+Table1[[#This Row],[Jekyll &amp; Hyde Park Duathlon]]/$T$3</f>
        <v>1</v>
      </c>
      <c r="AC874" s="65">
        <f t="shared" si="320"/>
        <v>3.495049504950495</v>
      </c>
      <c r="AD874" s="55"/>
      <c r="AE874" s="55"/>
      <c r="AF874" s="55"/>
      <c r="AG874" s="55">
        <f t="shared" si="329"/>
        <v>3.495049504950495</v>
      </c>
      <c r="AH874" s="55"/>
      <c r="AI874" s="55"/>
      <c r="AJ874" s="73">
        <f>COUNT(Table1[[#This Row],[F open]:[M SuperVet]])</f>
        <v>1</v>
      </c>
    </row>
    <row r="875" spans="1:36" s="52" customFormat="1" hidden="1" x14ac:dyDescent="0.2">
      <c r="A875" s="16" t="str">
        <f t="shared" si="325"/>
        <v xml:space="preserve"> </v>
      </c>
      <c r="B875" s="16" t="s">
        <v>388</v>
      </c>
      <c r="C875" s="15" t="s">
        <v>51</v>
      </c>
      <c r="D875" s="29" t="s">
        <v>397</v>
      </c>
      <c r="E875" s="29" t="s">
        <v>188</v>
      </c>
      <c r="F875" s="82">
        <f t="shared" si="315"/>
        <v>170</v>
      </c>
      <c r="G875" s="82" t="str">
        <f>IF(Table1[[#This Row],[F open]]=""," ",RANK(AD875,$AD$5:$AD$1454,1))</f>
        <v xml:space="preserve"> </v>
      </c>
      <c r="H875" s="82" t="str">
        <f>IF(Table1[[#This Row],[F Vet]]=""," ",RANK(AE875,$AE$5:$AE$1454,1))</f>
        <v xml:space="preserve"> </v>
      </c>
      <c r="I875" s="82" t="str">
        <f>IF(Table1[[#This Row],[F SuperVet]]=""," ",RANK(AF875,$AF$5:$AF$1454,1))</f>
        <v xml:space="preserve"> </v>
      </c>
      <c r="J875" s="82" t="str">
        <f>IF(Table1[[#This Row],[M Open]]=""," ",RANK(AG875,$AG$5:$AG$1454,1))</f>
        <v xml:space="preserve"> </v>
      </c>
      <c r="K875" s="82">
        <f>IF(Table1[[#This Row],[M Vet]]=""," ",RANK(AH875,$AH$5:$AH$1454,1))</f>
        <v>41</v>
      </c>
      <c r="L875" s="82" t="str">
        <f>IF(Table1[[#This Row],[M SuperVet]]=""," ",RANK(AI875,$AI$5:$AI$1454,1))</f>
        <v xml:space="preserve"> </v>
      </c>
      <c r="M875" s="74">
        <v>22</v>
      </c>
      <c r="N875" s="74">
        <v>176</v>
      </c>
      <c r="O875" s="74">
        <v>47</v>
      </c>
      <c r="P875" s="74">
        <v>128</v>
      </c>
      <c r="Q875" s="17">
        <v>515</v>
      </c>
      <c r="R875" s="17">
        <v>139</v>
      </c>
      <c r="S875" s="17">
        <v>104</v>
      </c>
      <c r="T875" s="17">
        <v>179</v>
      </c>
      <c r="U875" s="55">
        <f>+Table1[[#This Row],[Thames Turbo Sprint Triathlon]]/$M$3</f>
        <v>5.4455445544554455E-2</v>
      </c>
      <c r="V875" s="55">
        <f t="shared" si="316"/>
        <v>1</v>
      </c>
      <c r="W875" s="55">
        <f t="shared" si="317"/>
        <v>1</v>
      </c>
      <c r="X875" s="55">
        <f t="shared" si="318"/>
        <v>1</v>
      </c>
      <c r="Y875" s="55">
        <f t="shared" si="319"/>
        <v>1</v>
      </c>
      <c r="Z875" s="55">
        <f>+Table1[[#This Row],[Hillingdon Sprint Triathlon]]/$R$3</f>
        <v>1</v>
      </c>
      <c r="AA875" s="55">
        <f>+Table1[[#This Row],[London Fields]]/$S$3</f>
        <v>1</v>
      </c>
      <c r="AB875" s="55">
        <f>+Table1[[#This Row],[Jekyll &amp; Hyde Park Duathlon]]/$T$3</f>
        <v>1</v>
      </c>
      <c r="AC875" s="65">
        <f t="shared" si="320"/>
        <v>3.0544554455445545</v>
      </c>
      <c r="AD875" s="55"/>
      <c r="AE875" s="55"/>
      <c r="AF875" s="55"/>
      <c r="AG875" s="55"/>
      <c r="AH875" s="55">
        <f>+AC875</f>
        <v>3.0544554455445545</v>
      </c>
      <c r="AI875" s="55"/>
      <c r="AJ875" s="73">
        <f>COUNT(Table1[[#This Row],[F open]:[M SuperVet]])</f>
        <v>1</v>
      </c>
    </row>
    <row r="876" spans="1:36" s="52" customFormat="1" hidden="1" x14ac:dyDescent="0.2">
      <c r="A876" s="16" t="str">
        <f t="shared" si="325"/>
        <v xml:space="preserve"> </v>
      </c>
      <c r="B876" s="16" t="s">
        <v>1550</v>
      </c>
      <c r="C876" s="15" t="s">
        <v>51</v>
      </c>
      <c r="D876" s="29" t="s">
        <v>217</v>
      </c>
      <c r="E876" s="29" t="s">
        <v>1530</v>
      </c>
      <c r="F876" s="82">
        <f t="shared" si="315"/>
        <v>491</v>
      </c>
      <c r="G876" s="82" t="str">
        <f>IF(Table1[[#This Row],[F open]]=""," ",RANK(AD876,$AD$5:$AD$1454,1))</f>
        <v xml:space="preserve"> </v>
      </c>
      <c r="H876" s="82" t="str">
        <f>IF(Table1[[#This Row],[F Vet]]=""," ",RANK(AE876,$AE$5:$AE$1454,1))</f>
        <v xml:space="preserve"> </v>
      </c>
      <c r="I876" s="82" t="str">
        <f>IF(Table1[[#This Row],[F SuperVet]]=""," ",RANK(AF876,$AF$5:$AF$1454,1))</f>
        <v xml:space="preserve"> </v>
      </c>
      <c r="J876" s="82">
        <f>IF(Table1[[#This Row],[M Open]]=""," ",RANK(AG876,$AG$5:$AG$1454,1))</f>
        <v>282</v>
      </c>
      <c r="K876" s="82" t="str">
        <f>IF(Table1[[#This Row],[M Vet]]=""," ",RANK(AH876,$AH$5:$AH$1454,1))</f>
        <v xml:space="preserve"> </v>
      </c>
      <c r="L876" s="82" t="str">
        <f>IF(Table1[[#This Row],[M SuperVet]]=""," ",RANK(AI876,$AI$5:$AI$1454,1))</f>
        <v xml:space="preserve"> </v>
      </c>
      <c r="M876" s="74">
        <v>404</v>
      </c>
      <c r="N876" s="74">
        <v>176</v>
      </c>
      <c r="O876" s="74">
        <v>47</v>
      </c>
      <c r="P876" s="74">
        <v>41</v>
      </c>
      <c r="Q876" s="17">
        <v>515</v>
      </c>
      <c r="R876" s="17">
        <v>139</v>
      </c>
      <c r="S876" s="17">
        <v>104</v>
      </c>
      <c r="T876" s="17">
        <v>179</v>
      </c>
      <c r="U876" s="55">
        <f>+Table1[[#This Row],[Thames Turbo Sprint Triathlon]]/$M$3</f>
        <v>1</v>
      </c>
      <c r="V876" s="55">
        <f t="shared" si="316"/>
        <v>1</v>
      </c>
      <c r="W876" s="55">
        <f t="shared" si="317"/>
        <v>1</v>
      </c>
      <c r="X876" s="55">
        <f t="shared" si="318"/>
        <v>0.3203125</v>
      </c>
      <c r="Y876" s="55">
        <f t="shared" si="319"/>
        <v>1</v>
      </c>
      <c r="Z876" s="55">
        <f>+Table1[[#This Row],[Hillingdon Sprint Triathlon]]/$R$3</f>
        <v>1</v>
      </c>
      <c r="AA876" s="55">
        <f>+Table1[[#This Row],[London Fields]]/$S$3</f>
        <v>1</v>
      </c>
      <c r="AB876" s="55">
        <f>+Table1[[#This Row],[Jekyll &amp; Hyde Park Duathlon]]/$T$3</f>
        <v>1</v>
      </c>
      <c r="AC876" s="65">
        <f t="shared" si="320"/>
        <v>3.3203125</v>
      </c>
      <c r="AD876" s="55"/>
      <c r="AE876" s="55"/>
      <c r="AF876" s="55"/>
      <c r="AG876" s="55">
        <f t="shared" ref="AG876:AG881" si="330">+AC876</f>
        <v>3.3203125</v>
      </c>
      <c r="AH876" s="55"/>
      <c r="AI876" s="55"/>
      <c r="AJ876" s="73">
        <f>COUNT(Table1[[#This Row],[F open]:[M SuperVet]])</f>
        <v>1</v>
      </c>
    </row>
    <row r="877" spans="1:36" s="52" customFormat="1" hidden="1" x14ac:dyDescent="0.2">
      <c r="A877" s="16" t="str">
        <f t="shared" si="325"/>
        <v xml:space="preserve"> </v>
      </c>
      <c r="B877" s="16" t="s">
        <v>1669</v>
      </c>
      <c r="C877" s="15"/>
      <c r="D877" s="29" t="s">
        <v>217</v>
      </c>
      <c r="E877" s="29" t="s">
        <v>188</v>
      </c>
      <c r="F877" s="82">
        <f t="shared" si="315"/>
        <v>337</v>
      </c>
      <c r="G877" s="82" t="str">
        <f>IF(Table1[[#This Row],[F open]]=""," ",RANK(AD877,$AD$5:$AD$1454,1))</f>
        <v xml:space="preserve"> </v>
      </c>
      <c r="H877" s="82" t="str">
        <f>IF(Table1[[#This Row],[F Vet]]=""," ",RANK(AE877,$AE$5:$AE$1454,1))</f>
        <v xml:space="preserve"> </v>
      </c>
      <c r="I877" s="82" t="str">
        <f>IF(Table1[[#This Row],[F SuperVet]]=""," ",RANK(AF877,$AF$5:$AF$1454,1))</f>
        <v xml:space="preserve"> </v>
      </c>
      <c r="J877" s="82">
        <f>IF(Table1[[#This Row],[M Open]]=""," ",RANK(AG877,$AG$5:$AG$1454,1))</f>
        <v>199</v>
      </c>
      <c r="K877" s="82" t="str">
        <f>IF(Table1[[#This Row],[M Vet]]=""," ",RANK(AH877,$AH$5:$AH$1454,1))</f>
        <v xml:space="preserve"> </v>
      </c>
      <c r="L877" s="82" t="str">
        <f>IF(Table1[[#This Row],[M SuperVet]]=""," ",RANK(AI877,$AI$5:$AI$1454,1))</f>
        <v xml:space="preserve"> </v>
      </c>
      <c r="M877" s="74">
        <v>404</v>
      </c>
      <c r="N877" s="74">
        <v>176</v>
      </c>
      <c r="O877" s="74">
        <v>47</v>
      </c>
      <c r="P877" s="74">
        <v>128</v>
      </c>
      <c r="Q877" s="17">
        <v>101</v>
      </c>
      <c r="R877" s="17">
        <v>139</v>
      </c>
      <c r="S877" s="17">
        <v>104</v>
      </c>
      <c r="T877" s="17">
        <v>179</v>
      </c>
      <c r="U877" s="55">
        <f>+Table1[[#This Row],[Thames Turbo Sprint Triathlon]]/$M$3</f>
        <v>1</v>
      </c>
      <c r="V877" s="55">
        <f t="shared" si="316"/>
        <v>1</v>
      </c>
      <c r="W877" s="55">
        <f t="shared" si="317"/>
        <v>1</v>
      </c>
      <c r="X877" s="55">
        <f t="shared" si="318"/>
        <v>1</v>
      </c>
      <c r="Y877" s="55">
        <f t="shared" si="319"/>
        <v>0.19611650485436893</v>
      </c>
      <c r="Z877" s="55">
        <f>+Table1[[#This Row],[Hillingdon Sprint Triathlon]]/$R$3</f>
        <v>1</v>
      </c>
      <c r="AA877" s="55">
        <f>+Table1[[#This Row],[London Fields]]/$S$3</f>
        <v>1</v>
      </c>
      <c r="AB877" s="55">
        <f>+Table1[[#This Row],[Jekyll &amp; Hyde Park Duathlon]]/$T$3</f>
        <v>1</v>
      </c>
      <c r="AC877" s="65">
        <f t="shared" si="320"/>
        <v>3.1961165048543689</v>
      </c>
      <c r="AD877" s="55"/>
      <c r="AE877" s="55"/>
      <c r="AF877" s="55"/>
      <c r="AG877" s="55">
        <f t="shared" si="330"/>
        <v>3.1961165048543689</v>
      </c>
      <c r="AH877" s="55"/>
      <c r="AI877" s="55"/>
      <c r="AJ877" s="73">
        <f>COUNT(Table1[[#This Row],[F open]:[M SuperVet]])</f>
        <v>1</v>
      </c>
    </row>
    <row r="878" spans="1:36" s="52" customFormat="1" hidden="1" x14ac:dyDescent="0.2">
      <c r="A878" s="16" t="str">
        <f t="shared" si="325"/>
        <v xml:space="preserve"> </v>
      </c>
      <c r="B878" s="16" t="s">
        <v>1682</v>
      </c>
      <c r="C878" s="15"/>
      <c r="D878" s="29" t="s">
        <v>217</v>
      </c>
      <c r="E878" s="29" t="s">
        <v>188</v>
      </c>
      <c r="F878" s="82">
        <f t="shared" si="315"/>
        <v>369</v>
      </c>
      <c r="G878" s="82" t="str">
        <f>IF(Table1[[#This Row],[F open]]=""," ",RANK(AD878,$AD$5:$AD$1454,1))</f>
        <v xml:space="preserve"> </v>
      </c>
      <c r="H878" s="82" t="str">
        <f>IF(Table1[[#This Row],[F Vet]]=""," ",RANK(AE878,$AE$5:$AE$1454,1))</f>
        <v xml:space="preserve"> </v>
      </c>
      <c r="I878" s="82" t="str">
        <f>IF(Table1[[#This Row],[F SuperVet]]=""," ",RANK(AF878,$AF$5:$AF$1454,1))</f>
        <v xml:space="preserve"> </v>
      </c>
      <c r="J878" s="82">
        <f>IF(Table1[[#This Row],[M Open]]=""," ",RANK(AG878,$AG$5:$AG$1454,1))</f>
        <v>216</v>
      </c>
      <c r="K878" s="82" t="str">
        <f>IF(Table1[[#This Row],[M Vet]]=""," ",RANK(AH878,$AH$5:$AH$1454,1))</f>
        <v xml:space="preserve"> </v>
      </c>
      <c r="L878" s="82" t="str">
        <f>IF(Table1[[#This Row],[M SuperVet]]=""," ",RANK(AI878,$AI$5:$AI$1454,1))</f>
        <v xml:space="preserve"> </v>
      </c>
      <c r="M878" s="74">
        <v>404</v>
      </c>
      <c r="N878" s="74">
        <v>176</v>
      </c>
      <c r="O878" s="74">
        <v>47</v>
      </c>
      <c r="P878" s="74">
        <v>128</v>
      </c>
      <c r="Q878" s="17">
        <v>115</v>
      </c>
      <c r="R878" s="17">
        <v>139</v>
      </c>
      <c r="S878" s="17">
        <v>104</v>
      </c>
      <c r="T878" s="17">
        <v>179</v>
      </c>
      <c r="U878" s="55">
        <f>+Table1[[#This Row],[Thames Turbo Sprint Triathlon]]/$M$3</f>
        <v>1</v>
      </c>
      <c r="V878" s="55">
        <f t="shared" si="316"/>
        <v>1</v>
      </c>
      <c r="W878" s="55">
        <f t="shared" si="317"/>
        <v>1</v>
      </c>
      <c r="X878" s="55">
        <f t="shared" si="318"/>
        <v>1</v>
      </c>
      <c r="Y878" s="55">
        <f t="shared" si="319"/>
        <v>0.22330097087378642</v>
      </c>
      <c r="Z878" s="55">
        <f>+Table1[[#This Row],[Hillingdon Sprint Triathlon]]/$R$3</f>
        <v>1</v>
      </c>
      <c r="AA878" s="55">
        <f>+Table1[[#This Row],[London Fields]]/$S$3</f>
        <v>1</v>
      </c>
      <c r="AB878" s="55">
        <f>+Table1[[#This Row],[Jekyll &amp; Hyde Park Duathlon]]/$T$3</f>
        <v>1</v>
      </c>
      <c r="AC878" s="65">
        <f t="shared" si="320"/>
        <v>3.2233009708737863</v>
      </c>
      <c r="AD878" s="55"/>
      <c r="AE878" s="55"/>
      <c r="AF878" s="55"/>
      <c r="AG878" s="55">
        <f t="shared" si="330"/>
        <v>3.2233009708737863</v>
      </c>
      <c r="AH878" s="55"/>
      <c r="AI878" s="55"/>
      <c r="AJ878" s="73">
        <f>COUNT(Table1[[#This Row],[F open]:[M SuperVet]])</f>
        <v>1</v>
      </c>
    </row>
    <row r="879" spans="1:36" s="52" customFormat="1" hidden="1" x14ac:dyDescent="0.2">
      <c r="A879" s="16" t="str">
        <f t="shared" si="325"/>
        <v xml:space="preserve"> </v>
      </c>
      <c r="B879" s="16" t="s">
        <v>1702</v>
      </c>
      <c r="C879" s="15"/>
      <c r="D879" s="29" t="s">
        <v>217</v>
      </c>
      <c r="E879" s="29" t="s">
        <v>188</v>
      </c>
      <c r="F879" s="82">
        <f t="shared" si="315"/>
        <v>435</v>
      </c>
      <c r="G879" s="82" t="str">
        <f>IF(Table1[[#This Row],[F open]]=""," ",RANK(AD879,$AD$5:$AD$1454,1))</f>
        <v xml:space="preserve"> </v>
      </c>
      <c r="H879" s="82" t="str">
        <f>IF(Table1[[#This Row],[F Vet]]=""," ",RANK(AE879,$AE$5:$AE$1454,1))</f>
        <v xml:space="preserve"> </v>
      </c>
      <c r="I879" s="82" t="str">
        <f>IF(Table1[[#This Row],[F SuperVet]]=""," ",RANK(AF879,$AF$5:$AF$1454,1))</f>
        <v xml:space="preserve"> </v>
      </c>
      <c r="J879" s="82">
        <f>IF(Table1[[#This Row],[M Open]]=""," ",RANK(AG879,$AG$5:$AG$1454,1))</f>
        <v>252</v>
      </c>
      <c r="K879" s="82" t="str">
        <f>IF(Table1[[#This Row],[M Vet]]=""," ",RANK(AH879,$AH$5:$AH$1454,1))</f>
        <v xml:space="preserve"> </v>
      </c>
      <c r="L879" s="82" t="str">
        <f>IF(Table1[[#This Row],[M SuperVet]]=""," ",RANK(AI879,$AI$5:$AI$1454,1))</f>
        <v xml:space="preserve"> </v>
      </c>
      <c r="M879" s="74">
        <v>404</v>
      </c>
      <c r="N879" s="74">
        <v>176</v>
      </c>
      <c r="O879" s="74">
        <v>47</v>
      </c>
      <c r="P879" s="74">
        <v>128</v>
      </c>
      <c r="Q879" s="17">
        <v>143</v>
      </c>
      <c r="R879" s="17">
        <v>139</v>
      </c>
      <c r="S879" s="17">
        <v>104</v>
      </c>
      <c r="T879" s="17">
        <v>179</v>
      </c>
      <c r="U879" s="55">
        <f>+Table1[[#This Row],[Thames Turbo Sprint Triathlon]]/$M$3</f>
        <v>1</v>
      </c>
      <c r="V879" s="55">
        <f t="shared" si="316"/>
        <v>1</v>
      </c>
      <c r="W879" s="55">
        <f t="shared" si="317"/>
        <v>1</v>
      </c>
      <c r="X879" s="55">
        <f t="shared" si="318"/>
        <v>1</v>
      </c>
      <c r="Y879" s="55">
        <f t="shared" si="319"/>
        <v>0.27766990291262134</v>
      </c>
      <c r="Z879" s="55">
        <f>+Table1[[#This Row],[Hillingdon Sprint Triathlon]]/$R$3</f>
        <v>1</v>
      </c>
      <c r="AA879" s="55">
        <f>+Table1[[#This Row],[London Fields]]/$S$3</f>
        <v>1</v>
      </c>
      <c r="AB879" s="55">
        <f>+Table1[[#This Row],[Jekyll &amp; Hyde Park Duathlon]]/$T$3</f>
        <v>1</v>
      </c>
      <c r="AC879" s="65">
        <f t="shared" si="320"/>
        <v>3.2776699029126215</v>
      </c>
      <c r="AD879" s="55"/>
      <c r="AE879" s="55"/>
      <c r="AF879" s="55"/>
      <c r="AG879" s="55">
        <f t="shared" si="330"/>
        <v>3.2776699029126215</v>
      </c>
      <c r="AH879" s="55"/>
      <c r="AI879" s="55"/>
      <c r="AJ879" s="73">
        <f>COUNT(Table1[[#This Row],[F open]:[M SuperVet]])</f>
        <v>1</v>
      </c>
    </row>
    <row r="880" spans="1:36" s="52" customFormat="1" hidden="1" x14ac:dyDescent="0.2">
      <c r="A880" s="16" t="str">
        <f t="shared" si="325"/>
        <v xml:space="preserve"> </v>
      </c>
      <c r="B880" s="16" t="s">
        <v>554</v>
      </c>
      <c r="C880" s="15"/>
      <c r="D880" s="29" t="s">
        <v>217</v>
      </c>
      <c r="E880" s="29" t="s">
        <v>188</v>
      </c>
      <c r="F880" s="82">
        <f t="shared" si="315"/>
        <v>599</v>
      </c>
      <c r="G880" s="82" t="str">
        <f>IF(Table1[[#This Row],[F open]]=""," ",RANK(AD880,$AD$5:$AD$1454,1))</f>
        <v xml:space="preserve"> </v>
      </c>
      <c r="H880" s="82" t="str">
        <f>IF(Table1[[#This Row],[F Vet]]=""," ",RANK(AE880,$AE$5:$AE$1454,1))</f>
        <v xml:space="preserve"> </v>
      </c>
      <c r="I880" s="82" t="str">
        <f>IF(Table1[[#This Row],[F SuperVet]]=""," ",RANK(AF880,$AF$5:$AF$1454,1))</f>
        <v xml:space="preserve"> </v>
      </c>
      <c r="J880" s="82">
        <f>IF(Table1[[#This Row],[M Open]]=""," ",RANK(AG880,$AG$5:$AG$1454,1))</f>
        <v>325</v>
      </c>
      <c r="K880" s="82" t="str">
        <f>IF(Table1[[#This Row],[M Vet]]=""," ",RANK(AH880,$AH$5:$AH$1454,1))</f>
        <v xml:space="preserve"> </v>
      </c>
      <c r="L880" s="82" t="str">
        <f>IF(Table1[[#This Row],[M SuperVet]]=""," ",RANK(AI880,$AI$5:$AI$1454,1))</f>
        <v xml:space="preserve"> </v>
      </c>
      <c r="M880" s="74">
        <v>404</v>
      </c>
      <c r="N880" s="74">
        <v>176</v>
      </c>
      <c r="O880" s="74">
        <v>47</v>
      </c>
      <c r="P880" s="74">
        <v>128</v>
      </c>
      <c r="Q880" s="17">
        <v>210</v>
      </c>
      <c r="R880" s="17">
        <v>139</v>
      </c>
      <c r="S880" s="17">
        <v>104</v>
      </c>
      <c r="T880" s="17">
        <v>179</v>
      </c>
      <c r="U880" s="55">
        <f>+Table1[[#This Row],[Thames Turbo Sprint Triathlon]]/$M$3</f>
        <v>1</v>
      </c>
      <c r="V880" s="55">
        <f t="shared" si="316"/>
        <v>1</v>
      </c>
      <c r="W880" s="55">
        <f t="shared" si="317"/>
        <v>1</v>
      </c>
      <c r="X880" s="55">
        <f t="shared" si="318"/>
        <v>1</v>
      </c>
      <c r="Y880" s="55">
        <f t="shared" si="319"/>
        <v>0.40776699029126212</v>
      </c>
      <c r="Z880" s="55">
        <f>+Table1[[#This Row],[Hillingdon Sprint Triathlon]]/$R$3</f>
        <v>1</v>
      </c>
      <c r="AA880" s="55">
        <f>+Table1[[#This Row],[London Fields]]/$S$3</f>
        <v>1</v>
      </c>
      <c r="AB880" s="55">
        <f>+Table1[[#This Row],[Jekyll &amp; Hyde Park Duathlon]]/$T$3</f>
        <v>1</v>
      </c>
      <c r="AC880" s="65">
        <f t="shared" si="320"/>
        <v>3.407766990291262</v>
      </c>
      <c r="AD880" s="55"/>
      <c r="AE880" s="55"/>
      <c r="AF880" s="55"/>
      <c r="AG880" s="55">
        <f t="shared" si="330"/>
        <v>3.407766990291262</v>
      </c>
      <c r="AH880" s="55"/>
      <c r="AI880" s="55"/>
      <c r="AJ880" s="73">
        <f>COUNT(Table1[[#This Row],[F open]:[M SuperVet]])</f>
        <v>1</v>
      </c>
    </row>
    <row r="881" spans="1:36" s="52" customFormat="1" hidden="1" x14ac:dyDescent="0.2">
      <c r="A881" s="16" t="str">
        <f t="shared" si="325"/>
        <v xml:space="preserve"> </v>
      </c>
      <c r="B881" s="16" t="s">
        <v>538</v>
      </c>
      <c r="C881" s="15"/>
      <c r="D881" s="29" t="s">
        <v>217</v>
      </c>
      <c r="E881" s="29" t="s">
        <v>188</v>
      </c>
      <c r="F881" s="82">
        <f t="shared" si="315"/>
        <v>798</v>
      </c>
      <c r="G881" s="82" t="str">
        <f>IF(Table1[[#This Row],[F open]]=""," ",RANK(AD881,$AD$5:$AD$1454,1))</f>
        <v xml:space="preserve"> </v>
      </c>
      <c r="H881" s="82" t="str">
        <f>IF(Table1[[#This Row],[F Vet]]=""," ",RANK(AE881,$AE$5:$AE$1454,1))</f>
        <v xml:space="preserve"> </v>
      </c>
      <c r="I881" s="82" t="str">
        <f>IF(Table1[[#This Row],[F SuperVet]]=""," ",RANK(AF881,$AF$5:$AF$1454,1))</f>
        <v xml:space="preserve"> </v>
      </c>
      <c r="J881" s="82">
        <f>IF(Table1[[#This Row],[M Open]]=""," ",RANK(AG881,$AG$5:$AG$1454,1))</f>
        <v>418</v>
      </c>
      <c r="K881" s="82" t="str">
        <f>IF(Table1[[#This Row],[M Vet]]=""," ",RANK(AH881,$AH$5:$AH$1454,1))</f>
        <v xml:space="preserve"> </v>
      </c>
      <c r="L881" s="82" t="str">
        <f>IF(Table1[[#This Row],[M SuperVet]]=""," ",RANK(AI881,$AI$5:$AI$1454,1))</f>
        <v xml:space="preserve"> </v>
      </c>
      <c r="M881" s="74">
        <v>404</v>
      </c>
      <c r="N881" s="74">
        <v>176</v>
      </c>
      <c r="O881" s="74">
        <v>47</v>
      </c>
      <c r="P881" s="74">
        <v>128</v>
      </c>
      <c r="Q881" s="17">
        <v>289</v>
      </c>
      <c r="R881" s="17">
        <v>139</v>
      </c>
      <c r="S881" s="17">
        <v>104</v>
      </c>
      <c r="T881" s="17">
        <v>179</v>
      </c>
      <c r="U881" s="55">
        <f>+Table1[[#This Row],[Thames Turbo Sprint Triathlon]]/$M$3</f>
        <v>1</v>
      </c>
      <c r="V881" s="55">
        <f t="shared" si="316"/>
        <v>1</v>
      </c>
      <c r="W881" s="55">
        <f t="shared" si="317"/>
        <v>1</v>
      </c>
      <c r="X881" s="55">
        <f t="shared" si="318"/>
        <v>1</v>
      </c>
      <c r="Y881" s="55">
        <f t="shared" si="319"/>
        <v>0.56116504854368932</v>
      </c>
      <c r="Z881" s="55">
        <f>+Table1[[#This Row],[Hillingdon Sprint Triathlon]]/$R$3</f>
        <v>1</v>
      </c>
      <c r="AA881" s="55">
        <f>+Table1[[#This Row],[London Fields]]/$S$3</f>
        <v>1</v>
      </c>
      <c r="AB881" s="55">
        <f>+Table1[[#This Row],[Jekyll &amp; Hyde Park Duathlon]]/$T$3</f>
        <v>1</v>
      </c>
      <c r="AC881" s="65">
        <f t="shared" si="320"/>
        <v>3.5611650485436894</v>
      </c>
      <c r="AD881" s="55"/>
      <c r="AE881" s="55"/>
      <c r="AF881" s="55"/>
      <c r="AG881" s="55">
        <f t="shared" si="330"/>
        <v>3.5611650485436894</v>
      </c>
      <c r="AH881" s="55"/>
      <c r="AI881" s="55"/>
      <c r="AJ881" s="73">
        <f>COUNT(Table1[[#This Row],[F open]:[M SuperVet]])</f>
        <v>1</v>
      </c>
    </row>
    <row r="882" spans="1:36" s="52" customFormat="1" hidden="1" x14ac:dyDescent="0.2">
      <c r="A882" s="16" t="str">
        <f t="shared" si="325"/>
        <v xml:space="preserve"> </v>
      </c>
      <c r="B882" s="16" t="s">
        <v>621</v>
      </c>
      <c r="C882" s="15"/>
      <c r="D882" s="29" t="s">
        <v>397</v>
      </c>
      <c r="E882" s="29" t="s">
        <v>1530</v>
      </c>
      <c r="F882" s="82">
        <f t="shared" si="315"/>
        <v>420</v>
      </c>
      <c r="G882" s="82" t="str">
        <f>IF(Table1[[#This Row],[F open]]=""," ",RANK(AD882,$AD$5:$AD$1454,1))</f>
        <v xml:space="preserve"> </v>
      </c>
      <c r="H882" s="82" t="str">
        <f>IF(Table1[[#This Row],[F Vet]]=""," ",RANK(AE882,$AE$5:$AE$1454,1))</f>
        <v xml:space="preserve"> </v>
      </c>
      <c r="I882" s="82" t="str">
        <f>IF(Table1[[#This Row],[F SuperVet]]=""," ",RANK(AF882,$AF$5:$AF$1454,1))</f>
        <v xml:space="preserve"> </v>
      </c>
      <c r="J882" s="82" t="str">
        <f>IF(Table1[[#This Row],[M Open]]=""," ",RANK(AG882,$AG$5:$AG$1454,1))</f>
        <v xml:space="preserve"> </v>
      </c>
      <c r="K882" s="82">
        <f>IF(Table1[[#This Row],[M Vet]]=""," ",RANK(AH882,$AH$5:$AH$1454,1))</f>
        <v>98</v>
      </c>
      <c r="L882" s="82" t="str">
        <f>IF(Table1[[#This Row],[M SuperVet]]=""," ",RANK(AI882,$AI$5:$AI$1454,1))</f>
        <v xml:space="preserve"> </v>
      </c>
      <c r="M882" s="74">
        <v>404</v>
      </c>
      <c r="N882" s="74">
        <v>176</v>
      </c>
      <c r="O882" s="74">
        <v>47</v>
      </c>
      <c r="P882" s="74">
        <v>128</v>
      </c>
      <c r="Q882" s="17">
        <v>515</v>
      </c>
      <c r="R882" s="17">
        <v>37</v>
      </c>
      <c r="S882" s="17">
        <v>104</v>
      </c>
      <c r="T882" s="17">
        <v>179</v>
      </c>
      <c r="U882" s="55">
        <f>+Table1[[#This Row],[Thames Turbo Sprint Triathlon]]/$M$3</f>
        <v>1</v>
      </c>
      <c r="V882" s="55">
        <f t="shared" si="316"/>
        <v>1</v>
      </c>
      <c r="W882" s="55">
        <f t="shared" si="317"/>
        <v>1</v>
      </c>
      <c r="X882" s="55">
        <f t="shared" si="318"/>
        <v>1</v>
      </c>
      <c r="Y882" s="55">
        <f t="shared" si="319"/>
        <v>1</v>
      </c>
      <c r="Z882" s="55">
        <f>+Table1[[#This Row],[Hillingdon Sprint Triathlon]]/$R$3</f>
        <v>0.26618705035971224</v>
      </c>
      <c r="AA882" s="55">
        <f>+Table1[[#This Row],[London Fields]]/$S$3</f>
        <v>1</v>
      </c>
      <c r="AB882" s="55">
        <f>+Table1[[#This Row],[Jekyll &amp; Hyde Park Duathlon]]/$T$3</f>
        <v>1</v>
      </c>
      <c r="AC882" s="65">
        <f t="shared" si="320"/>
        <v>3.2661870503597124</v>
      </c>
      <c r="AD882" s="55"/>
      <c r="AE882" s="55"/>
      <c r="AF882" s="55"/>
      <c r="AG882" s="55"/>
      <c r="AH882" s="55">
        <f>+AC882</f>
        <v>3.2661870503597124</v>
      </c>
      <c r="AI882" s="55"/>
      <c r="AJ882" s="73">
        <f>COUNT(Table1[[#This Row],[F open]:[M SuperVet]])</f>
        <v>1</v>
      </c>
    </row>
    <row r="883" spans="1:36" s="52" customFormat="1" hidden="1" x14ac:dyDescent="0.2">
      <c r="A883" s="16" t="str">
        <f t="shared" si="325"/>
        <v xml:space="preserve"> </v>
      </c>
      <c r="B883" s="16" t="s">
        <v>953</v>
      </c>
      <c r="C883" s="15" t="s">
        <v>954</v>
      </c>
      <c r="D883" s="29" t="s">
        <v>217</v>
      </c>
      <c r="E883" s="29" t="s">
        <v>188</v>
      </c>
      <c r="F883" s="82">
        <f t="shared" si="315"/>
        <v>1056</v>
      </c>
      <c r="G883" s="82" t="str">
        <f>IF(Table1[[#This Row],[F open]]=""," ",RANK(AD883,$AD$5:$AD$1454,1))</f>
        <v xml:space="preserve"> </v>
      </c>
      <c r="H883" s="82" t="str">
        <f>IF(Table1[[#This Row],[F Vet]]=""," ",RANK(AE883,$AE$5:$AE$1454,1))</f>
        <v xml:space="preserve"> </v>
      </c>
      <c r="I883" s="82" t="str">
        <f>IF(Table1[[#This Row],[F SuperVet]]=""," ",RANK(AF883,$AF$5:$AF$1454,1))</f>
        <v xml:space="preserve"> </v>
      </c>
      <c r="J883" s="82">
        <f>IF(Table1[[#This Row],[M Open]]=""," ",RANK(AG883,$AG$5:$AG$1454,1))</f>
        <v>510</v>
      </c>
      <c r="K883" s="82" t="str">
        <f>IF(Table1[[#This Row],[M Vet]]=""," ",RANK(AH883,$AH$5:$AH$1454,1))</f>
        <v xml:space="preserve"> </v>
      </c>
      <c r="L883" s="82" t="str">
        <f>IF(Table1[[#This Row],[M SuperVet]]=""," ",RANK(AI883,$AI$5:$AI$1454,1))</f>
        <v xml:space="preserve"> </v>
      </c>
      <c r="M883" s="74">
        <v>300</v>
      </c>
      <c r="N883" s="74">
        <v>176</v>
      </c>
      <c r="O883" s="74">
        <v>47</v>
      </c>
      <c r="P883" s="74">
        <v>128</v>
      </c>
      <c r="Q883" s="17">
        <v>515</v>
      </c>
      <c r="R883" s="17">
        <v>139</v>
      </c>
      <c r="S883" s="17">
        <v>104</v>
      </c>
      <c r="T883" s="17">
        <v>179</v>
      </c>
      <c r="U883" s="55">
        <f>+Table1[[#This Row],[Thames Turbo Sprint Triathlon]]/$M$3</f>
        <v>0.74257425742574257</v>
      </c>
      <c r="V883" s="55">
        <f t="shared" si="316"/>
        <v>1</v>
      </c>
      <c r="W883" s="55">
        <f t="shared" si="317"/>
        <v>1</v>
      </c>
      <c r="X883" s="55">
        <f t="shared" si="318"/>
        <v>1</v>
      </c>
      <c r="Y883" s="55">
        <f t="shared" si="319"/>
        <v>1</v>
      </c>
      <c r="Z883" s="55">
        <f>+Table1[[#This Row],[Hillingdon Sprint Triathlon]]/$R$3</f>
        <v>1</v>
      </c>
      <c r="AA883" s="55">
        <f>+Table1[[#This Row],[London Fields]]/$S$3</f>
        <v>1</v>
      </c>
      <c r="AB883" s="55">
        <f>+Table1[[#This Row],[Jekyll &amp; Hyde Park Duathlon]]/$T$3</f>
        <v>1</v>
      </c>
      <c r="AC883" s="65">
        <f t="shared" si="320"/>
        <v>3.7425742574257423</v>
      </c>
      <c r="AD883" s="55"/>
      <c r="AE883" s="55"/>
      <c r="AF883" s="55"/>
      <c r="AG883" s="55">
        <f t="shared" ref="AG883:AG884" si="331">+AC883</f>
        <v>3.7425742574257423</v>
      </c>
      <c r="AH883" s="55"/>
      <c r="AI883" s="55"/>
      <c r="AJ883" s="73">
        <f>COUNT(Table1[[#This Row],[F open]:[M SuperVet]])</f>
        <v>1</v>
      </c>
    </row>
    <row r="884" spans="1:36" s="52" customFormat="1" hidden="1" x14ac:dyDescent="0.2">
      <c r="A884" s="16" t="str">
        <f t="shared" si="325"/>
        <v xml:space="preserve"> </v>
      </c>
      <c r="B884" s="16" t="s">
        <v>1737</v>
      </c>
      <c r="C884" s="15"/>
      <c r="D884" s="29" t="s">
        <v>217</v>
      </c>
      <c r="E884" s="29" t="s">
        <v>188</v>
      </c>
      <c r="F884" s="82">
        <f t="shared" si="315"/>
        <v>573</v>
      </c>
      <c r="G884" s="82" t="str">
        <f>IF(Table1[[#This Row],[F open]]=""," ",RANK(AD884,$AD$5:$AD$1454,1))</f>
        <v xml:space="preserve"> </v>
      </c>
      <c r="H884" s="82" t="str">
        <f>IF(Table1[[#This Row],[F Vet]]=""," ",RANK(AE884,$AE$5:$AE$1454,1))</f>
        <v xml:space="preserve"> </v>
      </c>
      <c r="I884" s="82" t="str">
        <f>IF(Table1[[#This Row],[F SuperVet]]=""," ",RANK(AF884,$AF$5:$AF$1454,1))</f>
        <v xml:space="preserve"> </v>
      </c>
      <c r="J884" s="82">
        <f>IF(Table1[[#This Row],[M Open]]=""," ",RANK(AG884,$AG$5:$AG$1454,1))</f>
        <v>314</v>
      </c>
      <c r="K884" s="82" t="str">
        <f>IF(Table1[[#This Row],[M Vet]]=""," ",RANK(AH884,$AH$5:$AH$1454,1))</f>
        <v xml:space="preserve"> </v>
      </c>
      <c r="L884" s="82" t="str">
        <f>IF(Table1[[#This Row],[M SuperVet]]=""," ",RANK(AI884,$AI$5:$AI$1454,1))</f>
        <v xml:space="preserve"> </v>
      </c>
      <c r="M884" s="74">
        <v>404</v>
      </c>
      <c r="N884" s="74">
        <v>176</v>
      </c>
      <c r="O884" s="74">
        <v>47</v>
      </c>
      <c r="P884" s="74">
        <v>128</v>
      </c>
      <c r="Q884" s="17">
        <v>198</v>
      </c>
      <c r="R884" s="17">
        <v>139</v>
      </c>
      <c r="S884" s="17">
        <v>104</v>
      </c>
      <c r="T884" s="17">
        <v>179</v>
      </c>
      <c r="U884" s="55">
        <f>+Table1[[#This Row],[Thames Turbo Sprint Triathlon]]/$M$3</f>
        <v>1</v>
      </c>
      <c r="V884" s="55">
        <f t="shared" si="316"/>
        <v>1</v>
      </c>
      <c r="W884" s="55">
        <f t="shared" si="317"/>
        <v>1</v>
      </c>
      <c r="X884" s="55">
        <f t="shared" si="318"/>
        <v>1</v>
      </c>
      <c r="Y884" s="55">
        <f t="shared" si="319"/>
        <v>0.38446601941747571</v>
      </c>
      <c r="Z884" s="55">
        <f>+Table1[[#This Row],[Hillingdon Sprint Triathlon]]/$R$3</f>
        <v>1</v>
      </c>
      <c r="AA884" s="55">
        <f>+Table1[[#This Row],[London Fields]]/$S$3</f>
        <v>1</v>
      </c>
      <c r="AB884" s="55">
        <f>+Table1[[#This Row],[Jekyll &amp; Hyde Park Duathlon]]/$T$3</f>
        <v>1</v>
      </c>
      <c r="AC884" s="65">
        <f t="shared" si="320"/>
        <v>3.3844660194174758</v>
      </c>
      <c r="AD884" s="55"/>
      <c r="AE884" s="55"/>
      <c r="AF884" s="55"/>
      <c r="AG884" s="55">
        <f t="shared" si="331"/>
        <v>3.3844660194174758</v>
      </c>
      <c r="AH884" s="55"/>
      <c r="AI884" s="55"/>
      <c r="AJ884" s="73">
        <f>COUNT(Table1[[#This Row],[F open]:[M SuperVet]])</f>
        <v>1</v>
      </c>
    </row>
    <row r="885" spans="1:36" s="52" customFormat="1" hidden="1" x14ac:dyDescent="0.2">
      <c r="A885" s="16" t="str">
        <f t="shared" si="325"/>
        <v xml:space="preserve"> </v>
      </c>
      <c r="B885" s="16" t="s">
        <v>1769</v>
      </c>
      <c r="C885" s="15"/>
      <c r="D885" s="29" t="s">
        <v>397</v>
      </c>
      <c r="E885" s="29" t="s">
        <v>188</v>
      </c>
      <c r="F885" s="82">
        <f t="shared" si="315"/>
        <v>678</v>
      </c>
      <c r="G885" s="82" t="str">
        <f>IF(Table1[[#This Row],[F open]]=""," ",RANK(AD885,$AD$5:$AD$1454,1))</f>
        <v xml:space="preserve"> </v>
      </c>
      <c r="H885" s="82" t="str">
        <f>IF(Table1[[#This Row],[F Vet]]=""," ",RANK(AE885,$AE$5:$AE$1454,1))</f>
        <v xml:space="preserve"> </v>
      </c>
      <c r="I885" s="82" t="str">
        <f>IF(Table1[[#This Row],[F SuperVet]]=""," ",RANK(AF885,$AF$5:$AF$1454,1))</f>
        <v xml:space="preserve"> </v>
      </c>
      <c r="J885" s="82" t="str">
        <f>IF(Table1[[#This Row],[M Open]]=""," ",RANK(AG885,$AG$5:$AG$1454,1))</f>
        <v xml:space="preserve"> </v>
      </c>
      <c r="K885" s="82">
        <f>IF(Table1[[#This Row],[M Vet]]=""," ",RANK(AH885,$AH$5:$AH$1454,1))</f>
        <v>163</v>
      </c>
      <c r="L885" s="82" t="str">
        <f>IF(Table1[[#This Row],[M SuperVet]]=""," ",RANK(AI885,$AI$5:$AI$1454,1))</f>
        <v xml:space="preserve"> </v>
      </c>
      <c r="M885" s="74">
        <v>404</v>
      </c>
      <c r="N885" s="74">
        <v>176</v>
      </c>
      <c r="O885" s="74">
        <v>47</v>
      </c>
      <c r="P885" s="74">
        <v>128</v>
      </c>
      <c r="Q885" s="17">
        <v>242</v>
      </c>
      <c r="R885" s="17">
        <v>139</v>
      </c>
      <c r="S885" s="17">
        <v>104</v>
      </c>
      <c r="T885" s="17">
        <v>179</v>
      </c>
      <c r="U885" s="55">
        <f>+Table1[[#This Row],[Thames Turbo Sprint Triathlon]]/$M$3</f>
        <v>1</v>
      </c>
      <c r="V885" s="55">
        <f t="shared" si="316"/>
        <v>1</v>
      </c>
      <c r="W885" s="55">
        <f t="shared" si="317"/>
        <v>1</v>
      </c>
      <c r="X885" s="55">
        <f t="shared" si="318"/>
        <v>1</v>
      </c>
      <c r="Y885" s="55">
        <f t="shared" si="319"/>
        <v>0.46990291262135925</v>
      </c>
      <c r="Z885" s="55">
        <f>+Table1[[#This Row],[Hillingdon Sprint Triathlon]]/$R$3</f>
        <v>1</v>
      </c>
      <c r="AA885" s="55">
        <f>+Table1[[#This Row],[London Fields]]/$S$3</f>
        <v>1</v>
      </c>
      <c r="AB885" s="55">
        <f>+Table1[[#This Row],[Jekyll &amp; Hyde Park Duathlon]]/$T$3</f>
        <v>1</v>
      </c>
      <c r="AC885" s="65">
        <f t="shared" si="320"/>
        <v>3.4699029126213592</v>
      </c>
      <c r="AD885" s="55"/>
      <c r="AE885" s="55"/>
      <c r="AF885" s="55"/>
      <c r="AG885" s="55"/>
      <c r="AH885" s="55">
        <f>+AC885</f>
        <v>3.4699029126213592</v>
      </c>
      <c r="AI885" s="55"/>
      <c r="AJ885" s="73">
        <f>COUNT(Table1[[#This Row],[F open]:[M SuperVet]])</f>
        <v>1</v>
      </c>
    </row>
    <row r="886" spans="1:36" s="52" customFormat="1" hidden="1" x14ac:dyDescent="0.2">
      <c r="A886" s="16" t="str">
        <f t="shared" si="325"/>
        <v xml:space="preserve"> </v>
      </c>
      <c r="B886" s="16" t="s">
        <v>942</v>
      </c>
      <c r="C886" s="15"/>
      <c r="D886" s="29" t="s">
        <v>217</v>
      </c>
      <c r="E886" s="29" t="s">
        <v>188</v>
      </c>
      <c r="F886" s="82">
        <f t="shared" si="315"/>
        <v>1007</v>
      </c>
      <c r="G886" s="82" t="str">
        <f>IF(Table1[[#This Row],[F open]]=""," ",RANK(AD886,$AD$5:$AD$1454,1))</f>
        <v xml:space="preserve"> </v>
      </c>
      <c r="H886" s="82" t="str">
        <f>IF(Table1[[#This Row],[F Vet]]=""," ",RANK(AE886,$AE$5:$AE$1454,1))</f>
        <v xml:space="preserve"> </v>
      </c>
      <c r="I886" s="82" t="str">
        <f>IF(Table1[[#This Row],[F SuperVet]]=""," ",RANK(AF886,$AF$5:$AF$1454,1))</f>
        <v xml:space="preserve"> </v>
      </c>
      <c r="J886" s="82">
        <f>IF(Table1[[#This Row],[M Open]]=""," ",RANK(AG886,$AG$5:$AG$1454,1))</f>
        <v>491</v>
      </c>
      <c r="K886" s="82" t="str">
        <f>IF(Table1[[#This Row],[M Vet]]=""," ",RANK(AH886,$AH$5:$AH$1454,1))</f>
        <v xml:space="preserve"> </v>
      </c>
      <c r="L886" s="82" t="str">
        <f>IF(Table1[[#This Row],[M SuperVet]]=""," ",RANK(AI886,$AI$5:$AI$1454,1))</f>
        <v xml:space="preserve"> </v>
      </c>
      <c r="M886" s="74">
        <v>286</v>
      </c>
      <c r="N886" s="74">
        <v>176</v>
      </c>
      <c r="O886" s="74">
        <v>47</v>
      </c>
      <c r="P886" s="74">
        <v>128</v>
      </c>
      <c r="Q886" s="17">
        <v>515</v>
      </c>
      <c r="R886" s="17">
        <v>139</v>
      </c>
      <c r="S886" s="17">
        <v>104</v>
      </c>
      <c r="T886" s="17">
        <v>179</v>
      </c>
      <c r="U886" s="55">
        <f>+Table1[[#This Row],[Thames Turbo Sprint Triathlon]]/$M$3</f>
        <v>0.70792079207920788</v>
      </c>
      <c r="V886" s="55">
        <f t="shared" si="316"/>
        <v>1</v>
      </c>
      <c r="W886" s="55">
        <f t="shared" si="317"/>
        <v>1</v>
      </c>
      <c r="X886" s="55">
        <f t="shared" si="318"/>
        <v>1</v>
      </c>
      <c r="Y886" s="55">
        <f t="shared" si="319"/>
        <v>1</v>
      </c>
      <c r="Z886" s="55">
        <f>+Table1[[#This Row],[Hillingdon Sprint Triathlon]]/$R$3</f>
        <v>1</v>
      </c>
      <c r="AA886" s="55">
        <f>+Table1[[#This Row],[London Fields]]/$S$3</f>
        <v>1</v>
      </c>
      <c r="AB886" s="55">
        <f>+Table1[[#This Row],[Jekyll &amp; Hyde Park Duathlon]]/$T$3</f>
        <v>1</v>
      </c>
      <c r="AC886" s="65">
        <f t="shared" si="320"/>
        <v>3.7079207920792081</v>
      </c>
      <c r="AD886" s="55"/>
      <c r="AE886" s="55"/>
      <c r="AF886" s="55"/>
      <c r="AG886" s="55">
        <f>+AC886</f>
        <v>3.7079207920792081</v>
      </c>
      <c r="AH886" s="55"/>
      <c r="AI886" s="55"/>
      <c r="AJ886" s="73">
        <f>COUNT(Table1[[#This Row],[F open]:[M SuperVet]])</f>
        <v>1</v>
      </c>
    </row>
    <row r="887" spans="1:36" s="52" customFormat="1" hidden="1" x14ac:dyDescent="0.2">
      <c r="A887" s="16" t="str">
        <f t="shared" si="325"/>
        <v xml:space="preserve"> </v>
      </c>
      <c r="B887" s="16" t="s">
        <v>632</v>
      </c>
      <c r="C887" s="15" t="s">
        <v>259</v>
      </c>
      <c r="D887" s="29" t="s">
        <v>397</v>
      </c>
      <c r="E887" s="29" t="s">
        <v>188</v>
      </c>
      <c r="F887" s="82">
        <f t="shared" si="315"/>
        <v>561</v>
      </c>
      <c r="G887" s="82" t="str">
        <f>IF(Table1[[#This Row],[F open]]=""," ",RANK(AD887,$AD$5:$AD$1454,1))</f>
        <v xml:space="preserve"> </v>
      </c>
      <c r="H887" s="82" t="str">
        <f>IF(Table1[[#This Row],[F Vet]]=""," ",RANK(AE887,$AE$5:$AE$1454,1))</f>
        <v xml:space="preserve"> </v>
      </c>
      <c r="I887" s="82" t="str">
        <f>IF(Table1[[#This Row],[F SuperVet]]=""," ",RANK(AF887,$AF$5:$AF$1454,1))</f>
        <v xml:space="preserve"> </v>
      </c>
      <c r="J887" s="82" t="str">
        <f>IF(Table1[[#This Row],[M Open]]=""," ",RANK(AG887,$AG$5:$AG$1454,1))</f>
        <v xml:space="preserve"> </v>
      </c>
      <c r="K887" s="82">
        <f>IF(Table1[[#This Row],[M Vet]]=""," ",RANK(AH887,$AH$5:$AH$1454,1))</f>
        <v>141</v>
      </c>
      <c r="L887" s="82" t="str">
        <f>IF(Table1[[#This Row],[M SuperVet]]=""," ",RANK(AI887,$AI$5:$AI$1454,1))</f>
        <v xml:space="preserve"> </v>
      </c>
      <c r="M887" s="74">
        <v>152</v>
      </c>
      <c r="N887" s="74">
        <v>176</v>
      </c>
      <c r="O887" s="74">
        <v>47</v>
      </c>
      <c r="P887" s="74">
        <v>128</v>
      </c>
      <c r="Q887" s="17">
        <v>515</v>
      </c>
      <c r="R887" s="17">
        <v>139</v>
      </c>
      <c r="S887" s="17">
        <v>104</v>
      </c>
      <c r="T887" s="17">
        <v>179</v>
      </c>
      <c r="U887" s="55">
        <f>+Table1[[#This Row],[Thames Turbo Sprint Triathlon]]/$M$3</f>
        <v>0.37623762376237624</v>
      </c>
      <c r="V887" s="55">
        <f t="shared" si="316"/>
        <v>1</v>
      </c>
      <c r="W887" s="55">
        <f t="shared" si="317"/>
        <v>1</v>
      </c>
      <c r="X887" s="55">
        <f t="shared" si="318"/>
        <v>1</v>
      </c>
      <c r="Y887" s="55">
        <f t="shared" si="319"/>
        <v>1</v>
      </c>
      <c r="Z887" s="55">
        <f>+Table1[[#This Row],[Hillingdon Sprint Triathlon]]/$R$3</f>
        <v>1</v>
      </c>
      <c r="AA887" s="55">
        <f>+Table1[[#This Row],[London Fields]]/$S$3</f>
        <v>1</v>
      </c>
      <c r="AB887" s="55">
        <f>+Table1[[#This Row],[Jekyll &amp; Hyde Park Duathlon]]/$T$3</f>
        <v>1</v>
      </c>
      <c r="AC887" s="65">
        <f t="shared" si="320"/>
        <v>3.3762376237623761</v>
      </c>
      <c r="AD887" s="55"/>
      <c r="AE887" s="55"/>
      <c r="AF887" s="55"/>
      <c r="AG887" s="55"/>
      <c r="AH887" s="55">
        <f>+AC887</f>
        <v>3.3762376237623761</v>
      </c>
      <c r="AI887" s="55"/>
      <c r="AJ887" s="73">
        <f>COUNT(Table1[[#This Row],[F open]:[M SuperVet]])</f>
        <v>1</v>
      </c>
    </row>
    <row r="888" spans="1:36" s="52" customFormat="1" hidden="1" x14ac:dyDescent="0.2">
      <c r="A888" s="16" t="str">
        <f t="shared" si="325"/>
        <v xml:space="preserve"> </v>
      </c>
      <c r="B888" s="16" t="s">
        <v>763</v>
      </c>
      <c r="C888" s="15" t="s">
        <v>764</v>
      </c>
      <c r="D888" s="29" t="s">
        <v>217</v>
      </c>
      <c r="E888" s="29" t="s">
        <v>188</v>
      </c>
      <c r="F888" s="82">
        <f t="shared" si="315"/>
        <v>251</v>
      </c>
      <c r="G888" s="82" t="str">
        <f>IF(Table1[[#This Row],[F open]]=""," ",RANK(AD888,$AD$5:$AD$1454,1))</f>
        <v xml:space="preserve"> </v>
      </c>
      <c r="H888" s="82" t="str">
        <f>IF(Table1[[#This Row],[F Vet]]=""," ",RANK(AE888,$AE$5:$AE$1454,1))</f>
        <v xml:space="preserve"> </v>
      </c>
      <c r="I888" s="82" t="str">
        <f>IF(Table1[[#This Row],[F SuperVet]]=""," ",RANK(AF888,$AF$5:$AF$1454,1))</f>
        <v xml:space="preserve"> </v>
      </c>
      <c r="J888" s="82">
        <f>IF(Table1[[#This Row],[M Open]]=""," ",RANK(AG888,$AG$5:$AG$1454,1))</f>
        <v>151</v>
      </c>
      <c r="K888" s="82" t="str">
        <f>IF(Table1[[#This Row],[M Vet]]=""," ",RANK(AH888,$AH$5:$AH$1454,1))</f>
        <v xml:space="preserve"> </v>
      </c>
      <c r="L888" s="82" t="str">
        <f>IF(Table1[[#This Row],[M SuperVet]]=""," ",RANK(AI888,$AI$5:$AI$1454,1))</f>
        <v xml:space="preserve"> </v>
      </c>
      <c r="M888" s="74">
        <v>53</v>
      </c>
      <c r="N888" s="74">
        <v>176</v>
      </c>
      <c r="O888" s="74">
        <v>47</v>
      </c>
      <c r="P888" s="74">
        <v>128</v>
      </c>
      <c r="Q888" s="17">
        <v>515</v>
      </c>
      <c r="R888" s="17">
        <v>139</v>
      </c>
      <c r="S888" s="17">
        <v>104</v>
      </c>
      <c r="T888" s="17">
        <v>179</v>
      </c>
      <c r="U888" s="55">
        <f>+Table1[[#This Row],[Thames Turbo Sprint Triathlon]]/$M$3</f>
        <v>0.13118811881188119</v>
      </c>
      <c r="V888" s="55">
        <f t="shared" si="316"/>
        <v>1</v>
      </c>
      <c r="W888" s="55">
        <f t="shared" si="317"/>
        <v>1</v>
      </c>
      <c r="X888" s="55">
        <f t="shared" si="318"/>
        <v>1</v>
      </c>
      <c r="Y888" s="55">
        <f t="shared" si="319"/>
        <v>1</v>
      </c>
      <c r="Z888" s="55">
        <f>+Table1[[#This Row],[Hillingdon Sprint Triathlon]]/$R$3</f>
        <v>1</v>
      </c>
      <c r="AA888" s="55">
        <f>+Table1[[#This Row],[London Fields]]/$S$3</f>
        <v>1</v>
      </c>
      <c r="AB888" s="55">
        <f>+Table1[[#This Row],[Jekyll &amp; Hyde Park Duathlon]]/$T$3</f>
        <v>1</v>
      </c>
      <c r="AC888" s="65">
        <f t="shared" si="320"/>
        <v>3.1311881188118811</v>
      </c>
      <c r="AD888" s="55"/>
      <c r="AE888" s="55"/>
      <c r="AF888" s="55"/>
      <c r="AG888" s="55">
        <f>+AC888</f>
        <v>3.1311881188118811</v>
      </c>
      <c r="AH888" s="55"/>
      <c r="AI888" s="55"/>
      <c r="AJ888" s="73">
        <f>COUNT(Table1[[#This Row],[F open]:[M SuperVet]])</f>
        <v>1</v>
      </c>
    </row>
    <row r="889" spans="1:36" s="52" customFormat="1" hidden="1" x14ac:dyDescent="0.2">
      <c r="A889" s="16" t="str">
        <f t="shared" si="325"/>
        <v xml:space="preserve"> </v>
      </c>
      <c r="B889" s="16" t="s">
        <v>1774</v>
      </c>
      <c r="C889" s="15"/>
      <c r="D889" s="29" t="s">
        <v>397</v>
      </c>
      <c r="E889" s="29" t="s">
        <v>188</v>
      </c>
      <c r="F889" s="82">
        <f t="shared" si="315"/>
        <v>697</v>
      </c>
      <c r="G889" s="82" t="str">
        <f>IF(Table1[[#This Row],[F open]]=""," ",RANK(AD889,$AD$5:$AD$1454,1))</f>
        <v xml:space="preserve"> </v>
      </c>
      <c r="H889" s="82" t="str">
        <f>IF(Table1[[#This Row],[F Vet]]=""," ",RANK(AE889,$AE$5:$AE$1454,1))</f>
        <v xml:space="preserve"> </v>
      </c>
      <c r="I889" s="82" t="str">
        <f>IF(Table1[[#This Row],[F SuperVet]]=""," ",RANK(AF889,$AF$5:$AF$1454,1))</f>
        <v xml:space="preserve"> </v>
      </c>
      <c r="J889" s="82" t="str">
        <f>IF(Table1[[#This Row],[M Open]]=""," ",RANK(AG889,$AG$5:$AG$1454,1))</f>
        <v xml:space="preserve"> </v>
      </c>
      <c r="K889" s="82">
        <f>IF(Table1[[#This Row],[M Vet]]=""," ",RANK(AH889,$AH$5:$AH$1454,1))</f>
        <v>166</v>
      </c>
      <c r="L889" s="82" t="str">
        <f>IF(Table1[[#This Row],[M SuperVet]]=""," ",RANK(AI889,$AI$5:$AI$1454,1))</f>
        <v xml:space="preserve"> </v>
      </c>
      <c r="M889" s="74">
        <v>404</v>
      </c>
      <c r="N889" s="74">
        <v>176</v>
      </c>
      <c r="O889" s="74">
        <v>47</v>
      </c>
      <c r="P889" s="74">
        <v>128</v>
      </c>
      <c r="Q889" s="17">
        <v>249</v>
      </c>
      <c r="R889" s="17">
        <v>139</v>
      </c>
      <c r="S889" s="17">
        <v>104</v>
      </c>
      <c r="T889" s="17">
        <v>179</v>
      </c>
      <c r="U889" s="55">
        <f>+Table1[[#This Row],[Thames Turbo Sprint Triathlon]]/$M$3</f>
        <v>1</v>
      </c>
      <c r="V889" s="55">
        <f t="shared" si="316"/>
        <v>1</v>
      </c>
      <c r="W889" s="55">
        <f t="shared" si="317"/>
        <v>1</v>
      </c>
      <c r="X889" s="55">
        <f t="shared" si="318"/>
        <v>1</v>
      </c>
      <c r="Y889" s="55">
        <f t="shared" si="319"/>
        <v>0.48349514563106794</v>
      </c>
      <c r="Z889" s="55">
        <f>+Table1[[#This Row],[Hillingdon Sprint Triathlon]]/$R$3</f>
        <v>1</v>
      </c>
      <c r="AA889" s="55">
        <f>+Table1[[#This Row],[London Fields]]/$S$3</f>
        <v>1</v>
      </c>
      <c r="AB889" s="55">
        <f>+Table1[[#This Row],[Jekyll &amp; Hyde Park Duathlon]]/$T$3</f>
        <v>1</v>
      </c>
      <c r="AC889" s="65">
        <f t="shared" si="320"/>
        <v>3.4834951456310677</v>
      </c>
      <c r="AD889" s="55"/>
      <c r="AE889" s="55"/>
      <c r="AF889" s="55"/>
      <c r="AG889" s="55"/>
      <c r="AH889" s="55">
        <f>+AC889</f>
        <v>3.4834951456310677</v>
      </c>
      <c r="AI889" s="55"/>
      <c r="AJ889" s="73">
        <f>COUNT(Table1[[#This Row],[F open]:[M SuperVet]])</f>
        <v>1</v>
      </c>
    </row>
    <row r="890" spans="1:36" s="52" customFormat="1" x14ac:dyDescent="0.2">
      <c r="A890" s="16" t="str">
        <f t="shared" ref="A890:A910" si="332">IF(B889=B890,"y"," ")</f>
        <v xml:space="preserve"> </v>
      </c>
      <c r="B890" s="16" t="s">
        <v>2223</v>
      </c>
      <c r="C890" s="15"/>
      <c r="D890" s="29" t="s">
        <v>217</v>
      </c>
      <c r="E890" s="29" t="s">
        <v>194</v>
      </c>
      <c r="F890" s="82">
        <f t="shared" si="315"/>
        <v>916</v>
      </c>
      <c r="G890" s="82">
        <f>IF(Table1[[#This Row],[F open]]=""," ",RANK(AD890,$AD$5:$AD$1454,1))</f>
        <v>134</v>
      </c>
      <c r="H890" s="82" t="str">
        <f>IF(Table1[[#This Row],[F Vet]]=""," ",RANK(AE890,$AE$5:$AE$1454,1))</f>
        <v xml:space="preserve"> </v>
      </c>
      <c r="I890" s="82" t="str">
        <f>IF(Table1[[#This Row],[F SuperVet]]=""," ",RANK(AF890,$AF$5:$AF$1454,1))</f>
        <v xml:space="preserve"> </v>
      </c>
      <c r="J890" s="82" t="str">
        <f>IF(Table1[[#This Row],[M Open]]=""," ",RANK(AG890,$AG$5:$AG$1454,1))</f>
        <v xml:space="preserve"> </v>
      </c>
      <c r="K890" s="82" t="str">
        <f>IF(Table1[[#This Row],[M Vet]]=""," ",RANK(AH890,$AH$5:$AH$1454,1))</f>
        <v xml:space="preserve"> </v>
      </c>
      <c r="L890" s="82" t="str">
        <f>IF(Table1[[#This Row],[M SuperVet]]=""," ",RANK(AI890,$AI$5:$AI$1454,1))</f>
        <v xml:space="preserve"> </v>
      </c>
      <c r="M890" s="74">
        <v>404</v>
      </c>
      <c r="N890" s="74">
        <v>176</v>
      </c>
      <c r="O890" s="74">
        <v>47</v>
      </c>
      <c r="P890" s="74">
        <v>128</v>
      </c>
      <c r="Q890" s="17">
        <v>515</v>
      </c>
      <c r="R890" s="17">
        <v>139</v>
      </c>
      <c r="S890" s="17">
        <v>104</v>
      </c>
      <c r="T890" s="17">
        <v>115</v>
      </c>
      <c r="U890" s="55">
        <f>+Table1[[#This Row],[Thames Turbo Sprint Triathlon]]/$M$3</f>
        <v>1</v>
      </c>
      <c r="V890" s="55">
        <f t="shared" si="316"/>
        <v>1</v>
      </c>
      <c r="W890" s="55">
        <f t="shared" si="317"/>
        <v>1</v>
      </c>
      <c r="X890" s="55">
        <f t="shared" si="318"/>
        <v>1</v>
      </c>
      <c r="Y890" s="55">
        <f t="shared" si="319"/>
        <v>1</v>
      </c>
      <c r="Z890" s="55">
        <f>+Table1[[#This Row],[Hillingdon Sprint Triathlon]]/$R$3</f>
        <v>1</v>
      </c>
      <c r="AA890" s="55">
        <f>+Table1[[#This Row],[London Fields]]/$S$3</f>
        <v>1</v>
      </c>
      <c r="AB890" s="55">
        <f>+Table1[[#This Row],[Jekyll &amp; Hyde Park Duathlon]]/$T$3</f>
        <v>0.64245810055865926</v>
      </c>
      <c r="AC890" s="65">
        <f t="shared" si="320"/>
        <v>3.6424581005586592</v>
      </c>
      <c r="AD890" s="55">
        <f t="shared" ref="AD890:AD892" si="333">+AC890</f>
        <v>3.6424581005586592</v>
      </c>
      <c r="AE890" s="55"/>
      <c r="AF890" s="55"/>
      <c r="AG890" s="55"/>
      <c r="AH890" s="55"/>
      <c r="AI890" s="55"/>
      <c r="AJ890" s="73">
        <f>COUNT(Table1[[#This Row],[F open]:[M SuperVet]])</f>
        <v>1</v>
      </c>
    </row>
    <row r="891" spans="1:36" s="52" customFormat="1" x14ac:dyDescent="0.2">
      <c r="A891" s="16" t="str">
        <f t="shared" si="332"/>
        <v xml:space="preserve"> </v>
      </c>
      <c r="B891" s="16" t="s">
        <v>2130</v>
      </c>
      <c r="C891" s="15" t="s">
        <v>52</v>
      </c>
      <c r="D891" s="29" t="s">
        <v>217</v>
      </c>
      <c r="E891" s="29" t="s">
        <v>194</v>
      </c>
      <c r="F891" s="82">
        <f t="shared" si="315"/>
        <v>1150</v>
      </c>
      <c r="G891" s="82">
        <f>IF(Table1[[#This Row],[F open]]=""," ",RANK(AD891,$AD$5:$AD$1454,1))</f>
        <v>198</v>
      </c>
      <c r="H891" s="82" t="str">
        <f>IF(Table1[[#This Row],[F Vet]]=""," ",RANK(AE891,$AE$5:$AE$1454,1))</f>
        <v xml:space="preserve"> </v>
      </c>
      <c r="I891" s="82" t="str">
        <f>IF(Table1[[#This Row],[F SuperVet]]=""," ",RANK(AF891,$AF$5:$AF$1454,1))</f>
        <v xml:space="preserve"> </v>
      </c>
      <c r="J891" s="82" t="str">
        <f>IF(Table1[[#This Row],[M Open]]=""," ",RANK(AG891,$AG$5:$AG$1454,1))</f>
        <v xml:space="preserve"> </v>
      </c>
      <c r="K891" s="82" t="str">
        <f>IF(Table1[[#This Row],[M Vet]]=""," ",RANK(AH891,$AH$5:$AH$1454,1))</f>
        <v xml:space="preserve"> </v>
      </c>
      <c r="L891" s="82" t="str">
        <f>IF(Table1[[#This Row],[M SuperVet]]=""," ",RANK(AI891,$AI$5:$AI$1454,1))</f>
        <v xml:space="preserve"> </v>
      </c>
      <c r="M891" s="74">
        <v>404</v>
      </c>
      <c r="N891" s="74">
        <v>176</v>
      </c>
      <c r="O891" s="74">
        <v>47</v>
      </c>
      <c r="P891" s="74">
        <v>128</v>
      </c>
      <c r="Q891" s="17">
        <v>515</v>
      </c>
      <c r="R891" s="17">
        <v>139</v>
      </c>
      <c r="S891" s="17">
        <v>84</v>
      </c>
      <c r="T891" s="17">
        <v>179</v>
      </c>
      <c r="U891" s="55">
        <f>+Table1[[#This Row],[Thames Turbo Sprint Triathlon]]/$M$3</f>
        <v>1</v>
      </c>
      <c r="V891" s="55">
        <f t="shared" si="316"/>
        <v>1</v>
      </c>
      <c r="W891" s="55">
        <f t="shared" si="317"/>
        <v>1</v>
      </c>
      <c r="X891" s="55">
        <f t="shared" si="318"/>
        <v>1</v>
      </c>
      <c r="Y891" s="55">
        <f t="shared" si="319"/>
        <v>1</v>
      </c>
      <c r="Z891" s="55">
        <f>+Table1[[#This Row],[Hillingdon Sprint Triathlon]]/$R$3</f>
        <v>1</v>
      </c>
      <c r="AA891" s="55">
        <f>+Table1[[#This Row],[London Fields]]/$S$3</f>
        <v>0.80769230769230771</v>
      </c>
      <c r="AB891" s="55">
        <f>+Table1[[#This Row],[Jekyll &amp; Hyde Park Duathlon]]/$T$3</f>
        <v>1</v>
      </c>
      <c r="AC891" s="65">
        <f t="shared" si="320"/>
        <v>3.8076923076923075</v>
      </c>
      <c r="AD891" s="55">
        <f t="shared" si="333"/>
        <v>3.8076923076923075</v>
      </c>
      <c r="AE891" s="55"/>
      <c r="AF891" s="55"/>
      <c r="AG891" s="55"/>
      <c r="AH891" s="55"/>
      <c r="AI891" s="55"/>
      <c r="AJ891" s="73">
        <f>COUNT(Table1[[#This Row],[F open]:[M SuperVet]])</f>
        <v>1</v>
      </c>
    </row>
    <row r="892" spans="1:36" s="52" customFormat="1" x14ac:dyDescent="0.2">
      <c r="A892" s="16" t="str">
        <f t="shared" si="332"/>
        <v xml:space="preserve"> </v>
      </c>
      <c r="B892" s="16" t="s">
        <v>1013</v>
      </c>
      <c r="C892" s="15"/>
      <c r="D892" s="29" t="s">
        <v>217</v>
      </c>
      <c r="E892" s="29" t="s">
        <v>194</v>
      </c>
      <c r="F892" s="82">
        <f t="shared" si="315"/>
        <v>1293</v>
      </c>
      <c r="G892" s="82">
        <f>IF(Table1[[#This Row],[F open]]=""," ",RANK(AD892,$AD$5:$AD$1454,1))</f>
        <v>250</v>
      </c>
      <c r="H892" s="82" t="str">
        <f>IF(Table1[[#This Row],[F Vet]]=""," ",RANK(AE892,$AE$5:$AE$1454,1))</f>
        <v xml:space="preserve"> </v>
      </c>
      <c r="I892" s="82" t="str">
        <f>IF(Table1[[#This Row],[F SuperVet]]=""," ",RANK(AF892,$AF$5:$AF$1454,1))</f>
        <v xml:space="preserve"> </v>
      </c>
      <c r="J892" s="82" t="str">
        <f>IF(Table1[[#This Row],[M Open]]=""," ",RANK(AG892,$AG$5:$AG$1454,1))</f>
        <v xml:space="preserve"> </v>
      </c>
      <c r="K892" s="82" t="str">
        <f>IF(Table1[[#This Row],[M Vet]]=""," ",RANK(AH892,$AH$5:$AH$1454,1))</f>
        <v xml:space="preserve"> </v>
      </c>
      <c r="L892" s="82" t="str">
        <f>IF(Table1[[#This Row],[M SuperVet]]=""," ",RANK(AI892,$AI$5:$AI$1454,1))</f>
        <v xml:space="preserve"> </v>
      </c>
      <c r="M892" s="74">
        <v>362</v>
      </c>
      <c r="N892" s="74">
        <v>176</v>
      </c>
      <c r="O892" s="74">
        <v>47</v>
      </c>
      <c r="P892" s="74">
        <v>128</v>
      </c>
      <c r="Q892" s="17">
        <v>515</v>
      </c>
      <c r="R892" s="17">
        <v>139</v>
      </c>
      <c r="S892" s="17">
        <v>104</v>
      </c>
      <c r="T892" s="17">
        <v>179</v>
      </c>
      <c r="U892" s="55">
        <f>+Table1[[#This Row],[Thames Turbo Sprint Triathlon]]/$M$3</f>
        <v>0.89603960396039606</v>
      </c>
      <c r="V892" s="55">
        <f t="shared" si="316"/>
        <v>1</v>
      </c>
      <c r="W892" s="55">
        <f t="shared" si="317"/>
        <v>1</v>
      </c>
      <c r="X892" s="55">
        <f t="shared" si="318"/>
        <v>1</v>
      </c>
      <c r="Y892" s="55">
        <f t="shared" si="319"/>
        <v>1</v>
      </c>
      <c r="Z892" s="55">
        <f>+Table1[[#This Row],[Hillingdon Sprint Triathlon]]/$R$3</f>
        <v>1</v>
      </c>
      <c r="AA892" s="55">
        <f>+Table1[[#This Row],[London Fields]]/$S$3</f>
        <v>1</v>
      </c>
      <c r="AB892" s="55">
        <f>+Table1[[#This Row],[Jekyll &amp; Hyde Park Duathlon]]/$T$3</f>
        <v>1</v>
      </c>
      <c r="AC892" s="65">
        <f t="shared" si="320"/>
        <v>3.8960396039603959</v>
      </c>
      <c r="AD892" s="55">
        <f t="shared" si="333"/>
        <v>3.8960396039603959</v>
      </c>
      <c r="AE892" s="55"/>
      <c r="AF892" s="55"/>
      <c r="AG892" s="55"/>
      <c r="AH892" s="55"/>
      <c r="AI892" s="55"/>
      <c r="AJ892" s="73">
        <f>COUNT(Table1[[#This Row],[F open]:[M SuperVet]])</f>
        <v>1</v>
      </c>
    </row>
    <row r="893" spans="1:36" s="52" customFormat="1" hidden="1" x14ac:dyDescent="0.2">
      <c r="A893" s="16" t="str">
        <f t="shared" si="332"/>
        <v xml:space="preserve"> </v>
      </c>
      <c r="B893" s="16" t="s">
        <v>876</v>
      </c>
      <c r="C893" s="15"/>
      <c r="D893" s="29" t="s">
        <v>217</v>
      </c>
      <c r="E893" s="29" t="s">
        <v>188</v>
      </c>
      <c r="F893" s="82">
        <f t="shared" si="315"/>
        <v>733</v>
      </c>
      <c r="G893" s="82" t="str">
        <f>IF(Table1[[#This Row],[F open]]=""," ",RANK(AD893,$AD$5:$AD$1454,1))</f>
        <v xml:space="preserve"> </v>
      </c>
      <c r="H893" s="82" t="str">
        <f>IF(Table1[[#This Row],[F Vet]]=""," ",RANK(AE893,$AE$5:$AE$1454,1))</f>
        <v xml:space="preserve"> </v>
      </c>
      <c r="I893" s="82" t="str">
        <f>IF(Table1[[#This Row],[F SuperVet]]=""," ",RANK(AF893,$AF$5:$AF$1454,1))</f>
        <v xml:space="preserve"> </v>
      </c>
      <c r="J893" s="82">
        <f>IF(Table1[[#This Row],[M Open]]=""," ",RANK(AG893,$AG$5:$AG$1454,1))</f>
        <v>393</v>
      </c>
      <c r="K893" s="82" t="str">
        <f>IF(Table1[[#This Row],[M Vet]]=""," ",RANK(AH893,$AH$5:$AH$1454,1))</f>
        <v xml:space="preserve"> </v>
      </c>
      <c r="L893" s="82" t="str">
        <f>IF(Table1[[#This Row],[M SuperVet]]=""," ",RANK(AI893,$AI$5:$AI$1454,1))</f>
        <v xml:space="preserve"> </v>
      </c>
      <c r="M893" s="74">
        <v>205</v>
      </c>
      <c r="N893" s="74">
        <v>176</v>
      </c>
      <c r="O893" s="74">
        <v>47</v>
      </c>
      <c r="P893" s="74">
        <v>128</v>
      </c>
      <c r="Q893" s="17">
        <v>515</v>
      </c>
      <c r="R893" s="17">
        <v>139</v>
      </c>
      <c r="S893" s="17">
        <v>104</v>
      </c>
      <c r="T893" s="17">
        <v>179</v>
      </c>
      <c r="U893" s="55">
        <f>+Table1[[#This Row],[Thames Turbo Sprint Triathlon]]/$M$3</f>
        <v>0.50742574257425743</v>
      </c>
      <c r="V893" s="55">
        <f t="shared" si="316"/>
        <v>1</v>
      </c>
      <c r="W893" s="55">
        <f t="shared" si="317"/>
        <v>1</v>
      </c>
      <c r="X893" s="55">
        <f t="shared" si="318"/>
        <v>1</v>
      </c>
      <c r="Y893" s="55">
        <f t="shared" si="319"/>
        <v>1</v>
      </c>
      <c r="Z893" s="55">
        <f>+Table1[[#This Row],[Hillingdon Sprint Triathlon]]/$R$3</f>
        <v>1</v>
      </c>
      <c r="AA893" s="55">
        <f>+Table1[[#This Row],[London Fields]]/$S$3</f>
        <v>1</v>
      </c>
      <c r="AB893" s="55">
        <f>+Table1[[#This Row],[Jekyll &amp; Hyde Park Duathlon]]/$T$3</f>
        <v>1</v>
      </c>
      <c r="AC893" s="65">
        <f t="shared" si="320"/>
        <v>3.5074257425742577</v>
      </c>
      <c r="AD893" s="55"/>
      <c r="AE893" s="55"/>
      <c r="AF893" s="55"/>
      <c r="AG893" s="55">
        <f t="shared" ref="AG893:AG894" si="334">+AC893</f>
        <v>3.5074257425742577</v>
      </c>
      <c r="AH893" s="55"/>
      <c r="AI893" s="55"/>
      <c r="AJ893" s="73">
        <f>COUNT(Table1[[#This Row],[F open]:[M SuperVet]])</f>
        <v>1</v>
      </c>
    </row>
    <row r="894" spans="1:36" s="52" customFormat="1" hidden="1" x14ac:dyDescent="0.2">
      <c r="A894" s="16" t="str">
        <f t="shared" si="332"/>
        <v xml:space="preserve"> </v>
      </c>
      <c r="B894" s="16" t="s">
        <v>1855</v>
      </c>
      <c r="C894" s="15" t="s">
        <v>139</v>
      </c>
      <c r="D894" s="29" t="s">
        <v>217</v>
      </c>
      <c r="E894" s="29" t="s">
        <v>188</v>
      </c>
      <c r="F894" s="82">
        <f t="shared" si="315"/>
        <v>994</v>
      </c>
      <c r="G894" s="82" t="str">
        <f>IF(Table1[[#This Row],[F open]]=""," ",RANK(AD894,$AD$5:$AD$1454,1))</f>
        <v xml:space="preserve"> </v>
      </c>
      <c r="H894" s="82" t="str">
        <f>IF(Table1[[#This Row],[F Vet]]=""," ",RANK(AE894,$AE$5:$AE$1454,1))</f>
        <v xml:space="preserve"> </v>
      </c>
      <c r="I894" s="82" t="str">
        <f>IF(Table1[[#This Row],[F SuperVet]]=""," ",RANK(AF894,$AF$5:$AF$1454,1))</f>
        <v xml:space="preserve"> </v>
      </c>
      <c r="J894" s="82">
        <f>IF(Table1[[#This Row],[M Open]]=""," ",RANK(AG894,$AG$5:$AG$1454,1))</f>
        <v>487</v>
      </c>
      <c r="K894" s="82" t="str">
        <f>IF(Table1[[#This Row],[M Vet]]=""," ",RANK(AH894,$AH$5:$AH$1454,1))</f>
        <v xml:space="preserve"> </v>
      </c>
      <c r="L894" s="82" t="str">
        <f>IF(Table1[[#This Row],[M SuperVet]]=""," ",RANK(AI894,$AI$5:$AI$1454,1))</f>
        <v xml:space="preserve"> </v>
      </c>
      <c r="M894" s="74">
        <v>404</v>
      </c>
      <c r="N894" s="74">
        <v>176</v>
      </c>
      <c r="O894" s="74">
        <v>47</v>
      </c>
      <c r="P894" s="74">
        <v>128</v>
      </c>
      <c r="Q894" s="17">
        <v>360</v>
      </c>
      <c r="R894" s="17">
        <v>139</v>
      </c>
      <c r="S894" s="17">
        <v>104</v>
      </c>
      <c r="T894" s="17">
        <v>179</v>
      </c>
      <c r="U894" s="55">
        <f>+Table1[[#This Row],[Thames Turbo Sprint Triathlon]]/$M$3</f>
        <v>1</v>
      </c>
      <c r="V894" s="55">
        <f t="shared" si="316"/>
        <v>1</v>
      </c>
      <c r="W894" s="55">
        <f t="shared" si="317"/>
        <v>1</v>
      </c>
      <c r="X894" s="55">
        <f t="shared" si="318"/>
        <v>1</v>
      </c>
      <c r="Y894" s="55">
        <f t="shared" si="319"/>
        <v>0.69902912621359226</v>
      </c>
      <c r="Z894" s="55">
        <f>+Table1[[#This Row],[Hillingdon Sprint Triathlon]]/$R$3</f>
        <v>1</v>
      </c>
      <c r="AA894" s="55">
        <f>+Table1[[#This Row],[London Fields]]/$S$3</f>
        <v>1</v>
      </c>
      <c r="AB894" s="55">
        <f>+Table1[[#This Row],[Jekyll &amp; Hyde Park Duathlon]]/$T$3</f>
        <v>1</v>
      </c>
      <c r="AC894" s="65">
        <f t="shared" si="320"/>
        <v>3.6990291262135924</v>
      </c>
      <c r="AD894" s="55"/>
      <c r="AE894" s="55"/>
      <c r="AF894" s="55"/>
      <c r="AG894" s="55">
        <f t="shared" si="334"/>
        <v>3.6990291262135924</v>
      </c>
      <c r="AH894" s="55"/>
      <c r="AI894" s="55"/>
      <c r="AJ894" s="73">
        <f>COUNT(Table1[[#This Row],[F open]:[M SuperVet]])</f>
        <v>1</v>
      </c>
    </row>
    <row r="895" spans="1:36" s="52" customFormat="1" hidden="1" x14ac:dyDescent="0.2">
      <c r="A895" s="16" t="str">
        <f t="shared" si="332"/>
        <v xml:space="preserve"> </v>
      </c>
      <c r="B895" s="16" t="s">
        <v>809</v>
      </c>
      <c r="C895" s="15" t="s">
        <v>88</v>
      </c>
      <c r="D895" s="29" t="s">
        <v>397</v>
      </c>
      <c r="E895" s="29" t="s">
        <v>188</v>
      </c>
      <c r="F895" s="82">
        <f t="shared" si="315"/>
        <v>85</v>
      </c>
      <c r="G895" s="82" t="str">
        <f>IF(Table1[[#This Row],[F open]]=""," ",RANK(AD895,$AD$5:$AD$1454,1))</f>
        <v xml:space="preserve"> </v>
      </c>
      <c r="H895" s="82" t="str">
        <f>IF(Table1[[#This Row],[F Vet]]=""," ",RANK(AE895,$AE$5:$AE$1454,1))</f>
        <v xml:space="preserve"> </v>
      </c>
      <c r="I895" s="82" t="str">
        <f>IF(Table1[[#This Row],[F SuperVet]]=""," ",RANK(AF895,$AF$5:$AF$1454,1))</f>
        <v xml:space="preserve"> </v>
      </c>
      <c r="J895" s="82" t="str">
        <f>IF(Table1[[#This Row],[M Open]]=""," ",RANK(AG895,$AG$5:$AG$1454,1))</f>
        <v xml:space="preserve"> </v>
      </c>
      <c r="K895" s="82">
        <f>IF(Table1[[#This Row],[M Vet]]=""," ",RANK(AH895,$AH$5:$AH$1454,1))</f>
        <v>25</v>
      </c>
      <c r="L895" s="82" t="str">
        <f>IF(Table1[[#This Row],[M SuperVet]]=""," ",RANK(AI895,$AI$5:$AI$1454,1))</f>
        <v xml:space="preserve"> </v>
      </c>
      <c r="M895" s="74">
        <v>113</v>
      </c>
      <c r="N895" s="74">
        <v>176</v>
      </c>
      <c r="O895" s="74">
        <v>47</v>
      </c>
      <c r="P895" s="74">
        <v>33</v>
      </c>
      <c r="Q895" s="17">
        <v>515</v>
      </c>
      <c r="R895" s="17">
        <v>139</v>
      </c>
      <c r="S895" s="17">
        <v>104</v>
      </c>
      <c r="T895" s="17">
        <v>179</v>
      </c>
      <c r="U895" s="55">
        <f>+Table1[[#This Row],[Thames Turbo Sprint Triathlon]]/$M$3</f>
        <v>0.27970297029702973</v>
      </c>
      <c r="V895" s="55">
        <f t="shared" si="316"/>
        <v>1</v>
      </c>
      <c r="W895" s="55">
        <f t="shared" si="317"/>
        <v>1</v>
      </c>
      <c r="X895" s="55">
        <f t="shared" si="318"/>
        <v>0.2578125</v>
      </c>
      <c r="Y895" s="55">
        <f t="shared" si="319"/>
        <v>1</v>
      </c>
      <c r="Z895" s="55">
        <f>+Table1[[#This Row],[Hillingdon Sprint Triathlon]]/$R$3</f>
        <v>1</v>
      </c>
      <c r="AA895" s="55">
        <f>+Table1[[#This Row],[London Fields]]/$S$3</f>
        <v>1</v>
      </c>
      <c r="AB895" s="55">
        <f>+Table1[[#This Row],[Jekyll &amp; Hyde Park Duathlon]]/$T$3</f>
        <v>1</v>
      </c>
      <c r="AC895" s="65">
        <f t="shared" si="320"/>
        <v>2.5375154702970297</v>
      </c>
      <c r="AD895" s="55"/>
      <c r="AE895" s="55"/>
      <c r="AF895" s="55"/>
      <c r="AG895" s="55"/>
      <c r="AH895" s="55">
        <f>+AC895</f>
        <v>2.5375154702970297</v>
      </c>
      <c r="AI895" s="55"/>
      <c r="AJ895" s="73">
        <f>COUNT(Table1[[#This Row],[F open]:[M SuperVet]])</f>
        <v>1</v>
      </c>
    </row>
    <row r="896" spans="1:36" s="52" customFormat="1" hidden="1" x14ac:dyDescent="0.2">
      <c r="A896" s="16" t="str">
        <f t="shared" si="332"/>
        <v xml:space="preserve"> </v>
      </c>
      <c r="B896" s="16" t="s">
        <v>732</v>
      </c>
      <c r="C896" s="15" t="s">
        <v>132</v>
      </c>
      <c r="D896" s="29" t="s">
        <v>217</v>
      </c>
      <c r="E896" s="29" t="s">
        <v>188</v>
      </c>
      <c r="F896" s="82">
        <f t="shared" si="315"/>
        <v>87</v>
      </c>
      <c r="G896" s="82" t="str">
        <f>IF(Table1[[#This Row],[F open]]=""," ",RANK(AD896,$AD$5:$AD$1454,1))</f>
        <v xml:space="preserve"> </v>
      </c>
      <c r="H896" s="82" t="str">
        <f>IF(Table1[[#This Row],[F Vet]]=""," ",RANK(AE896,$AE$5:$AE$1454,1))</f>
        <v xml:space="preserve"> </v>
      </c>
      <c r="I896" s="82" t="str">
        <f>IF(Table1[[#This Row],[F SuperVet]]=""," ",RANK(AF896,$AF$5:$AF$1454,1))</f>
        <v xml:space="preserve"> </v>
      </c>
      <c r="J896" s="82">
        <f>IF(Table1[[#This Row],[M Open]]=""," ",RANK(AG896,$AG$5:$AG$1454,1))</f>
        <v>44</v>
      </c>
      <c r="K896" s="82" t="str">
        <f>IF(Table1[[#This Row],[M Vet]]=""," ",RANK(AH896,$AH$5:$AH$1454,1))</f>
        <v xml:space="preserve"> </v>
      </c>
      <c r="L896" s="82" t="str">
        <f>IF(Table1[[#This Row],[M SuperVet]]=""," ",RANK(AI896,$AI$5:$AI$1454,1))</f>
        <v xml:space="preserve"> </v>
      </c>
      <c r="M896" s="74">
        <v>9</v>
      </c>
      <c r="N896" s="74">
        <v>176</v>
      </c>
      <c r="O896" s="74">
        <v>47</v>
      </c>
      <c r="P896" s="74">
        <v>128</v>
      </c>
      <c r="Q896" s="17">
        <v>515</v>
      </c>
      <c r="R896" s="17">
        <v>77</v>
      </c>
      <c r="S896" s="17">
        <v>104</v>
      </c>
      <c r="T896" s="17">
        <v>179</v>
      </c>
      <c r="U896" s="55">
        <f>+Table1[[#This Row],[Thames Turbo Sprint Triathlon]]/$M$3</f>
        <v>2.2277227722772276E-2</v>
      </c>
      <c r="V896" s="55">
        <f t="shared" si="316"/>
        <v>1</v>
      </c>
      <c r="W896" s="55">
        <f t="shared" si="317"/>
        <v>1</v>
      </c>
      <c r="X896" s="55">
        <f t="shared" si="318"/>
        <v>1</v>
      </c>
      <c r="Y896" s="55">
        <f t="shared" si="319"/>
        <v>1</v>
      </c>
      <c r="Z896" s="55">
        <f>+Table1[[#This Row],[Hillingdon Sprint Triathlon]]/$R$3</f>
        <v>0.5539568345323741</v>
      </c>
      <c r="AA896" s="55">
        <f>+Table1[[#This Row],[London Fields]]/$S$3</f>
        <v>1</v>
      </c>
      <c r="AB896" s="55">
        <f>+Table1[[#This Row],[Jekyll &amp; Hyde Park Duathlon]]/$T$3</f>
        <v>1</v>
      </c>
      <c r="AC896" s="65">
        <f t="shared" si="320"/>
        <v>2.5762340622551463</v>
      </c>
      <c r="AD896" s="55"/>
      <c r="AE896" s="55"/>
      <c r="AF896" s="55"/>
      <c r="AG896" s="55">
        <f t="shared" ref="AG896:AG897" si="335">+AC896</f>
        <v>2.5762340622551463</v>
      </c>
      <c r="AH896" s="55"/>
      <c r="AI896" s="55"/>
      <c r="AJ896" s="73">
        <f>COUNT(Table1[[#This Row],[F open]:[M SuperVet]])</f>
        <v>1</v>
      </c>
    </row>
    <row r="897" spans="1:36" s="52" customFormat="1" hidden="1" x14ac:dyDescent="0.2">
      <c r="A897" s="16" t="str">
        <f t="shared" si="332"/>
        <v xml:space="preserve"> </v>
      </c>
      <c r="B897" s="16" t="s">
        <v>2268</v>
      </c>
      <c r="C897" s="15"/>
      <c r="D897" s="29" t="s">
        <v>217</v>
      </c>
      <c r="E897" s="29" t="s">
        <v>188</v>
      </c>
      <c r="F897" s="82">
        <f t="shared" si="315"/>
        <v>1411</v>
      </c>
      <c r="G897" s="82" t="str">
        <f>IF(Table1[[#This Row],[F open]]=""," ",RANK(AD897,$AD$5:$AD$1454,1))</f>
        <v xml:space="preserve"> </v>
      </c>
      <c r="H897" s="82" t="str">
        <f>IF(Table1[[#This Row],[F Vet]]=""," ",RANK(AE897,$AE$5:$AE$1454,1))</f>
        <v xml:space="preserve"> </v>
      </c>
      <c r="I897" s="82" t="str">
        <f>IF(Table1[[#This Row],[F SuperVet]]=""," ",RANK(AF897,$AF$5:$AF$1454,1))</f>
        <v xml:space="preserve"> </v>
      </c>
      <c r="J897" s="82">
        <f>IF(Table1[[#This Row],[M Open]]=""," ",RANK(AG897,$AG$5:$AG$1454,1))</f>
        <v>592</v>
      </c>
      <c r="K897" s="82" t="str">
        <f>IF(Table1[[#This Row],[M Vet]]=""," ",RANK(AH897,$AH$5:$AH$1454,1))</f>
        <v xml:space="preserve"> </v>
      </c>
      <c r="L897" s="82" t="str">
        <f>IF(Table1[[#This Row],[M SuperVet]]=""," ",RANK(AI897,$AI$5:$AI$1454,1))</f>
        <v xml:space="preserve"> </v>
      </c>
      <c r="M897" s="74">
        <v>404</v>
      </c>
      <c r="N897" s="74">
        <v>176</v>
      </c>
      <c r="O897" s="74">
        <v>47</v>
      </c>
      <c r="P897" s="74">
        <v>128</v>
      </c>
      <c r="Q897" s="17">
        <v>515</v>
      </c>
      <c r="R897" s="17">
        <v>139</v>
      </c>
      <c r="S897" s="17">
        <v>104</v>
      </c>
      <c r="T897" s="17">
        <v>174</v>
      </c>
      <c r="U897" s="55">
        <f>+Table1[[#This Row],[Thames Turbo Sprint Triathlon]]/$M$3</f>
        <v>1</v>
      </c>
      <c r="V897" s="55">
        <f t="shared" si="316"/>
        <v>1</v>
      </c>
      <c r="W897" s="55">
        <f t="shared" si="317"/>
        <v>1</v>
      </c>
      <c r="X897" s="55">
        <f t="shared" si="318"/>
        <v>1</v>
      </c>
      <c r="Y897" s="55">
        <f t="shared" si="319"/>
        <v>1</v>
      </c>
      <c r="Z897" s="55">
        <f>+Table1[[#This Row],[Hillingdon Sprint Triathlon]]/$R$3</f>
        <v>1</v>
      </c>
      <c r="AA897" s="55">
        <f>+Table1[[#This Row],[London Fields]]/$S$3</f>
        <v>1</v>
      </c>
      <c r="AB897" s="55">
        <f>+Table1[[#This Row],[Jekyll &amp; Hyde Park Duathlon]]/$T$3</f>
        <v>0.97206703910614523</v>
      </c>
      <c r="AC897" s="65">
        <f t="shared" si="320"/>
        <v>3.972067039106145</v>
      </c>
      <c r="AD897" s="55"/>
      <c r="AE897" s="55"/>
      <c r="AF897" s="55"/>
      <c r="AG897" s="55">
        <f t="shared" si="335"/>
        <v>3.972067039106145</v>
      </c>
      <c r="AH897" s="55"/>
      <c r="AI897" s="55"/>
      <c r="AJ897" s="73">
        <f>COUNT(Table1[[#This Row],[F open]:[M SuperVet]])</f>
        <v>1</v>
      </c>
    </row>
    <row r="898" spans="1:36" s="52" customFormat="1" hidden="1" x14ac:dyDescent="0.2">
      <c r="A898" s="16" t="str">
        <f t="shared" si="332"/>
        <v xml:space="preserve"> </v>
      </c>
      <c r="B898" s="16" t="s">
        <v>618</v>
      </c>
      <c r="C898" s="15" t="s">
        <v>2003</v>
      </c>
      <c r="D898" s="29" t="s">
        <v>1059</v>
      </c>
      <c r="E898" s="29" t="s">
        <v>1530</v>
      </c>
      <c r="F898" s="82">
        <f t="shared" si="315"/>
        <v>505</v>
      </c>
      <c r="G898" s="82" t="str">
        <f>IF(Table1[[#This Row],[F open]]=""," ",RANK(AD898,$AD$5:$AD$1454,1))</f>
        <v xml:space="preserve"> </v>
      </c>
      <c r="H898" s="82" t="str">
        <f>IF(Table1[[#This Row],[F Vet]]=""," ",RANK(AE898,$AE$5:$AE$1454,1))</f>
        <v xml:space="preserve"> </v>
      </c>
      <c r="I898" s="82" t="str">
        <f>IF(Table1[[#This Row],[F SuperVet]]=""," ",RANK(AF898,$AF$5:$AF$1454,1))</f>
        <v xml:space="preserve"> </v>
      </c>
      <c r="J898" s="82" t="str">
        <f>IF(Table1[[#This Row],[M Open]]=""," ",RANK(AG898,$AG$5:$AG$1454,1))</f>
        <v xml:space="preserve"> </v>
      </c>
      <c r="K898" s="82" t="str">
        <f>IF(Table1[[#This Row],[M Vet]]=""," ",RANK(AH898,$AH$5:$AH$1454,1))</f>
        <v xml:space="preserve"> </v>
      </c>
      <c r="L898" s="82">
        <f>IF(Table1[[#This Row],[M SuperVet]]=""," ",RANK(AI898,$AI$5:$AI$1454,1))</f>
        <v>30</v>
      </c>
      <c r="M898" s="74">
        <v>404</v>
      </c>
      <c r="N898" s="74">
        <v>176</v>
      </c>
      <c r="O898" s="74">
        <v>47</v>
      </c>
      <c r="P898" s="74">
        <v>128</v>
      </c>
      <c r="Q898" s="17">
        <v>515</v>
      </c>
      <c r="R898" s="17">
        <v>46</v>
      </c>
      <c r="S898" s="17">
        <v>104</v>
      </c>
      <c r="T898" s="17">
        <v>179</v>
      </c>
      <c r="U898" s="55">
        <f>+Table1[[#This Row],[Thames Turbo Sprint Triathlon]]/$M$3</f>
        <v>1</v>
      </c>
      <c r="V898" s="55">
        <f t="shared" si="316"/>
        <v>1</v>
      </c>
      <c r="W898" s="55">
        <f t="shared" si="317"/>
        <v>1</v>
      </c>
      <c r="X898" s="55">
        <f t="shared" si="318"/>
        <v>1</v>
      </c>
      <c r="Y898" s="55">
        <f t="shared" si="319"/>
        <v>1</v>
      </c>
      <c r="Z898" s="55">
        <f>+Table1[[#This Row],[Hillingdon Sprint Triathlon]]/$R$3</f>
        <v>0.33093525179856115</v>
      </c>
      <c r="AA898" s="55">
        <f>+Table1[[#This Row],[London Fields]]/$S$3</f>
        <v>1</v>
      </c>
      <c r="AB898" s="55">
        <f>+Table1[[#This Row],[Jekyll &amp; Hyde Park Duathlon]]/$T$3</f>
        <v>1</v>
      </c>
      <c r="AC898" s="65">
        <f t="shared" si="320"/>
        <v>3.3309352517985609</v>
      </c>
      <c r="AD898" s="55"/>
      <c r="AE898" s="55"/>
      <c r="AF898" s="55"/>
      <c r="AG898" s="55"/>
      <c r="AH898" s="55"/>
      <c r="AI898" s="55">
        <f>+AC898</f>
        <v>3.3309352517985609</v>
      </c>
      <c r="AJ898" s="73">
        <f>COUNT(Table1[[#This Row],[F open]:[M SuperVet]])</f>
        <v>1</v>
      </c>
    </row>
    <row r="899" spans="1:36" s="52" customFormat="1" hidden="1" x14ac:dyDescent="0.2">
      <c r="A899" s="16" t="str">
        <f t="shared" si="332"/>
        <v xml:space="preserve"> </v>
      </c>
      <c r="B899" s="16" t="s">
        <v>920</v>
      </c>
      <c r="C899" s="15" t="s">
        <v>260</v>
      </c>
      <c r="D899" s="29" t="s">
        <v>217</v>
      </c>
      <c r="E899" s="29" t="s">
        <v>188</v>
      </c>
      <c r="F899" s="82">
        <f t="shared" si="315"/>
        <v>927</v>
      </c>
      <c r="G899" s="82" t="str">
        <f>IF(Table1[[#This Row],[F open]]=""," ",RANK(AD899,$AD$5:$AD$1454,1))</f>
        <v xml:space="preserve"> </v>
      </c>
      <c r="H899" s="82" t="str">
        <f>IF(Table1[[#This Row],[F Vet]]=""," ",RANK(AE899,$AE$5:$AE$1454,1))</f>
        <v xml:space="preserve"> </v>
      </c>
      <c r="I899" s="82" t="str">
        <f>IF(Table1[[#This Row],[F SuperVet]]=""," ",RANK(AF899,$AF$5:$AF$1454,1))</f>
        <v xml:space="preserve"> </v>
      </c>
      <c r="J899" s="82">
        <f>IF(Table1[[#This Row],[M Open]]=""," ",RANK(AG899,$AG$5:$AG$1454,1))</f>
        <v>468</v>
      </c>
      <c r="K899" s="82" t="str">
        <f>IF(Table1[[#This Row],[M Vet]]=""," ",RANK(AH899,$AH$5:$AH$1454,1))</f>
        <v xml:space="preserve"> </v>
      </c>
      <c r="L899" s="82" t="str">
        <f>IF(Table1[[#This Row],[M SuperVet]]=""," ",RANK(AI899,$AI$5:$AI$1454,1))</f>
        <v xml:space="preserve"> </v>
      </c>
      <c r="M899" s="74">
        <v>263</v>
      </c>
      <c r="N899" s="74">
        <v>176</v>
      </c>
      <c r="O899" s="74">
        <v>47</v>
      </c>
      <c r="P899" s="74">
        <v>128</v>
      </c>
      <c r="Q899" s="17">
        <v>515</v>
      </c>
      <c r="R899" s="17">
        <v>139</v>
      </c>
      <c r="S899" s="17">
        <v>104</v>
      </c>
      <c r="T899" s="17">
        <v>179</v>
      </c>
      <c r="U899" s="55">
        <f>+Table1[[#This Row],[Thames Turbo Sprint Triathlon]]/$M$3</f>
        <v>0.65099009900990101</v>
      </c>
      <c r="V899" s="55">
        <f t="shared" si="316"/>
        <v>1</v>
      </c>
      <c r="W899" s="55">
        <f t="shared" si="317"/>
        <v>1</v>
      </c>
      <c r="X899" s="55">
        <f t="shared" si="318"/>
        <v>1</v>
      </c>
      <c r="Y899" s="55">
        <f t="shared" si="319"/>
        <v>1</v>
      </c>
      <c r="Z899" s="55">
        <f>+Table1[[#This Row],[Hillingdon Sprint Triathlon]]/$R$3</f>
        <v>1</v>
      </c>
      <c r="AA899" s="55">
        <f>+Table1[[#This Row],[London Fields]]/$S$3</f>
        <v>1</v>
      </c>
      <c r="AB899" s="55">
        <f>+Table1[[#This Row],[Jekyll &amp; Hyde Park Duathlon]]/$T$3</f>
        <v>1</v>
      </c>
      <c r="AC899" s="65">
        <f t="shared" si="320"/>
        <v>3.6509900990099009</v>
      </c>
      <c r="AD899" s="55"/>
      <c r="AE899" s="55"/>
      <c r="AF899" s="55"/>
      <c r="AG899" s="55">
        <f t="shared" ref="AG899:AG900" si="336">+AC899</f>
        <v>3.6509900990099009</v>
      </c>
      <c r="AH899" s="55"/>
      <c r="AI899" s="55"/>
      <c r="AJ899" s="73">
        <f>COUNT(Table1[[#This Row],[F open]:[M SuperVet]])</f>
        <v>1</v>
      </c>
    </row>
    <row r="900" spans="1:36" s="52" customFormat="1" hidden="1" x14ac:dyDescent="0.2">
      <c r="A900" s="16" t="str">
        <f t="shared" si="332"/>
        <v xml:space="preserve"> </v>
      </c>
      <c r="B900" s="16" t="s">
        <v>439</v>
      </c>
      <c r="C900" s="15" t="s">
        <v>151</v>
      </c>
      <c r="D900" s="29" t="s">
        <v>217</v>
      </c>
      <c r="E900" s="29" t="s">
        <v>188</v>
      </c>
      <c r="F900" s="82">
        <f t="shared" si="315"/>
        <v>102</v>
      </c>
      <c r="G900" s="82" t="str">
        <f>IF(Table1[[#This Row],[F open]]=""," ",RANK(AD900,$AD$5:$AD$1454,1))</f>
        <v xml:space="preserve"> </v>
      </c>
      <c r="H900" s="82" t="str">
        <f>IF(Table1[[#This Row],[F Vet]]=""," ",RANK(AE900,$AE$5:$AE$1454,1))</f>
        <v xml:space="preserve"> </v>
      </c>
      <c r="I900" s="82" t="str">
        <f>IF(Table1[[#This Row],[F SuperVet]]=""," ",RANK(AF900,$AF$5:$AF$1454,1))</f>
        <v xml:space="preserve"> </v>
      </c>
      <c r="J900" s="82">
        <f>IF(Table1[[#This Row],[M Open]]=""," ",RANK(AG900,$AG$5:$AG$1454,1))</f>
        <v>53</v>
      </c>
      <c r="K900" s="82" t="str">
        <f>IF(Table1[[#This Row],[M Vet]]=""," ",RANK(AH900,$AH$5:$AH$1454,1))</f>
        <v xml:space="preserve"> </v>
      </c>
      <c r="L900" s="82" t="str">
        <f>IF(Table1[[#This Row],[M SuperVet]]=""," ",RANK(AI900,$AI$5:$AI$1454,1))</f>
        <v xml:space="preserve"> </v>
      </c>
      <c r="M900" s="74">
        <v>175</v>
      </c>
      <c r="N900" s="74">
        <v>176</v>
      </c>
      <c r="O900" s="74">
        <v>47</v>
      </c>
      <c r="P900" s="74">
        <v>128</v>
      </c>
      <c r="Q900" s="17">
        <v>166</v>
      </c>
      <c r="R900" s="17">
        <v>139</v>
      </c>
      <c r="S900" s="17">
        <v>104</v>
      </c>
      <c r="T900" s="17">
        <v>179</v>
      </c>
      <c r="U900" s="55">
        <f>+Table1[[#This Row],[Thames Turbo Sprint Triathlon]]/$M$3</f>
        <v>0.43316831683168316</v>
      </c>
      <c r="V900" s="55">
        <f t="shared" si="316"/>
        <v>1</v>
      </c>
      <c r="W900" s="55">
        <f t="shared" si="317"/>
        <v>1</v>
      </c>
      <c r="X900" s="55">
        <f t="shared" si="318"/>
        <v>1</v>
      </c>
      <c r="Y900" s="55">
        <f t="shared" si="319"/>
        <v>0.32233009708737864</v>
      </c>
      <c r="Z900" s="55">
        <f>+Table1[[#This Row],[Hillingdon Sprint Triathlon]]/$R$3</f>
        <v>1</v>
      </c>
      <c r="AA900" s="55">
        <f>+Table1[[#This Row],[London Fields]]/$S$3</f>
        <v>1</v>
      </c>
      <c r="AB900" s="55">
        <f>+Table1[[#This Row],[Jekyll &amp; Hyde Park Duathlon]]/$T$3</f>
        <v>1</v>
      </c>
      <c r="AC900" s="65">
        <f t="shared" si="320"/>
        <v>2.7554984139190619</v>
      </c>
      <c r="AD900" s="55"/>
      <c r="AE900" s="55"/>
      <c r="AF900" s="55"/>
      <c r="AG900" s="55">
        <f t="shared" si="336"/>
        <v>2.7554984139190619</v>
      </c>
      <c r="AH900" s="55"/>
      <c r="AI900" s="55"/>
      <c r="AJ900" s="73">
        <f>COUNT(Table1[[#This Row],[F open]:[M SuperVet]])</f>
        <v>1</v>
      </c>
    </row>
    <row r="901" spans="1:36" s="52" customFormat="1" hidden="1" x14ac:dyDescent="0.2">
      <c r="A901" s="16" t="str">
        <f t="shared" si="332"/>
        <v xml:space="preserve"> </v>
      </c>
      <c r="B901" s="16" t="s">
        <v>2211</v>
      </c>
      <c r="C901" s="15"/>
      <c r="D901" s="29" t="s">
        <v>1059</v>
      </c>
      <c r="E901" s="29" t="s">
        <v>188</v>
      </c>
      <c r="F901" s="82">
        <f t="shared" ref="F901:F964" si="337">+RANK(AC901,$AC$5:$AC$1454,1)</f>
        <v>787</v>
      </c>
      <c r="G901" s="82" t="str">
        <f>IF(Table1[[#This Row],[F open]]=""," ",RANK(AD901,$AD$5:$AD$1454,1))</f>
        <v xml:space="preserve"> </v>
      </c>
      <c r="H901" s="82" t="str">
        <f>IF(Table1[[#This Row],[F Vet]]=""," ",RANK(AE901,$AE$5:$AE$1454,1))</f>
        <v xml:space="preserve"> </v>
      </c>
      <c r="I901" s="82" t="str">
        <f>IF(Table1[[#This Row],[F SuperVet]]=""," ",RANK(AF901,$AF$5:$AF$1454,1))</f>
        <v xml:space="preserve"> </v>
      </c>
      <c r="J901" s="82" t="str">
        <f>IF(Table1[[#This Row],[M Open]]=""," ",RANK(AG901,$AG$5:$AG$1454,1))</f>
        <v xml:space="preserve"> </v>
      </c>
      <c r="K901" s="82" t="str">
        <f>IF(Table1[[#This Row],[M Vet]]=""," ",RANK(AH901,$AH$5:$AH$1454,1))</f>
        <v xml:space="preserve"> </v>
      </c>
      <c r="L901" s="82">
        <f>IF(Table1[[#This Row],[M SuperVet]]=""," ",RANK(AI901,$AI$5:$AI$1454,1))</f>
        <v>41</v>
      </c>
      <c r="M901" s="74">
        <v>404</v>
      </c>
      <c r="N901" s="74">
        <v>176</v>
      </c>
      <c r="O901" s="74">
        <v>47</v>
      </c>
      <c r="P901" s="74">
        <v>128</v>
      </c>
      <c r="Q901" s="17">
        <v>515</v>
      </c>
      <c r="R901" s="17">
        <v>139</v>
      </c>
      <c r="S901" s="17">
        <v>104</v>
      </c>
      <c r="T901" s="17">
        <v>99</v>
      </c>
      <c r="U901" s="55">
        <f>+Table1[[#This Row],[Thames Turbo Sprint Triathlon]]/$M$3</f>
        <v>1</v>
      </c>
      <c r="V901" s="55">
        <f t="shared" ref="V901:V964" si="338">+N901/$N$3</f>
        <v>1</v>
      </c>
      <c r="W901" s="55">
        <f t="shared" ref="W901:W964" si="339">+O901/$O$3</f>
        <v>1</v>
      </c>
      <c r="X901" s="55">
        <f t="shared" ref="X901:X964" si="340">+P901/$P$3</f>
        <v>1</v>
      </c>
      <c r="Y901" s="55">
        <f t="shared" ref="Y901:Y964" si="341">+Q901/$Q$3</f>
        <v>1</v>
      </c>
      <c r="Z901" s="55">
        <f>+Table1[[#This Row],[Hillingdon Sprint Triathlon]]/$R$3</f>
        <v>1</v>
      </c>
      <c r="AA901" s="55">
        <f>+Table1[[#This Row],[London Fields]]/$S$3</f>
        <v>1</v>
      </c>
      <c r="AB901" s="55">
        <f>+Table1[[#This Row],[Jekyll &amp; Hyde Park Duathlon]]/$T$3</f>
        <v>0.55307262569832405</v>
      </c>
      <c r="AC901" s="65">
        <f t="shared" ref="AC901:AC964" si="342">SMALL(U901:AB901,1)+SMALL(U901:AB901,2)+SMALL(U901:AB901,3)+SMALL(U901:AB901,4)</f>
        <v>3.553072625698324</v>
      </c>
      <c r="AD901" s="55"/>
      <c r="AE901" s="55"/>
      <c r="AF901" s="55"/>
      <c r="AG901" s="55"/>
      <c r="AH901" s="55"/>
      <c r="AI901" s="55">
        <f>+AC901</f>
        <v>3.553072625698324</v>
      </c>
      <c r="AJ901" s="73">
        <f>COUNT(Table1[[#This Row],[F open]:[M SuperVet]])</f>
        <v>1</v>
      </c>
    </row>
    <row r="902" spans="1:36" s="52" customFormat="1" hidden="1" x14ac:dyDescent="0.2">
      <c r="A902" s="16" t="str">
        <f t="shared" si="332"/>
        <v xml:space="preserve"> </v>
      </c>
      <c r="B902" s="16" t="s">
        <v>1776</v>
      </c>
      <c r="C902" s="15"/>
      <c r="D902" s="29" t="s">
        <v>217</v>
      </c>
      <c r="E902" s="29" t="s">
        <v>188</v>
      </c>
      <c r="F902" s="82">
        <f t="shared" si="337"/>
        <v>704</v>
      </c>
      <c r="G902" s="82" t="str">
        <f>IF(Table1[[#This Row],[F open]]=""," ",RANK(AD902,$AD$5:$AD$1454,1))</f>
        <v xml:space="preserve"> </v>
      </c>
      <c r="H902" s="82" t="str">
        <f>IF(Table1[[#This Row],[F Vet]]=""," ",RANK(AE902,$AE$5:$AE$1454,1))</f>
        <v xml:space="preserve"> </v>
      </c>
      <c r="I902" s="82" t="str">
        <f>IF(Table1[[#This Row],[F SuperVet]]=""," ",RANK(AF902,$AF$5:$AF$1454,1))</f>
        <v xml:space="preserve"> </v>
      </c>
      <c r="J902" s="82">
        <f>IF(Table1[[#This Row],[M Open]]=""," ",RANK(AG902,$AG$5:$AG$1454,1))</f>
        <v>380</v>
      </c>
      <c r="K902" s="82" t="str">
        <f>IF(Table1[[#This Row],[M Vet]]=""," ",RANK(AH902,$AH$5:$AH$1454,1))</f>
        <v xml:space="preserve"> </v>
      </c>
      <c r="L902" s="82" t="str">
        <f>IF(Table1[[#This Row],[M SuperVet]]=""," ",RANK(AI902,$AI$5:$AI$1454,1))</f>
        <v xml:space="preserve"> </v>
      </c>
      <c r="M902" s="74">
        <v>404</v>
      </c>
      <c r="N902" s="74">
        <v>176</v>
      </c>
      <c r="O902" s="74">
        <v>47</v>
      </c>
      <c r="P902" s="74">
        <v>128</v>
      </c>
      <c r="Q902" s="17">
        <v>252</v>
      </c>
      <c r="R902" s="17">
        <v>139</v>
      </c>
      <c r="S902" s="17">
        <v>104</v>
      </c>
      <c r="T902" s="17">
        <v>179</v>
      </c>
      <c r="U902" s="55">
        <f>+Table1[[#This Row],[Thames Turbo Sprint Triathlon]]/$M$3</f>
        <v>1</v>
      </c>
      <c r="V902" s="55">
        <f t="shared" si="338"/>
        <v>1</v>
      </c>
      <c r="W902" s="55">
        <f t="shared" si="339"/>
        <v>1</v>
      </c>
      <c r="X902" s="55">
        <f t="shared" si="340"/>
        <v>1</v>
      </c>
      <c r="Y902" s="55">
        <f t="shared" si="341"/>
        <v>0.48932038834951458</v>
      </c>
      <c r="Z902" s="55">
        <f>+Table1[[#This Row],[Hillingdon Sprint Triathlon]]/$R$3</f>
        <v>1</v>
      </c>
      <c r="AA902" s="55">
        <f>+Table1[[#This Row],[London Fields]]/$S$3</f>
        <v>1</v>
      </c>
      <c r="AB902" s="55">
        <f>+Table1[[#This Row],[Jekyll &amp; Hyde Park Duathlon]]/$T$3</f>
        <v>1</v>
      </c>
      <c r="AC902" s="65">
        <f t="shared" si="342"/>
        <v>3.4893203883495145</v>
      </c>
      <c r="AD902" s="55"/>
      <c r="AE902" s="55"/>
      <c r="AF902" s="55"/>
      <c r="AG902" s="55">
        <f>+AC902</f>
        <v>3.4893203883495145</v>
      </c>
      <c r="AH902" s="55"/>
      <c r="AI902" s="55"/>
      <c r="AJ902" s="73">
        <f>COUNT(Table1[[#This Row],[F open]:[M SuperVet]])</f>
        <v>1</v>
      </c>
    </row>
    <row r="903" spans="1:36" s="52" customFormat="1" hidden="1" x14ac:dyDescent="0.2">
      <c r="A903" s="16" t="str">
        <f t="shared" si="332"/>
        <v xml:space="preserve"> </v>
      </c>
      <c r="B903" s="16" t="s">
        <v>885</v>
      </c>
      <c r="C903" s="15" t="s">
        <v>886</v>
      </c>
      <c r="D903" s="29" t="s">
        <v>397</v>
      </c>
      <c r="E903" s="29" t="s">
        <v>188</v>
      </c>
      <c r="F903" s="82">
        <f t="shared" si="337"/>
        <v>767</v>
      </c>
      <c r="G903" s="82" t="str">
        <f>IF(Table1[[#This Row],[F open]]=""," ",RANK(AD903,$AD$5:$AD$1454,1))</f>
        <v xml:space="preserve"> </v>
      </c>
      <c r="H903" s="82" t="str">
        <f>IF(Table1[[#This Row],[F Vet]]=""," ",RANK(AE903,$AE$5:$AE$1454,1))</f>
        <v xml:space="preserve"> </v>
      </c>
      <c r="I903" s="82" t="str">
        <f>IF(Table1[[#This Row],[F SuperVet]]=""," ",RANK(AF903,$AF$5:$AF$1454,1))</f>
        <v xml:space="preserve"> </v>
      </c>
      <c r="J903" s="82" t="str">
        <f>IF(Table1[[#This Row],[M Open]]=""," ",RANK(AG903,$AG$5:$AG$1454,1))</f>
        <v xml:space="preserve"> </v>
      </c>
      <c r="K903" s="82">
        <f>IF(Table1[[#This Row],[M Vet]]=""," ",RANK(AH903,$AH$5:$AH$1454,1))</f>
        <v>184</v>
      </c>
      <c r="L903" s="82" t="str">
        <f>IF(Table1[[#This Row],[M SuperVet]]=""," ",RANK(AI903,$AI$5:$AI$1454,1))</f>
        <v xml:space="preserve"> </v>
      </c>
      <c r="M903" s="74">
        <v>217</v>
      </c>
      <c r="N903" s="74">
        <v>176</v>
      </c>
      <c r="O903" s="74">
        <v>47</v>
      </c>
      <c r="P903" s="74">
        <v>128</v>
      </c>
      <c r="Q903" s="17">
        <v>515</v>
      </c>
      <c r="R903" s="17">
        <v>139</v>
      </c>
      <c r="S903" s="17">
        <v>104</v>
      </c>
      <c r="T903" s="17">
        <v>179</v>
      </c>
      <c r="U903" s="55">
        <f>+Table1[[#This Row],[Thames Turbo Sprint Triathlon]]/$M$3</f>
        <v>0.53712871287128716</v>
      </c>
      <c r="V903" s="55">
        <f t="shared" si="338"/>
        <v>1</v>
      </c>
      <c r="W903" s="55">
        <f t="shared" si="339"/>
        <v>1</v>
      </c>
      <c r="X903" s="55">
        <f t="shared" si="340"/>
        <v>1</v>
      </c>
      <c r="Y903" s="55">
        <f t="shared" si="341"/>
        <v>1</v>
      </c>
      <c r="Z903" s="55">
        <f>+Table1[[#This Row],[Hillingdon Sprint Triathlon]]/$R$3</f>
        <v>1</v>
      </c>
      <c r="AA903" s="55">
        <f>+Table1[[#This Row],[London Fields]]/$S$3</f>
        <v>1</v>
      </c>
      <c r="AB903" s="55">
        <f>+Table1[[#This Row],[Jekyll &amp; Hyde Park Duathlon]]/$T$3</f>
        <v>1</v>
      </c>
      <c r="AC903" s="65">
        <f t="shared" si="342"/>
        <v>3.5371287128712874</v>
      </c>
      <c r="AD903" s="55"/>
      <c r="AE903" s="55"/>
      <c r="AF903" s="55"/>
      <c r="AG903" s="55"/>
      <c r="AH903" s="55">
        <f>+AC903</f>
        <v>3.5371287128712874</v>
      </c>
      <c r="AI903" s="55"/>
      <c r="AJ903" s="73">
        <f>COUNT(Table1[[#This Row],[F open]:[M SuperVet]])</f>
        <v>1</v>
      </c>
    </row>
    <row r="904" spans="1:36" s="52" customFormat="1" hidden="1" x14ac:dyDescent="0.2">
      <c r="A904" s="16" t="str">
        <f t="shared" si="332"/>
        <v xml:space="preserve"> </v>
      </c>
      <c r="B904" s="16" t="s">
        <v>420</v>
      </c>
      <c r="C904" s="15"/>
      <c r="D904" s="29" t="s">
        <v>217</v>
      </c>
      <c r="E904" s="29" t="s">
        <v>188</v>
      </c>
      <c r="F904" s="82">
        <f t="shared" si="337"/>
        <v>683</v>
      </c>
      <c r="G904" s="82" t="str">
        <f>IF(Table1[[#This Row],[F open]]=""," ",RANK(AD904,$AD$5:$AD$1454,1))</f>
        <v xml:space="preserve"> </v>
      </c>
      <c r="H904" s="82" t="str">
        <f>IF(Table1[[#This Row],[F Vet]]=""," ",RANK(AE904,$AE$5:$AE$1454,1))</f>
        <v xml:space="preserve"> </v>
      </c>
      <c r="I904" s="82" t="str">
        <f>IF(Table1[[#This Row],[F SuperVet]]=""," ",RANK(AF904,$AF$5:$AF$1454,1))</f>
        <v xml:space="preserve"> </v>
      </c>
      <c r="J904" s="82">
        <f>IF(Table1[[#This Row],[M Open]]=""," ",RANK(AG904,$AG$5:$AG$1454,1))</f>
        <v>367</v>
      </c>
      <c r="K904" s="82" t="str">
        <f>IF(Table1[[#This Row],[M Vet]]=""," ",RANK(AH904,$AH$5:$AH$1454,1))</f>
        <v xml:space="preserve"> </v>
      </c>
      <c r="L904" s="82" t="str">
        <f>IF(Table1[[#This Row],[M SuperVet]]=""," ",RANK(AI904,$AI$5:$AI$1454,1))</f>
        <v xml:space="preserve"> </v>
      </c>
      <c r="M904" s="74">
        <v>191</v>
      </c>
      <c r="N904" s="74">
        <v>176</v>
      </c>
      <c r="O904" s="74">
        <v>47</v>
      </c>
      <c r="P904" s="74">
        <v>128</v>
      </c>
      <c r="Q904" s="17">
        <v>515</v>
      </c>
      <c r="R904" s="17">
        <v>139</v>
      </c>
      <c r="S904" s="17">
        <v>104</v>
      </c>
      <c r="T904" s="17">
        <v>179</v>
      </c>
      <c r="U904" s="55">
        <f>+Table1[[#This Row],[Thames Turbo Sprint Triathlon]]/$M$3</f>
        <v>0.47277227722772275</v>
      </c>
      <c r="V904" s="55">
        <f t="shared" si="338"/>
        <v>1</v>
      </c>
      <c r="W904" s="55">
        <f t="shared" si="339"/>
        <v>1</v>
      </c>
      <c r="X904" s="55">
        <f t="shared" si="340"/>
        <v>1</v>
      </c>
      <c r="Y904" s="55">
        <f t="shared" si="341"/>
        <v>1</v>
      </c>
      <c r="Z904" s="55">
        <f>+Table1[[#This Row],[Hillingdon Sprint Triathlon]]/$R$3</f>
        <v>1</v>
      </c>
      <c r="AA904" s="55">
        <f>+Table1[[#This Row],[London Fields]]/$S$3</f>
        <v>1</v>
      </c>
      <c r="AB904" s="55">
        <f>+Table1[[#This Row],[Jekyll &amp; Hyde Park Duathlon]]/$T$3</f>
        <v>1</v>
      </c>
      <c r="AC904" s="65">
        <f t="shared" si="342"/>
        <v>3.4727722772277225</v>
      </c>
      <c r="AD904" s="55"/>
      <c r="AE904" s="55"/>
      <c r="AF904" s="55"/>
      <c r="AG904" s="55">
        <f t="shared" ref="AG904:AG908" si="343">+AC904</f>
        <v>3.4727722772277225</v>
      </c>
      <c r="AH904" s="55"/>
      <c r="AI904" s="55"/>
      <c r="AJ904" s="73">
        <f>COUNT(Table1[[#This Row],[F open]:[M SuperVet]])</f>
        <v>1</v>
      </c>
    </row>
    <row r="905" spans="1:36" s="52" customFormat="1" hidden="1" x14ac:dyDescent="0.2">
      <c r="A905" s="16" t="str">
        <f t="shared" si="332"/>
        <v xml:space="preserve"> </v>
      </c>
      <c r="B905" s="16" t="s">
        <v>1478</v>
      </c>
      <c r="C905" s="15"/>
      <c r="D905" s="29" t="s">
        <v>217</v>
      </c>
      <c r="E905" s="29" t="s">
        <v>188</v>
      </c>
      <c r="F905" s="82">
        <f t="shared" si="337"/>
        <v>1323</v>
      </c>
      <c r="G905" s="82" t="str">
        <f>IF(Table1[[#This Row],[F open]]=""," ",RANK(AD905,$AD$5:$AD$1454,1))</f>
        <v xml:space="preserve"> </v>
      </c>
      <c r="H905" s="82" t="str">
        <f>IF(Table1[[#This Row],[F Vet]]=""," ",RANK(AE905,$AE$5:$AE$1454,1))</f>
        <v xml:space="preserve"> </v>
      </c>
      <c r="I905" s="82" t="str">
        <f>IF(Table1[[#This Row],[F SuperVet]]=""," ",RANK(AF905,$AF$5:$AF$1454,1))</f>
        <v xml:space="preserve"> </v>
      </c>
      <c r="J905" s="82">
        <f>IF(Table1[[#This Row],[M Open]]=""," ",RANK(AG905,$AG$5:$AG$1454,1))</f>
        <v>573</v>
      </c>
      <c r="K905" s="82" t="str">
        <f>IF(Table1[[#This Row],[M Vet]]=""," ",RANK(AH905,$AH$5:$AH$1454,1))</f>
        <v xml:space="preserve"> </v>
      </c>
      <c r="L905" s="82" t="str">
        <f>IF(Table1[[#This Row],[M SuperVet]]=""," ",RANK(AI905,$AI$5:$AI$1454,1))</f>
        <v xml:space="preserve"> </v>
      </c>
      <c r="M905" s="74">
        <v>404</v>
      </c>
      <c r="N905" s="74">
        <v>161</v>
      </c>
      <c r="O905" s="74">
        <v>47</v>
      </c>
      <c r="P905" s="74">
        <v>128</v>
      </c>
      <c r="Q905" s="17">
        <v>515</v>
      </c>
      <c r="R905" s="17">
        <v>139</v>
      </c>
      <c r="S905" s="17">
        <v>104</v>
      </c>
      <c r="T905" s="17">
        <v>179</v>
      </c>
      <c r="U905" s="55">
        <f>+Table1[[#This Row],[Thames Turbo Sprint Triathlon]]/$M$3</f>
        <v>1</v>
      </c>
      <c r="V905" s="55">
        <f t="shared" si="338"/>
        <v>0.91477272727272729</v>
      </c>
      <c r="W905" s="55">
        <f t="shared" si="339"/>
        <v>1</v>
      </c>
      <c r="X905" s="55">
        <f t="shared" si="340"/>
        <v>1</v>
      </c>
      <c r="Y905" s="55">
        <f t="shared" si="341"/>
        <v>1</v>
      </c>
      <c r="Z905" s="55">
        <f>+Table1[[#This Row],[Hillingdon Sprint Triathlon]]/$R$3</f>
        <v>1</v>
      </c>
      <c r="AA905" s="55">
        <f>+Table1[[#This Row],[London Fields]]/$S$3</f>
        <v>1</v>
      </c>
      <c r="AB905" s="55">
        <f>+Table1[[#This Row],[Jekyll &amp; Hyde Park Duathlon]]/$T$3</f>
        <v>1</v>
      </c>
      <c r="AC905" s="65">
        <f t="shared" si="342"/>
        <v>3.9147727272727275</v>
      </c>
      <c r="AD905" s="55"/>
      <c r="AE905" s="55"/>
      <c r="AF905" s="55"/>
      <c r="AG905" s="55">
        <f t="shared" si="343"/>
        <v>3.9147727272727275</v>
      </c>
      <c r="AH905" s="55"/>
      <c r="AI905" s="55"/>
      <c r="AJ905" s="73">
        <f>COUNT(Table1[[#This Row],[F open]:[M SuperVet]])</f>
        <v>1</v>
      </c>
    </row>
    <row r="906" spans="1:36" s="52" customFormat="1" hidden="1" x14ac:dyDescent="0.2">
      <c r="A906" s="16" t="str">
        <f t="shared" si="332"/>
        <v xml:space="preserve"> </v>
      </c>
      <c r="B906" s="16" t="s">
        <v>1906</v>
      </c>
      <c r="C906" s="15"/>
      <c r="D906" s="29" t="s">
        <v>217</v>
      </c>
      <c r="E906" s="29" t="s">
        <v>188</v>
      </c>
      <c r="F906" s="82">
        <f t="shared" si="337"/>
        <v>1169</v>
      </c>
      <c r="G906" s="82" t="str">
        <f>IF(Table1[[#This Row],[F open]]=""," ",RANK(AD906,$AD$5:$AD$1454,1))</f>
        <v xml:space="preserve"> </v>
      </c>
      <c r="H906" s="82" t="str">
        <f>IF(Table1[[#This Row],[F Vet]]=""," ",RANK(AE906,$AE$5:$AE$1454,1))</f>
        <v xml:space="preserve"> </v>
      </c>
      <c r="I906" s="82" t="str">
        <f>IF(Table1[[#This Row],[F SuperVet]]=""," ",RANK(AF906,$AF$5:$AF$1454,1))</f>
        <v xml:space="preserve"> </v>
      </c>
      <c r="J906" s="82">
        <f>IF(Table1[[#This Row],[M Open]]=""," ",RANK(AG906,$AG$5:$AG$1454,1))</f>
        <v>538</v>
      </c>
      <c r="K906" s="82" t="str">
        <f>IF(Table1[[#This Row],[M Vet]]=""," ",RANK(AH906,$AH$5:$AH$1454,1))</f>
        <v xml:space="preserve"> </v>
      </c>
      <c r="L906" s="82" t="str">
        <f>IF(Table1[[#This Row],[M SuperVet]]=""," ",RANK(AI906,$AI$5:$AI$1454,1))</f>
        <v xml:space="preserve"> </v>
      </c>
      <c r="M906" s="74">
        <v>404</v>
      </c>
      <c r="N906" s="74">
        <v>176</v>
      </c>
      <c r="O906" s="74">
        <v>47</v>
      </c>
      <c r="P906" s="74">
        <v>128</v>
      </c>
      <c r="Q906" s="17">
        <v>422</v>
      </c>
      <c r="R906" s="17">
        <v>139</v>
      </c>
      <c r="S906" s="17">
        <v>104</v>
      </c>
      <c r="T906" s="17">
        <v>179</v>
      </c>
      <c r="U906" s="55">
        <f>+Table1[[#This Row],[Thames Turbo Sprint Triathlon]]/$M$3</f>
        <v>1</v>
      </c>
      <c r="V906" s="55">
        <f t="shared" si="338"/>
        <v>1</v>
      </c>
      <c r="W906" s="55">
        <f t="shared" si="339"/>
        <v>1</v>
      </c>
      <c r="X906" s="55">
        <f t="shared" si="340"/>
        <v>1</v>
      </c>
      <c r="Y906" s="55">
        <f t="shared" si="341"/>
        <v>0.81941747572815538</v>
      </c>
      <c r="Z906" s="55">
        <f>+Table1[[#This Row],[Hillingdon Sprint Triathlon]]/$R$3</f>
        <v>1</v>
      </c>
      <c r="AA906" s="55">
        <f>+Table1[[#This Row],[London Fields]]/$S$3</f>
        <v>1</v>
      </c>
      <c r="AB906" s="55">
        <f>+Table1[[#This Row],[Jekyll &amp; Hyde Park Duathlon]]/$T$3</f>
        <v>1</v>
      </c>
      <c r="AC906" s="65">
        <f t="shared" si="342"/>
        <v>3.8194174757281552</v>
      </c>
      <c r="AD906" s="55"/>
      <c r="AE906" s="55"/>
      <c r="AF906" s="55"/>
      <c r="AG906" s="55">
        <f t="shared" si="343"/>
        <v>3.8194174757281552</v>
      </c>
      <c r="AH906" s="55"/>
      <c r="AI906" s="55"/>
      <c r="AJ906" s="73">
        <f>COUNT(Table1[[#This Row],[F open]:[M SuperVet]])</f>
        <v>1</v>
      </c>
    </row>
    <row r="907" spans="1:36" s="52" customFormat="1" hidden="1" x14ac:dyDescent="0.2">
      <c r="A907" s="16" t="str">
        <f t="shared" si="332"/>
        <v xml:space="preserve"> </v>
      </c>
      <c r="B907" s="16" t="s">
        <v>1752</v>
      </c>
      <c r="C907" s="15"/>
      <c r="D907" s="29" t="s">
        <v>217</v>
      </c>
      <c r="E907" s="29" t="s">
        <v>188</v>
      </c>
      <c r="F907" s="82">
        <f t="shared" si="337"/>
        <v>622</v>
      </c>
      <c r="G907" s="82" t="str">
        <f>IF(Table1[[#This Row],[F open]]=""," ",RANK(AD907,$AD$5:$AD$1454,1))</f>
        <v xml:space="preserve"> </v>
      </c>
      <c r="H907" s="82" t="str">
        <f>IF(Table1[[#This Row],[F Vet]]=""," ",RANK(AE907,$AE$5:$AE$1454,1))</f>
        <v xml:space="preserve"> </v>
      </c>
      <c r="I907" s="82" t="str">
        <f>IF(Table1[[#This Row],[F SuperVet]]=""," ",RANK(AF907,$AF$5:$AF$1454,1))</f>
        <v xml:space="preserve"> </v>
      </c>
      <c r="J907" s="82">
        <f>IF(Table1[[#This Row],[M Open]]=""," ",RANK(AG907,$AG$5:$AG$1454,1))</f>
        <v>340</v>
      </c>
      <c r="K907" s="82" t="str">
        <f>IF(Table1[[#This Row],[M Vet]]=""," ",RANK(AH907,$AH$5:$AH$1454,1))</f>
        <v xml:space="preserve"> </v>
      </c>
      <c r="L907" s="82" t="str">
        <f>IF(Table1[[#This Row],[M SuperVet]]=""," ",RANK(AI907,$AI$5:$AI$1454,1))</f>
        <v xml:space="preserve"> </v>
      </c>
      <c r="M907" s="74">
        <v>404</v>
      </c>
      <c r="N907" s="74">
        <v>176</v>
      </c>
      <c r="O907" s="74">
        <v>47</v>
      </c>
      <c r="P907" s="74">
        <v>128</v>
      </c>
      <c r="Q907" s="17">
        <v>218</v>
      </c>
      <c r="R907" s="17">
        <v>139</v>
      </c>
      <c r="S907" s="17">
        <v>104</v>
      </c>
      <c r="T907" s="17">
        <v>179</v>
      </c>
      <c r="U907" s="55">
        <f>+Table1[[#This Row],[Thames Turbo Sprint Triathlon]]/$M$3</f>
        <v>1</v>
      </c>
      <c r="V907" s="55">
        <f t="shared" si="338"/>
        <v>1</v>
      </c>
      <c r="W907" s="55">
        <f t="shared" si="339"/>
        <v>1</v>
      </c>
      <c r="X907" s="55">
        <f t="shared" si="340"/>
        <v>1</v>
      </c>
      <c r="Y907" s="55">
        <f t="shared" si="341"/>
        <v>0.42330097087378643</v>
      </c>
      <c r="Z907" s="55">
        <f>+Table1[[#This Row],[Hillingdon Sprint Triathlon]]/$R$3</f>
        <v>1</v>
      </c>
      <c r="AA907" s="55">
        <f>+Table1[[#This Row],[London Fields]]/$S$3</f>
        <v>1</v>
      </c>
      <c r="AB907" s="55">
        <f>+Table1[[#This Row],[Jekyll &amp; Hyde Park Duathlon]]/$T$3</f>
        <v>1</v>
      </c>
      <c r="AC907" s="65">
        <f t="shared" si="342"/>
        <v>3.4233009708737865</v>
      </c>
      <c r="AD907" s="55"/>
      <c r="AE907" s="55"/>
      <c r="AF907" s="55"/>
      <c r="AG907" s="55">
        <f t="shared" si="343"/>
        <v>3.4233009708737865</v>
      </c>
      <c r="AH907" s="55"/>
      <c r="AI907" s="55"/>
      <c r="AJ907" s="73">
        <f>COUNT(Table1[[#This Row],[F open]:[M SuperVet]])</f>
        <v>1</v>
      </c>
    </row>
    <row r="908" spans="1:36" s="52" customFormat="1" hidden="1" x14ac:dyDescent="0.2">
      <c r="A908" s="16" t="str">
        <f t="shared" si="332"/>
        <v xml:space="preserve"> </v>
      </c>
      <c r="B908" s="16" t="s">
        <v>1386</v>
      </c>
      <c r="C908" s="15"/>
      <c r="D908" s="29" t="s">
        <v>217</v>
      </c>
      <c r="E908" s="29" t="s">
        <v>188</v>
      </c>
      <c r="F908" s="82">
        <f t="shared" si="337"/>
        <v>468</v>
      </c>
      <c r="G908" s="82" t="str">
        <f>IF(Table1[[#This Row],[F open]]=""," ",RANK(AD908,$AD$5:$AD$1454,1))</f>
        <v xml:space="preserve"> </v>
      </c>
      <c r="H908" s="82" t="str">
        <f>IF(Table1[[#This Row],[F Vet]]=""," ",RANK(AE908,$AE$5:$AE$1454,1))</f>
        <v xml:space="preserve"> </v>
      </c>
      <c r="I908" s="82" t="str">
        <f>IF(Table1[[#This Row],[F SuperVet]]=""," ",RANK(AF908,$AF$5:$AF$1454,1))</f>
        <v xml:space="preserve"> </v>
      </c>
      <c r="J908" s="82">
        <f>IF(Table1[[#This Row],[M Open]]=""," ",RANK(AG908,$AG$5:$AG$1454,1))</f>
        <v>271</v>
      </c>
      <c r="K908" s="82" t="str">
        <f>IF(Table1[[#This Row],[M Vet]]=""," ",RANK(AH908,$AH$5:$AH$1454,1))</f>
        <v xml:space="preserve"> </v>
      </c>
      <c r="L908" s="82" t="str">
        <f>IF(Table1[[#This Row],[M SuperVet]]=""," ",RANK(AI908,$AI$5:$AI$1454,1))</f>
        <v xml:space="preserve"> </v>
      </c>
      <c r="M908" s="74">
        <v>404</v>
      </c>
      <c r="N908" s="74">
        <v>53</v>
      </c>
      <c r="O908" s="74">
        <v>47</v>
      </c>
      <c r="P908" s="74">
        <v>128</v>
      </c>
      <c r="Q908" s="17">
        <v>515</v>
      </c>
      <c r="R908" s="17">
        <v>139</v>
      </c>
      <c r="S908" s="17">
        <v>104</v>
      </c>
      <c r="T908" s="17">
        <v>179</v>
      </c>
      <c r="U908" s="55">
        <f>+Table1[[#This Row],[Thames Turbo Sprint Triathlon]]/$M$3</f>
        <v>1</v>
      </c>
      <c r="V908" s="55">
        <f t="shared" si="338"/>
        <v>0.30113636363636365</v>
      </c>
      <c r="W908" s="55">
        <f t="shared" si="339"/>
        <v>1</v>
      </c>
      <c r="X908" s="55">
        <f t="shared" si="340"/>
        <v>1</v>
      </c>
      <c r="Y908" s="55">
        <f t="shared" si="341"/>
        <v>1</v>
      </c>
      <c r="Z908" s="55">
        <f>+Table1[[#This Row],[Hillingdon Sprint Triathlon]]/$R$3</f>
        <v>1</v>
      </c>
      <c r="AA908" s="55">
        <f>+Table1[[#This Row],[London Fields]]/$S$3</f>
        <v>1</v>
      </c>
      <c r="AB908" s="55">
        <f>+Table1[[#This Row],[Jekyll &amp; Hyde Park Duathlon]]/$T$3</f>
        <v>1</v>
      </c>
      <c r="AC908" s="65">
        <f t="shared" si="342"/>
        <v>3.3011363636363638</v>
      </c>
      <c r="AD908" s="55"/>
      <c r="AE908" s="55"/>
      <c r="AF908" s="55"/>
      <c r="AG908" s="55">
        <f t="shared" si="343"/>
        <v>3.3011363636363638</v>
      </c>
      <c r="AH908" s="55"/>
      <c r="AI908" s="55"/>
      <c r="AJ908" s="73">
        <f>COUNT(Table1[[#This Row],[F open]:[M SuperVet]])</f>
        <v>1</v>
      </c>
    </row>
    <row r="909" spans="1:36" s="52" customFormat="1" hidden="1" x14ac:dyDescent="0.2">
      <c r="A909" s="16" t="str">
        <f t="shared" si="332"/>
        <v xml:space="preserve"> </v>
      </c>
      <c r="B909" s="16" t="s">
        <v>1555</v>
      </c>
      <c r="C909" s="15"/>
      <c r="D909" s="29" t="s">
        <v>1059</v>
      </c>
      <c r="E909" s="29" t="s">
        <v>1530</v>
      </c>
      <c r="F909" s="82">
        <f t="shared" si="337"/>
        <v>657</v>
      </c>
      <c r="G909" s="82" t="str">
        <f>IF(Table1[[#This Row],[F open]]=""," ",RANK(AD909,$AD$5:$AD$1454,1))</f>
        <v xml:space="preserve"> </v>
      </c>
      <c r="H909" s="82" t="str">
        <f>IF(Table1[[#This Row],[F Vet]]=""," ",RANK(AE909,$AE$5:$AE$1454,1))</f>
        <v xml:space="preserve"> </v>
      </c>
      <c r="I909" s="82" t="str">
        <f>IF(Table1[[#This Row],[F SuperVet]]=""," ",RANK(AF909,$AF$5:$AF$1454,1))</f>
        <v xml:space="preserve"> </v>
      </c>
      <c r="J909" s="82" t="str">
        <f>IF(Table1[[#This Row],[M Open]]=""," ",RANK(AG909,$AG$5:$AG$1454,1))</f>
        <v xml:space="preserve"> </v>
      </c>
      <c r="K909" s="82" t="str">
        <f>IF(Table1[[#This Row],[M Vet]]=""," ",RANK(AH909,$AH$5:$AH$1454,1))</f>
        <v xml:space="preserve"> </v>
      </c>
      <c r="L909" s="82">
        <f>IF(Table1[[#This Row],[M SuperVet]]=""," ",RANK(AI909,$AI$5:$AI$1454,1))</f>
        <v>37</v>
      </c>
      <c r="M909" s="74">
        <v>404</v>
      </c>
      <c r="N909" s="74">
        <v>176</v>
      </c>
      <c r="O909" s="74">
        <v>47</v>
      </c>
      <c r="P909" s="74">
        <v>58</v>
      </c>
      <c r="Q909" s="17">
        <v>515</v>
      </c>
      <c r="R909" s="17">
        <v>139</v>
      </c>
      <c r="S909" s="17">
        <v>104</v>
      </c>
      <c r="T909" s="17">
        <v>179</v>
      </c>
      <c r="U909" s="55">
        <f>+Table1[[#This Row],[Thames Turbo Sprint Triathlon]]/$M$3</f>
        <v>1</v>
      </c>
      <c r="V909" s="55">
        <f t="shared" si="338"/>
        <v>1</v>
      </c>
      <c r="W909" s="55">
        <f t="shared" si="339"/>
        <v>1</v>
      </c>
      <c r="X909" s="55">
        <f t="shared" si="340"/>
        <v>0.453125</v>
      </c>
      <c r="Y909" s="55">
        <f t="shared" si="341"/>
        <v>1</v>
      </c>
      <c r="Z909" s="55">
        <f>+Table1[[#This Row],[Hillingdon Sprint Triathlon]]/$R$3</f>
        <v>1</v>
      </c>
      <c r="AA909" s="55">
        <f>+Table1[[#This Row],[London Fields]]/$S$3</f>
        <v>1</v>
      </c>
      <c r="AB909" s="55">
        <f>+Table1[[#This Row],[Jekyll &amp; Hyde Park Duathlon]]/$T$3</f>
        <v>1</v>
      </c>
      <c r="AC909" s="65">
        <f t="shared" si="342"/>
        <v>3.453125</v>
      </c>
      <c r="AD909" s="55"/>
      <c r="AE909" s="55"/>
      <c r="AF909" s="55"/>
      <c r="AG909" s="55"/>
      <c r="AH909" s="55"/>
      <c r="AI909" s="55">
        <f>+AC909</f>
        <v>3.453125</v>
      </c>
      <c r="AJ909" s="73">
        <f>COUNT(Table1[[#This Row],[F open]:[M SuperVet]])</f>
        <v>1</v>
      </c>
    </row>
    <row r="910" spans="1:36" s="52" customFormat="1" x14ac:dyDescent="0.2">
      <c r="A910" s="16" t="str">
        <f t="shared" si="332"/>
        <v xml:space="preserve"> </v>
      </c>
      <c r="B910" s="16" t="s">
        <v>1586</v>
      </c>
      <c r="C910" s="15" t="s">
        <v>122</v>
      </c>
      <c r="D910" s="29" t="s">
        <v>217</v>
      </c>
      <c r="E910" s="29" t="s">
        <v>1538</v>
      </c>
      <c r="F910" s="82">
        <f t="shared" si="337"/>
        <v>1134</v>
      </c>
      <c r="G910" s="82">
        <f>IF(Table1[[#This Row],[F open]]=""," ",RANK(AD910,$AD$5:$AD$1454,1))</f>
        <v>191</v>
      </c>
      <c r="H910" s="82" t="str">
        <f>IF(Table1[[#This Row],[F Vet]]=""," ",RANK(AE910,$AE$5:$AE$1454,1))</f>
        <v xml:space="preserve"> </v>
      </c>
      <c r="I910" s="82" t="str">
        <f>IF(Table1[[#This Row],[F SuperVet]]=""," ",RANK(AF910,$AF$5:$AF$1454,1))</f>
        <v xml:space="preserve"> </v>
      </c>
      <c r="J910" s="82" t="str">
        <f>IF(Table1[[#This Row],[M Open]]=""," ",RANK(AG910,$AG$5:$AG$1454,1))</f>
        <v xml:space="preserve"> </v>
      </c>
      <c r="K910" s="82" t="str">
        <f>IF(Table1[[#This Row],[M Vet]]=""," ",RANK(AH910,$AH$5:$AH$1454,1))</f>
        <v xml:space="preserve"> </v>
      </c>
      <c r="L910" s="82" t="str">
        <f>IF(Table1[[#This Row],[M SuperVet]]=""," ",RANK(AI910,$AI$5:$AI$1454,1))</f>
        <v xml:space="preserve"> </v>
      </c>
      <c r="M910" s="74">
        <v>404</v>
      </c>
      <c r="N910" s="74">
        <v>176</v>
      </c>
      <c r="O910" s="74">
        <v>47</v>
      </c>
      <c r="P910" s="74">
        <v>102</v>
      </c>
      <c r="Q910" s="17">
        <v>515</v>
      </c>
      <c r="R910" s="17">
        <v>139</v>
      </c>
      <c r="S910" s="17">
        <v>104</v>
      </c>
      <c r="T910" s="17">
        <v>179</v>
      </c>
      <c r="U910" s="55">
        <f>+Table1[[#This Row],[Thames Turbo Sprint Triathlon]]/$M$3</f>
        <v>1</v>
      </c>
      <c r="V910" s="55">
        <f t="shared" si="338"/>
        <v>1</v>
      </c>
      <c r="W910" s="55">
        <f t="shared" si="339"/>
        <v>1</v>
      </c>
      <c r="X910" s="55">
        <f t="shared" si="340"/>
        <v>0.796875</v>
      </c>
      <c r="Y910" s="55">
        <f t="shared" si="341"/>
        <v>1</v>
      </c>
      <c r="Z910" s="55">
        <f>+Table1[[#This Row],[Hillingdon Sprint Triathlon]]/$R$3</f>
        <v>1</v>
      </c>
      <c r="AA910" s="55">
        <f>+Table1[[#This Row],[London Fields]]/$S$3</f>
        <v>1</v>
      </c>
      <c r="AB910" s="55">
        <f>+Table1[[#This Row],[Jekyll &amp; Hyde Park Duathlon]]/$T$3</f>
        <v>1</v>
      </c>
      <c r="AC910" s="65">
        <f t="shared" si="342"/>
        <v>3.796875</v>
      </c>
      <c r="AD910" s="55">
        <f t="shared" ref="AD910:AD911" si="344">+AC910</f>
        <v>3.796875</v>
      </c>
      <c r="AE910" s="55"/>
      <c r="AF910" s="55"/>
      <c r="AG910" s="55"/>
      <c r="AH910" s="55"/>
      <c r="AI910" s="55"/>
      <c r="AJ910" s="73">
        <f>COUNT(Table1[[#This Row],[F open]:[M SuperVet]])</f>
        <v>1</v>
      </c>
    </row>
    <row r="911" spans="1:36" s="52" customFormat="1" x14ac:dyDescent="0.2">
      <c r="A911" s="16" t="str">
        <f t="shared" ref="A911:A915" si="345">IF(B910=B911,"y"," ")</f>
        <v xml:space="preserve"> </v>
      </c>
      <c r="B911" s="16" t="s">
        <v>1733</v>
      </c>
      <c r="C911" s="15" t="s">
        <v>52</v>
      </c>
      <c r="D911" s="29" t="s">
        <v>217</v>
      </c>
      <c r="E911" s="29" t="s">
        <v>194</v>
      </c>
      <c r="F911" s="82">
        <f t="shared" si="337"/>
        <v>122</v>
      </c>
      <c r="G911" s="82">
        <f>IF(Table1[[#This Row],[F open]]=""," ",RANK(AD911,$AD$5:$AD$1454,1))</f>
        <v>15</v>
      </c>
      <c r="H911" s="82" t="str">
        <f>IF(Table1[[#This Row],[F Vet]]=""," ",RANK(AE911,$AE$5:$AE$1454,1))</f>
        <v xml:space="preserve"> </v>
      </c>
      <c r="I911" s="82" t="str">
        <f>IF(Table1[[#This Row],[F SuperVet]]=""," ",RANK(AF911,$AF$5:$AF$1454,1))</f>
        <v xml:space="preserve"> </v>
      </c>
      <c r="J911" s="82" t="str">
        <f>IF(Table1[[#This Row],[M Open]]=""," ",RANK(AG911,$AG$5:$AG$1454,1))</f>
        <v xml:space="preserve"> </v>
      </c>
      <c r="K911" s="82" t="str">
        <f>IF(Table1[[#This Row],[M Vet]]=""," ",RANK(AH911,$AH$5:$AH$1454,1))</f>
        <v xml:space="preserve"> </v>
      </c>
      <c r="L911" s="82" t="str">
        <f>IF(Table1[[#This Row],[M SuperVet]]=""," ",RANK(AI911,$AI$5:$AI$1454,1))</f>
        <v xml:space="preserve"> </v>
      </c>
      <c r="M911" s="74">
        <v>404</v>
      </c>
      <c r="N911" s="74">
        <v>176</v>
      </c>
      <c r="O911" s="74">
        <v>47</v>
      </c>
      <c r="P911" s="74">
        <v>128</v>
      </c>
      <c r="Q911" s="17">
        <v>187</v>
      </c>
      <c r="R911" s="17">
        <v>139</v>
      </c>
      <c r="S911" s="17">
        <v>67</v>
      </c>
      <c r="T911" s="17">
        <v>179</v>
      </c>
      <c r="U911" s="55">
        <f>+Table1[[#This Row],[Thames Turbo Sprint Triathlon]]/$M$3</f>
        <v>1</v>
      </c>
      <c r="V911" s="55">
        <f t="shared" si="338"/>
        <v>1</v>
      </c>
      <c r="W911" s="55">
        <f t="shared" si="339"/>
        <v>1</v>
      </c>
      <c r="X911" s="55">
        <f t="shared" si="340"/>
        <v>1</v>
      </c>
      <c r="Y911" s="55">
        <f t="shared" si="341"/>
        <v>0.36310679611650487</v>
      </c>
      <c r="Z911" s="55">
        <f>+Table1[[#This Row],[Hillingdon Sprint Triathlon]]/$R$3</f>
        <v>1</v>
      </c>
      <c r="AA911" s="55">
        <f>+Table1[[#This Row],[London Fields]]/$S$3</f>
        <v>0.64423076923076927</v>
      </c>
      <c r="AB911" s="55">
        <f>+Table1[[#This Row],[Jekyll &amp; Hyde Park Duathlon]]/$T$3</f>
        <v>1</v>
      </c>
      <c r="AC911" s="65">
        <f t="shared" si="342"/>
        <v>3.007337565347274</v>
      </c>
      <c r="AD911" s="55">
        <f t="shared" si="344"/>
        <v>3.007337565347274</v>
      </c>
      <c r="AE911" s="55"/>
      <c r="AF911" s="55"/>
      <c r="AG911" s="55"/>
      <c r="AH911" s="55"/>
      <c r="AI911" s="55"/>
      <c r="AJ911" s="73">
        <f>COUNT(Table1[[#This Row],[F open]:[M SuperVet]])</f>
        <v>1</v>
      </c>
    </row>
    <row r="912" spans="1:36" s="52" customFormat="1" hidden="1" x14ac:dyDescent="0.2">
      <c r="A912" s="16" t="str">
        <f t="shared" si="345"/>
        <v xml:space="preserve"> </v>
      </c>
      <c r="B912" s="16" t="s">
        <v>2002</v>
      </c>
      <c r="C912" s="15"/>
      <c r="D912" s="29" t="s">
        <v>397</v>
      </c>
      <c r="E912" s="29" t="s">
        <v>1530</v>
      </c>
      <c r="F912" s="82">
        <f t="shared" si="337"/>
        <v>410</v>
      </c>
      <c r="G912" s="82" t="str">
        <f>IF(Table1[[#This Row],[F open]]=""," ",RANK(AD912,$AD$5:$AD$1454,1))</f>
        <v xml:space="preserve"> </v>
      </c>
      <c r="H912" s="82" t="str">
        <f>IF(Table1[[#This Row],[F Vet]]=""," ",RANK(AE912,$AE$5:$AE$1454,1))</f>
        <v xml:space="preserve"> </v>
      </c>
      <c r="I912" s="82" t="str">
        <f>IF(Table1[[#This Row],[F SuperVet]]=""," ",RANK(AF912,$AF$5:$AF$1454,1))</f>
        <v xml:space="preserve"> </v>
      </c>
      <c r="J912" s="82" t="str">
        <f>IF(Table1[[#This Row],[M Open]]=""," ",RANK(AG912,$AG$5:$AG$1454,1))</f>
        <v xml:space="preserve"> </v>
      </c>
      <c r="K912" s="82">
        <f>IF(Table1[[#This Row],[M Vet]]=""," ",RANK(AH912,$AH$5:$AH$1454,1))</f>
        <v>95</v>
      </c>
      <c r="L912" s="82" t="str">
        <f>IF(Table1[[#This Row],[M SuperVet]]=""," ",RANK(AI912,$AI$5:$AI$1454,1))</f>
        <v xml:space="preserve"> </v>
      </c>
      <c r="M912" s="74">
        <v>404</v>
      </c>
      <c r="N912" s="74">
        <v>176</v>
      </c>
      <c r="O912" s="74">
        <v>47</v>
      </c>
      <c r="P912" s="74">
        <v>128</v>
      </c>
      <c r="Q912" s="17">
        <v>515</v>
      </c>
      <c r="R912" s="17">
        <v>36</v>
      </c>
      <c r="S912" s="17">
        <v>104</v>
      </c>
      <c r="T912" s="17">
        <v>179</v>
      </c>
      <c r="U912" s="55">
        <f>+Table1[[#This Row],[Thames Turbo Sprint Triathlon]]/$M$3</f>
        <v>1</v>
      </c>
      <c r="V912" s="55">
        <f t="shared" si="338"/>
        <v>1</v>
      </c>
      <c r="W912" s="55">
        <f t="shared" si="339"/>
        <v>1</v>
      </c>
      <c r="X912" s="55">
        <f t="shared" si="340"/>
        <v>1</v>
      </c>
      <c r="Y912" s="55">
        <f t="shared" si="341"/>
        <v>1</v>
      </c>
      <c r="Z912" s="55">
        <f>+Table1[[#This Row],[Hillingdon Sprint Triathlon]]/$R$3</f>
        <v>0.25899280575539568</v>
      </c>
      <c r="AA912" s="55">
        <f>+Table1[[#This Row],[London Fields]]/$S$3</f>
        <v>1</v>
      </c>
      <c r="AB912" s="55">
        <f>+Table1[[#This Row],[Jekyll &amp; Hyde Park Duathlon]]/$T$3</f>
        <v>1</v>
      </c>
      <c r="AC912" s="65">
        <f t="shared" si="342"/>
        <v>3.2589928057553958</v>
      </c>
      <c r="AD912" s="55"/>
      <c r="AE912" s="55"/>
      <c r="AF912" s="55"/>
      <c r="AG912" s="55"/>
      <c r="AH912" s="55">
        <f t="shared" ref="AH912:AH913" si="346">+AC912</f>
        <v>3.2589928057553958</v>
      </c>
      <c r="AI912" s="55"/>
      <c r="AJ912" s="73">
        <f>COUNT(Table1[[#This Row],[F open]:[M SuperVet]])</f>
        <v>1</v>
      </c>
    </row>
    <row r="913" spans="1:36" s="52" customFormat="1" hidden="1" x14ac:dyDescent="0.2">
      <c r="A913" s="16" t="str">
        <f t="shared" si="345"/>
        <v xml:space="preserve"> </v>
      </c>
      <c r="B913" s="16" t="s">
        <v>994</v>
      </c>
      <c r="C913" s="15" t="s">
        <v>995</v>
      </c>
      <c r="D913" s="29" t="s">
        <v>397</v>
      </c>
      <c r="E913" s="29" t="s">
        <v>188</v>
      </c>
      <c r="F913" s="82">
        <f t="shared" si="337"/>
        <v>1215</v>
      </c>
      <c r="G913" s="82" t="str">
        <f>IF(Table1[[#This Row],[F open]]=""," ",RANK(AD913,$AD$5:$AD$1454,1))</f>
        <v xml:space="preserve"> </v>
      </c>
      <c r="H913" s="82" t="str">
        <f>IF(Table1[[#This Row],[F Vet]]=""," ",RANK(AE913,$AE$5:$AE$1454,1))</f>
        <v xml:space="preserve"> </v>
      </c>
      <c r="I913" s="82" t="str">
        <f>IF(Table1[[#This Row],[F SuperVet]]=""," ",RANK(AF913,$AF$5:$AF$1454,1))</f>
        <v xml:space="preserve"> </v>
      </c>
      <c r="J913" s="82" t="str">
        <f>IF(Table1[[#This Row],[M Open]]=""," ",RANK(AG913,$AG$5:$AG$1454,1))</f>
        <v xml:space="preserve"> </v>
      </c>
      <c r="K913" s="82">
        <f>IF(Table1[[#This Row],[M Vet]]=""," ",RANK(AH913,$AH$5:$AH$1454,1))</f>
        <v>294</v>
      </c>
      <c r="L913" s="82" t="str">
        <f>IF(Table1[[#This Row],[M SuperVet]]=""," ",RANK(AI913,$AI$5:$AI$1454,1))</f>
        <v xml:space="preserve"> </v>
      </c>
      <c r="M913" s="74">
        <v>343</v>
      </c>
      <c r="N913" s="74">
        <v>176</v>
      </c>
      <c r="O913" s="74">
        <v>47</v>
      </c>
      <c r="P913" s="74">
        <v>128</v>
      </c>
      <c r="Q913" s="17">
        <v>515</v>
      </c>
      <c r="R913" s="17">
        <v>139</v>
      </c>
      <c r="S913" s="17">
        <v>104</v>
      </c>
      <c r="T913" s="17">
        <v>179</v>
      </c>
      <c r="U913" s="55">
        <f>+Table1[[#This Row],[Thames Turbo Sprint Triathlon]]/$M$3</f>
        <v>0.84900990099009899</v>
      </c>
      <c r="V913" s="55">
        <f t="shared" si="338"/>
        <v>1</v>
      </c>
      <c r="W913" s="55">
        <f t="shared" si="339"/>
        <v>1</v>
      </c>
      <c r="X913" s="55">
        <f t="shared" si="340"/>
        <v>1</v>
      </c>
      <c r="Y913" s="55">
        <f t="shared" si="341"/>
        <v>1</v>
      </c>
      <c r="Z913" s="55">
        <f>+Table1[[#This Row],[Hillingdon Sprint Triathlon]]/$R$3</f>
        <v>1</v>
      </c>
      <c r="AA913" s="55">
        <f>+Table1[[#This Row],[London Fields]]/$S$3</f>
        <v>1</v>
      </c>
      <c r="AB913" s="55">
        <f>+Table1[[#This Row],[Jekyll &amp; Hyde Park Duathlon]]/$T$3</f>
        <v>1</v>
      </c>
      <c r="AC913" s="65">
        <f t="shared" si="342"/>
        <v>3.8490099009900991</v>
      </c>
      <c r="AD913" s="55"/>
      <c r="AE913" s="55"/>
      <c r="AF913" s="55"/>
      <c r="AG913" s="55"/>
      <c r="AH913" s="55">
        <f t="shared" si="346"/>
        <v>3.8490099009900991</v>
      </c>
      <c r="AI913" s="55"/>
      <c r="AJ913" s="73">
        <f>COUNT(Table1[[#This Row],[F open]:[M SuperVet]])</f>
        <v>1</v>
      </c>
    </row>
    <row r="914" spans="1:36" s="52" customFormat="1" hidden="1" x14ac:dyDescent="0.2">
      <c r="A914" s="16" t="str">
        <f t="shared" si="345"/>
        <v xml:space="preserve"> </v>
      </c>
      <c r="B914" s="16" t="s">
        <v>443</v>
      </c>
      <c r="C914" s="15"/>
      <c r="D914" s="29" t="s">
        <v>217</v>
      </c>
      <c r="E914" s="29" t="s">
        <v>188</v>
      </c>
      <c r="F914" s="82">
        <f t="shared" si="337"/>
        <v>503</v>
      </c>
      <c r="G914" s="82" t="str">
        <f>IF(Table1[[#This Row],[F open]]=""," ",RANK(AD914,$AD$5:$AD$1454,1))</f>
        <v xml:space="preserve"> </v>
      </c>
      <c r="H914" s="82" t="str">
        <f>IF(Table1[[#This Row],[F Vet]]=""," ",RANK(AE914,$AE$5:$AE$1454,1))</f>
        <v xml:space="preserve"> </v>
      </c>
      <c r="I914" s="82" t="str">
        <f>IF(Table1[[#This Row],[F SuperVet]]=""," ",RANK(AF914,$AF$5:$AF$1454,1))</f>
        <v xml:space="preserve"> </v>
      </c>
      <c r="J914" s="82">
        <f>IF(Table1[[#This Row],[M Open]]=""," ",RANK(AG914,$AG$5:$AG$1454,1))</f>
        <v>285</v>
      </c>
      <c r="K914" s="82" t="str">
        <f>IF(Table1[[#This Row],[M Vet]]=""," ",RANK(AH914,$AH$5:$AH$1454,1))</f>
        <v xml:space="preserve"> </v>
      </c>
      <c r="L914" s="82" t="str">
        <f>IF(Table1[[#This Row],[M SuperVet]]=""," ",RANK(AI914,$AI$5:$AI$1454,1))</f>
        <v xml:space="preserve"> </v>
      </c>
      <c r="M914" s="74">
        <v>133</v>
      </c>
      <c r="N914" s="74">
        <v>176</v>
      </c>
      <c r="O914" s="74">
        <v>47</v>
      </c>
      <c r="P914" s="74">
        <v>128</v>
      </c>
      <c r="Q914" s="17">
        <v>515</v>
      </c>
      <c r="R914" s="17">
        <v>139</v>
      </c>
      <c r="S914" s="17">
        <v>104</v>
      </c>
      <c r="T914" s="17">
        <v>179</v>
      </c>
      <c r="U914" s="55">
        <f>+Table1[[#This Row],[Thames Turbo Sprint Triathlon]]/$M$3</f>
        <v>0.32920792079207922</v>
      </c>
      <c r="V914" s="55">
        <f t="shared" si="338"/>
        <v>1</v>
      </c>
      <c r="W914" s="55">
        <f t="shared" si="339"/>
        <v>1</v>
      </c>
      <c r="X914" s="55">
        <f t="shared" si="340"/>
        <v>1</v>
      </c>
      <c r="Y914" s="55">
        <f t="shared" si="341"/>
        <v>1</v>
      </c>
      <c r="Z914" s="55">
        <f>+Table1[[#This Row],[Hillingdon Sprint Triathlon]]/$R$3</f>
        <v>1</v>
      </c>
      <c r="AA914" s="55">
        <f>+Table1[[#This Row],[London Fields]]/$S$3</f>
        <v>1</v>
      </c>
      <c r="AB914" s="55">
        <f>+Table1[[#This Row],[Jekyll &amp; Hyde Park Duathlon]]/$T$3</f>
        <v>1</v>
      </c>
      <c r="AC914" s="65">
        <f t="shared" si="342"/>
        <v>3.3292079207920793</v>
      </c>
      <c r="AD914" s="55"/>
      <c r="AE914" s="55"/>
      <c r="AF914" s="55"/>
      <c r="AG914" s="55">
        <f t="shared" ref="AG914:AG916" si="347">+AC914</f>
        <v>3.3292079207920793</v>
      </c>
      <c r="AH914" s="55"/>
      <c r="AI914" s="55"/>
      <c r="AJ914" s="73">
        <f>COUNT(Table1[[#This Row],[F open]:[M SuperVet]])</f>
        <v>1</v>
      </c>
    </row>
    <row r="915" spans="1:36" s="52" customFormat="1" hidden="1" x14ac:dyDescent="0.2">
      <c r="A915" s="16" t="str">
        <f t="shared" si="345"/>
        <v xml:space="preserve"> </v>
      </c>
      <c r="B915" s="16" t="s">
        <v>1839</v>
      </c>
      <c r="C915" s="15"/>
      <c r="D915" s="29" t="s">
        <v>217</v>
      </c>
      <c r="E915" s="29" t="s">
        <v>188</v>
      </c>
      <c r="F915" s="82">
        <f t="shared" si="337"/>
        <v>941</v>
      </c>
      <c r="G915" s="82" t="str">
        <f>IF(Table1[[#This Row],[F open]]=""," ",RANK(AD915,$AD$5:$AD$1454,1))</f>
        <v xml:space="preserve"> </v>
      </c>
      <c r="H915" s="82" t="str">
        <f>IF(Table1[[#This Row],[F Vet]]=""," ",RANK(AE915,$AE$5:$AE$1454,1))</f>
        <v xml:space="preserve"> </v>
      </c>
      <c r="I915" s="82" t="str">
        <f>IF(Table1[[#This Row],[F SuperVet]]=""," ",RANK(AF915,$AF$5:$AF$1454,1))</f>
        <v xml:space="preserve"> </v>
      </c>
      <c r="J915" s="82">
        <f>IF(Table1[[#This Row],[M Open]]=""," ",RANK(AG915,$AG$5:$AG$1454,1))</f>
        <v>474</v>
      </c>
      <c r="K915" s="82" t="str">
        <f>IF(Table1[[#This Row],[M Vet]]=""," ",RANK(AH915,$AH$5:$AH$1454,1))</f>
        <v xml:space="preserve"> </v>
      </c>
      <c r="L915" s="82" t="str">
        <f>IF(Table1[[#This Row],[M SuperVet]]=""," ",RANK(AI915,$AI$5:$AI$1454,1))</f>
        <v xml:space="preserve"> </v>
      </c>
      <c r="M915" s="74">
        <v>404</v>
      </c>
      <c r="N915" s="74">
        <v>176</v>
      </c>
      <c r="O915" s="74">
        <v>47</v>
      </c>
      <c r="P915" s="74">
        <v>128</v>
      </c>
      <c r="Q915" s="17">
        <v>340</v>
      </c>
      <c r="R915" s="17">
        <v>139</v>
      </c>
      <c r="S915" s="17">
        <v>104</v>
      </c>
      <c r="T915" s="17">
        <v>179</v>
      </c>
      <c r="U915" s="55">
        <f>+Table1[[#This Row],[Thames Turbo Sprint Triathlon]]/$M$3</f>
        <v>1</v>
      </c>
      <c r="V915" s="55">
        <f t="shared" si="338"/>
        <v>1</v>
      </c>
      <c r="W915" s="55">
        <f t="shared" si="339"/>
        <v>1</v>
      </c>
      <c r="X915" s="55">
        <f t="shared" si="340"/>
        <v>1</v>
      </c>
      <c r="Y915" s="55">
        <f t="shared" si="341"/>
        <v>0.66019417475728159</v>
      </c>
      <c r="Z915" s="55">
        <f>+Table1[[#This Row],[Hillingdon Sprint Triathlon]]/$R$3</f>
        <v>1</v>
      </c>
      <c r="AA915" s="55">
        <f>+Table1[[#This Row],[London Fields]]/$S$3</f>
        <v>1</v>
      </c>
      <c r="AB915" s="55">
        <f>+Table1[[#This Row],[Jekyll &amp; Hyde Park Duathlon]]/$T$3</f>
        <v>1</v>
      </c>
      <c r="AC915" s="65">
        <f t="shared" si="342"/>
        <v>3.6601941747572817</v>
      </c>
      <c r="AD915" s="55"/>
      <c r="AE915" s="55"/>
      <c r="AF915" s="55"/>
      <c r="AG915" s="55">
        <f t="shared" si="347"/>
        <v>3.6601941747572817</v>
      </c>
      <c r="AH915" s="55"/>
      <c r="AI915" s="55"/>
      <c r="AJ915" s="73">
        <f>COUNT(Table1[[#This Row],[F open]:[M SuperVet]])</f>
        <v>1</v>
      </c>
    </row>
    <row r="916" spans="1:36" s="52" customFormat="1" hidden="1" x14ac:dyDescent="0.2">
      <c r="A916" s="16" t="str">
        <f>IF(B915=B916,"y"," ")</f>
        <v xml:space="preserve"> </v>
      </c>
      <c r="B916" s="16" t="s">
        <v>1403</v>
      </c>
      <c r="C916" s="15"/>
      <c r="D916" s="29" t="s">
        <v>217</v>
      </c>
      <c r="E916" s="29" t="s">
        <v>188</v>
      </c>
      <c r="F916" s="82">
        <f t="shared" si="337"/>
        <v>628</v>
      </c>
      <c r="G916" s="82" t="str">
        <f>IF(Table1[[#This Row],[F open]]=""," ",RANK(AD916,$AD$5:$AD$1454,1))</f>
        <v xml:space="preserve"> </v>
      </c>
      <c r="H916" s="82" t="str">
        <f>IF(Table1[[#This Row],[F Vet]]=""," ",RANK(AE916,$AE$5:$AE$1454,1))</f>
        <v xml:space="preserve"> </v>
      </c>
      <c r="I916" s="82" t="str">
        <f>IF(Table1[[#This Row],[F SuperVet]]=""," ",RANK(AF916,$AF$5:$AF$1454,1))</f>
        <v xml:space="preserve"> </v>
      </c>
      <c r="J916" s="82">
        <f>IF(Table1[[#This Row],[M Open]]=""," ",RANK(AG916,$AG$5:$AG$1454,1))</f>
        <v>344</v>
      </c>
      <c r="K916" s="82" t="str">
        <f>IF(Table1[[#This Row],[M Vet]]=""," ",RANK(AH916,$AH$5:$AH$1454,1))</f>
        <v xml:space="preserve"> </v>
      </c>
      <c r="L916" s="82" t="str">
        <f>IF(Table1[[#This Row],[M SuperVet]]=""," ",RANK(AI916,$AI$5:$AI$1454,1))</f>
        <v xml:space="preserve"> </v>
      </c>
      <c r="M916" s="74">
        <v>404</v>
      </c>
      <c r="N916" s="74">
        <v>75</v>
      </c>
      <c r="O916" s="74">
        <v>47</v>
      </c>
      <c r="P916" s="74">
        <v>128</v>
      </c>
      <c r="Q916" s="17">
        <v>515</v>
      </c>
      <c r="R916" s="17">
        <v>139</v>
      </c>
      <c r="S916" s="17">
        <v>104</v>
      </c>
      <c r="T916" s="17">
        <v>179</v>
      </c>
      <c r="U916" s="55">
        <f>+Table1[[#This Row],[Thames Turbo Sprint Triathlon]]/$M$3</f>
        <v>1</v>
      </c>
      <c r="V916" s="55">
        <f t="shared" si="338"/>
        <v>0.42613636363636365</v>
      </c>
      <c r="W916" s="55">
        <f t="shared" si="339"/>
        <v>1</v>
      </c>
      <c r="X916" s="55">
        <f t="shared" si="340"/>
        <v>1</v>
      </c>
      <c r="Y916" s="55">
        <f t="shared" si="341"/>
        <v>1</v>
      </c>
      <c r="Z916" s="55">
        <f>+Table1[[#This Row],[Hillingdon Sprint Triathlon]]/$R$3</f>
        <v>1</v>
      </c>
      <c r="AA916" s="55">
        <f>+Table1[[#This Row],[London Fields]]/$S$3</f>
        <v>1</v>
      </c>
      <c r="AB916" s="55">
        <f>+Table1[[#This Row],[Jekyll &amp; Hyde Park Duathlon]]/$T$3</f>
        <v>1</v>
      </c>
      <c r="AC916" s="65">
        <f t="shared" si="342"/>
        <v>3.4261363636363638</v>
      </c>
      <c r="AD916" s="55"/>
      <c r="AE916" s="55"/>
      <c r="AF916" s="55"/>
      <c r="AG916" s="55">
        <f t="shared" si="347"/>
        <v>3.4261363636363638</v>
      </c>
      <c r="AH916" s="55"/>
      <c r="AI916" s="55"/>
      <c r="AJ916" s="73">
        <f>COUNT(Table1[[#This Row],[F open]:[M SuperVet]])</f>
        <v>1</v>
      </c>
    </row>
    <row r="917" spans="1:36" s="52" customFormat="1" hidden="1" x14ac:dyDescent="0.2">
      <c r="A917" s="16" t="str">
        <f>IF(B916=B917,"y"," ")</f>
        <v xml:space="preserve"> </v>
      </c>
      <c r="B917" s="16" t="s">
        <v>807</v>
      </c>
      <c r="C917" s="15" t="s">
        <v>51</v>
      </c>
      <c r="D917" s="29" t="s">
        <v>1059</v>
      </c>
      <c r="E917" s="29" t="s">
        <v>188</v>
      </c>
      <c r="F917" s="82">
        <f t="shared" si="337"/>
        <v>31</v>
      </c>
      <c r="G917" s="82" t="str">
        <f>IF(Table1[[#This Row],[F open]]=""," ",RANK(AD917,$AD$5:$AD$1454,1))</f>
        <v xml:space="preserve"> </v>
      </c>
      <c r="H917" s="82" t="str">
        <f>IF(Table1[[#This Row],[F Vet]]=""," ",RANK(AE917,$AE$5:$AE$1454,1))</f>
        <v xml:space="preserve"> </v>
      </c>
      <c r="I917" s="82" t="str">
        <f>IF(Table1[[#This Row],[F SuperVet]]=""," ",RANK(AF917,$AF$5:$AF$1454,1))</f>
        <v xml:space="preserve"> </v>
      </c>
      <c r="J917" s="82" t="str">
        <f>IF(Table1[[#This Row],[M Open]]=""," ",RANK(AG917,$AG$5:$AG$1454,1))</f>
        <v xml:space="preserve"> </v>
      </c>
      <c r="K917" s="82" t="str">
        <f>IF(Table1[[#This Row],[M Vet]]=""," ",RANK(AH917,$AH$5:$AH$1454,1))</f>
        <v xml:space="preserve"> </v>
      </c>
      <c r="L917" s="82">
        <f>IF(Table1[[#This Row],[M SuperVet]]=""," ",RANK(AI917,$AI$5:$AI$1454,1))</f>
        <v>2</v>
      </c>
      <c r="M917" s="74">
        <v>110</v>
      </c>
      <c r="N917" s="74">
        <v>176</v>
      </c>
      <c r="O917" s="74">
        <v>47</v>
      </c>
      <c r="P917" s="74">
        <v>51</v>
      </c>
      <c r="Q917" s="17">
        <v>515</v>
      </c>
      <c r="R917" s="17">
        <v>40</v>
      </c>
      <c r="S917" s="17">
        <v>104</v>
      </c>
      <c r="T917" s="17">
        <v>179</v>
      </c>
      <c r="U917" s="55">
        <f>+Table1[[#This Row],[Thames Turbo Sprint Triathlon]]/$M$3</f>
        <v>0.2722772277227723</v>
      </c>
      <c r="V917" s="55">
        <f t="shared" si="338"/>
        <v>1</v>
      </c>
      <c r="W917" s="55">
        <f t="shared" si="339"/>
        <v>1</v>
      </c>
      <c r="X917" s="55">
        <f t="shared" si="340"/>
        <v>0.3984375</v>
      </c>
      <c r="Y917" s="55">
        <f t="shared" si="341"/>
        <v>1</v>
      </c>
      <c r="Z917" s="55">
        <f>+Table1[[#This Row],[Hillingdon Sprint Triathlon]]/$R$3</f>
        <v>0.28776978417266186</v>
      </c>
      <c r="AA917" s="55">
        <f>+Table1[[#This Row],[London Fields]]/$S$3</f>
        <v>1</v>
      </c>
      <c r="AB917" s="55">
        <f>+Table1[[#This Row],[Jekyll &amp; Hyde Park Duathlon]]/$T$3</f>
        <v>1</v>
      </c>
      <c r="AC917" s="65">
        <f t="shared" si="342"/>
        <v>1.9584845118954342</v>
      </c>
      <c r="AD917" s="55"/>
      <c r="AE917" s="55"/>
      <c r="AF917" s="55"/>
      <c r="AG917" s="55"/>
      <c r="AH917" s="55"/>
      <c r="AI917" s="55">
        <f>+AC917</f>
        <v>1.9584845118954342</v>
      </c>
      <c r="AJ917" s="73">
        <f>COUNT(Table1[[#This Row],[F open]:[M SuperVet]])</f>
        <v>1</v>
      </c>
    </row>
    <row r="918" spans="1:36" s="52" customFormat="1" hidden="1" x14ac:dyDescent="0.2">
      <c r="A918" s="16" t="str">
        <f>IF(B917=B918,"y"," ")</f>
        <v xml:space="preserve"> </v>
      </c>
      <c r="B918" s="16" t="s">
        <v>1570</v>
      </c>
      <c r="C918" s="15"/>
      <c r="D918" s="29" t="s">
        <v>217</v>
      </c>
      <c r="E918" s="29" t="s">
        <v>1530</v>
      </c>
      <c r="F918" s="82">
        <f t="shared" si="337"/>
        <v>900</v>
      </c>
      <c r="G918" s="82" t="str">
        <f>IF(Table1[[#This Row],[F open]]=""," ",RANK(AD918,$AD$5:$AD$1454,1))</f>
        <v xml:space="preserve"> </v>
      </c>
      <c r="H918" s="82" t="str">
        <f>IF(Table1[[#This Row],[F Vet]]=""," ",RANK(AE918,$AE$5:$AE$1454,1))</f>
        <v xml:space="preserve"> </v>
      </c>
      <c r="I918" s="82" t="str">
        <f>IF(Table1[[#This Row],[F SuperVet]]=""," ",RANK(AF918,$AF$5:$AF$1454,1))</f>
        <v xml:space="preserve"> </v>
      </c>
      <c r="J918" s="82">
        <f>IF(Table1[[#This Row],[M Open]]=""," ",RANK(AG918,$AG$5:$AG$1454,1))</f>
        <v>456</v>
      </c>
      <c r="K918" s="82" t="str">
        <f>IF(Table1[[#This Row],[M Vet]]=""," ",RANK(AH918,$AH$5:$AH$1454,1))</f>
        <v xml:space="preserve"> </v>
      </c>
      <c r="L918" s="82" t="str">
        <f>IF(Table1[[#This Row],[M SuperVet]]=""," ",RANK(AI918,$AI$5:$AI$1454,1))</f>
        <v xml:space="preserve"> </v>
      </c>
      <c r="M918" s="74">
        <v>404</v>
      </c>
      <c r="N918" s="74">
        <v>176</v>
      </c>
      <c r="O918" s="74">
        <v>47</v>
      </c>
      <c r="P918" s="74">
        <v>81</v>
      </c>
      <c r="Q918" s="17">
        <v>515</v>
      </c>
      <c r="R918" s="17">
        <v>139</v>
      </c>
      <c r="S918" s="17">
        <v>104</v>
      </c>
      <c r="T918" s="17">
        <v>179</v>
      </c>
      <c r="U918" s="55">
        <f>+Table1[[#This Row],[Thames Turbo Sprint Triathlon]]/$M$3</f>
        <v>1</v>
      </c>
      <c r="V918" s="55">
        <f t="shared" si="338"/>
        <v>1</v>
      </c>
      <c r="W918" s="55">
        <f t="shared" si="339"/>
        <v>1</v>
      </c>
      <c r="X918" s="55">
        <f t="shared" si="340"/>
        <v>0.6328125</v>
      </c>
      <c r="Y918" s="55">
        <f t="shared" si="341"/>
        <v>1</v>
      </c>
      <c r="Z918" s="55">
        <f>+Table1[[#This Row],[Hillingdon Sprint Triathlon]]/$R$3</f>
        <v>1</v>
      </c>
      <c r="AA918" s="55">
        <f>+Table1[[#This Row],[London Fields]]/$S$3</f>
        <v>1</v>
      </c>
      <c r="AB918" s="55">
        <f>+Table1[[#This Row],[Jekyll &amp; Hyde Park Duathlon]]/$T$3</f>
        <v>1</v>
      </c>
      <c r="AC918" s="65">
        <f t="shared" si="342"/>
        <v>3.6328125</v>
      </c>
      <c r="AD918" s="55"/>
      <c r="AE918" s="55"/>
      <c r="AF918" s="55"/>
      <c r="AG918" s="55">
        <f>+AC918</f>
        <v>3.6328125</v>
      </c>
      <c r="AH918" s="55"/>
      <c r="AI918" s="55"/>
      <c r="AJ918" s="73">
        <f>COUNT(Table1[[#This Row],[F open]:[M SuperVet]])</f>
        <v>1</v>
      </c>
    </row>
    <row r="919" spans="1:36" s="52" customFormat="1" hidden="1" x14ac:dyDescent="0.2">
      <c r="A919" s="16" t="str">
        <f>IF(B918=B919,"y"," ")</f>
        <v xml:space="preserve"> </v>
      </c>
      <c r="B919" s="16" t="s">
        <v>612</v>
      </c>
      <c r="C919" s="15" t="s">
        <v>144</v>
      </c>
      <c r="D919" s="29" t="s">
        <v>397</v>
      </c>
      <c r="E919" s="29" t="s">
        <v>188</v>
      </c>
      <c r="F919" s="82">
        <f t="shared" si="337"/>
        <v>42</v>
      </c>
      <c r="G919" s="82" t="str">
        <f>IF(Table1[[#This Row],[F open]]=""," ",RANK(AD919,$AD$5:$AD$1454,1))</f>
        <v xml:space="preserve"> </v>
      </c>
      <c r="H919" s="82" t="str">
        <f>IF(Table1[[#This Row],[F Vet]]=""," ",RANK(AE919,$AE$5:$AE$1454,1))</f>
        <v xml:space="preserve"> </v>
      </c>
      <c r="I919" s="82" t="str">
        <f>IF(Table1[[#This Row],[F SuperVet]]=""," ",RANK(AF919,$AF$5:$AF$1454,1))</f>
        <v xml:space="preserve"> </v>
      </c>
      <c r="J919" s="82" t="str">
        <f>IF(Table1[[#This Row],[M Open]]=""," ",RANK(AG919,$AG$5:$AG$1454,1))</f>
        <v xml:space="preserve"> </v>
      </c>
      <c r="K919" s="82">
        <f>IF(Table1[[#This Row],[M Vet]]=""," ",RANK(AH919,$AH$5:$AH$1454,1))</f>
        <v>13</v>
      </c>
      <c r="L919" s="82" t="str">
        <f>IF(Table1[[#This Row],[M SuperVet]]=""," ",RANK(AI919,$AI$5:$AI$1454,1))</f>
        <v xml:space="preserve"> </v>
      </c>
      <c r="M919" s="74">
        <v>404</v>
      </c>
      <c r="N919" s="74">
        <v>73</v>
      </c>
      <c r="O919" s="74">
        <v>47</v>
      </c>
      <c r="P919" s="74">
        <v>53</v>
      </c>
      <c r="Q919" s="17">
        <v>515</v>
      </c>
      <c r="R919" s="17">
        <v>139</v>
      </c>
      <c r="S919" s="17">
        <v>104</v>
      </c>
      <c r="T919" s="17">
        <v>54</v>
      </c>
      <c r="U919" s="55">
        <f>+Table1[[#This Row],[Thames Turbo Sprint Triathlon]]/$M$3</f>
        <v>1</v>
      </c>
      <c r="V919" s="55">
        <f t="shared" si="338"/>
        <v>0.41477272727272729</v>
      </c>
      <c r="W919" s="55">
        <f t="shared" si="339"/>
        <v>1</v>
      </c>
      <c r="X919" s="55">
        <f t="shared" si="340"/>
        <v>0.4140625</v>
      </c>
      <c r="Y919" s="55">
        <f t="shared" si="341"/>
        <v>1</v>
      </c>
      <c r="Z919" s="55">
        <f>+Table1[[#This Row],[Hillingdon Sprint Triathlon]]/$R$3</f>
        <v>1</v>
      </c>
      <c r="AA919" s="55">
        <f>+Table1[[#This Row],[London Fields]]/$S$3</f>
        <v>1</v>
      </c>
      <c r="AB919" s="55">
        <f>+Table1[[#This Row],[Jekyll &amp; Hyde Park Duathlon]]/$T$3</f>
        <v>0.3016759776536313</v>
      </c>
      <c r="AC919" s="65">
        <f t="shared" si="342"/>
        <v>2.1305112049263588</v>
      </c>
      <c r="AD919" s="55"/>
      <c r="AE919" s="55"/>
      <c r="AF919" s="55"/>
      <c r="AG919" s="55"/>
      <c r="AH919" s="55">
        <f>+AC919</f>
        <v>2.1305112049263588</v>
      </c>
      <c r="AI919" s="55"/>
      <c r="AJ919" s="73">
        <f>COUNT(Table1[[#This Row],[F open]:[M SuperVet]])</f>
        <v>1</v>
      </c>
    </row>
    <row r="920" spans="1:36" s="52" customFormat="1" hidden="1" x14ac:dyDescent="0.2">
      <c r="A920" s="16" t="str">
        <f t="shared" ref="A920:A921" si="348">IF(B919=B920,"y"," ")</f>
        <v xml:space="preserve"> </v>
      </c>
      <c r="B920" s="16" t="s">
        <v>2026</v>
      </c>
      <c r="C920" s="15" t="s">
        <v>216</v>
      </c>
      <c r="D920" s="29" t="s">
        <v>1059</v>
      </c>
      <c r="E920" s="29" t="s">
        <v>1530</v>
      </c>
      <c r="F920" s="82">
        <f t="shared" si="337"/>
        <v>1013</v>
      </c>
      <c r="G920" s="82" t="str">
        <f>IF(Table1[[#This Row],[F open]]=""," ",RANK(AD920,$AD$5:$AD$1454,1))</f>
        <v xml:space="preserve"> </v>
      </c>
      <c r="H920" s="82" t="str">
        <f>IF(Table1[[#This Row],[F Vet]]=""," ",RANK(AE920,$AE$5:$AE$1454,1))</f>
        <v xml:space="preserve"> </v>
      </c>
      <c r="I920" s="82" t="str">
        <f>IF(Table1[[#This Row],[F SuperVet]]=""," ",RANK(AF920,$AF$5:$AF$1454,1))</f>
        <v xml:space="preserve"> </v>
      </c>
      <c r="J920" s="82" t="str">
        <f>IF(Table1[[#This Row],[M Open]]=""," ",RANK(AG920,$AG$5:$AG$1454,1))</f>
        <v xml:space="preserve"> </v>
      </c>
      <c r="K920" s="82" t="str">
        <f>IF(Table1[[#This Row],[M Vet]]=""," ",RANK(AH920,$AH$5:$AH$1454,1))</f>
        <v xml:space="preserve"> </v>
      </c>
      <c r="L920" s="82">
        <f>IF(Table1[[#This Row],[M SuperVet]]=""," ",RANK(AI920,$AI$5:$AI$1454,1))</f>
        <v>59</v>
      </c>
      <c r="M920" s="74">
        <v>404</v>
      </c>
      <c r="N920" s="74">
        <v>176</v>
      </c>
      <c r="O920" s="74">
        <v>47</v>
      </c>
      <c r="P920" s="74">
        <v>128</v>
      </c>
      <c r="Q920" s="17">
        <v>515</v>
      </c>
      <c r="R920" s="17">
        <v>99</v>
      </c>
      <c r="S920" s="17">
        <v>104</v>
      </c>
      <c r="T920" s="17">
        <v>179</v>
      </c>
      <c r="U920" s="55">
        <f>+Table1[[#This Row],[Thames Turbo Sprint Triathlon]]/$M$3</f>
        <v>1</v>
      </c>
      <c r="V920" s="55">
        <f t="shared" si="338"/>
        <v>1</v>
      </c>
      <c r="W920" s="55">
        <f t="shared" si="339"/>
        <v>1</v>
      </c>
      <c r="X920" s="55">
        <f t="shared" si="340"/>
        <v>1</v>
      </c>
      <c r="Y920" s="55">
        <f t="shared" si="341"/>
        <v>1</v>
      </c>
      <c r="Z920" s="55">
        <f>+Table1[[#This Row],[Hillingdon Sprint Triathlon]]/$R$3</f>
        <v>0.71223021582733814</v>
      </c>
      <c r="AA920" s="55">
        <f>+Table1[[#This Row],[London Fields]]/$S$3</f>
        <v>1</v>
      </c>
      <c r="AB920" s="55">
        <f>+Table1[[#This Row],[Jekyll &amp; Hyde Park Duathlon]]/$T$3</f>
        <v>1</v>
      </c>
      <c r="AC920" s="65">
        <f t="shared" si="342"/>
        <v>3.7122302158273381</v>
      </c>
      <c r="AD920" s="55"/>
      <c r="AE920" s="55"/>
      <c r="AF920" s="55"/>
      <c r="AG920" s="55"/>
      <c r="AH920" s="55"/>
      <c r="AI920" s="55">
        <f t="shared" ref="AI920:AI921" si="349">+AC920</f>
        <v>3.7122302158273381</v>
      </c>
      <c r="AJ920" s="73">
        <f>COUNT(Table1[[#This Row],[F open]:[M SuperVet]])</f>
        <v>1</v>
      </c>
    </row>
    <row r="921" spans="1:36" s="52" customFormat="1" hidden="1" x14ac:dyDescent="0.2">
      <c r="A921" s="16" t="str">
        <f t="shared" si="348"/>
        <v xml:space="preserve"> </v>
      </c>
      <c r="B921" s="16" t="s">
        <v>758</v>
      </c>
      <c r="C921" s="15" t="s">
        <v>760</v>
      </c>
      <c r="D921" s="29" t="s">
        <v>1059</v>
      </c>
      <c r="E921" s="29" t="s">
        <v>188</v>
      </c>
      <c r="F921" s="82">
        <f t="shared" si="337"/>
        <v>239</v>
      </c>
      <c r="G921" s="82" t="str">
        <f>IF(Table1[[#This Row],[F open]]=""," ",RANK(AD921,$AD$5:$AD$1454,1))</f>
        <v xml:space="preserve"> </v>
      </c>
      <c r="H921" s="82" t="str">
        <f>IF(Table1[[#This Row],[F Vet]]=""," ",RANK(AE921,$AE$5:$AE$1454,1))</f>
        <v xml:space="preserve"> </v>
      </c>
      <c r="I921" s="82" t="str">
        <f>IF(Table1[[#This Row],[F SuperVet]]=""," ",RANK(AF921,$AF$5:$AF$1454,1))</f>
        <v xml:space="preserve"> </v>
      </c>
      <c r="J921" s="82" t="str">
        <f>IF(Table1[[#This Row],[M Open]]=""," ",RANK(AG921,$AG$5:$AG$1454,1))</f>
        <v xml:space="preserve"> </v>
      </c>
      <c r="K921" s="82" t="str">
        <f>IF(Table1[[#This Row],[M Vet]]=""," ",RANK(AH921,$AH$5:$AH$1454,1))</f>
        <v xml:space="preserve"> </v>
      </c>
      <c r="L921" s="82">
        <f>IF(Table1[[#This Row],[M SuperVet]]=""," ",RANK(AI921,$AI$5:$AI$1454,1))</f>
        <v>13</v>
      </c>
      <c r="M921" s="74">
        <v>49</v>
      </c>
      <c r="N921" s="74">
        <v>176</v>
      </c>
      <c r="O921" s="74">
        <v>47</v>
      </c>
      <c r="P921" s="74">
        <v>128</v>
      </c>
      <c r="Q921" s="17">
        <v>515</v>
      </c>
      <c r="R921" s="17">
        <v>139</v>
      </c>
      <c r="S921" s="17">
        <v>104</v>
      </c>
      <c r="T921" s="17">
        <v>179</v>
      </c>
      <c r="U921" s="55">
        <f>+Table1[[#This Row],[Thames Turbo Sprint Triathlon]]/$M$3</f>
        <v>0.12128712871287128</v>
      </c>
      <c r="V921" s="55">
        <f t="shared" si="338"/>
        <v>1</v>
      </c>
      <c r="W921" s="55">
        <f t="shared" si="339"/>
        <v>1</v>
      </c>
      <c r="X921" s="55">
        <f t="shared" si="340"/>
        <v>1</v>
      </c>
      <c r="Y921" s="55">
        <f t="shared" si="341"/>
        <v>1</v>
      </c>
      <c r="Z921" s="55">
        <f>+Table1[[#This Row],[Hillingdon Sprint Triathlon]]/$R$3</f>
        <v>1</v>
      </c>
      <c r="AA921" s="55">
        <f>+Table1[[#This Row],[London Fields]]/$S$3</f>
        <v>1</v>
      </c>
      <c r="AB921" s="55">
        <f>+Table1[[#This Row],[Jekyll &amp; Hyde Park Duathlon]]/$T$3</f>
        <v>1</v>
      </c>
      <c r="AC921" s="65">
        <f t="shared" si="342"/>
        <v>3.1212871287128712</v>
      </c>
      <c r="AD921" s="55"/>
      <c r="AE921" s="55"/>
      <c r="AF921" s="55"/>
      <c r="AG921" s="55"/>
      <c r="AH921" s="55"/>
      <c r="AI921" s="55">
        <f t="shared" si="349"/>
        <v>3.1212871287128712</v>
      </c>
      <c r="AJ921" s="73">
        <f>COUNT(Table1[[#This Row],[F open]:[M SuperVet]])</f>
        <v>1</v>
      </c>
    </row>
    <row r="922" spans="1:36" s="52" customFormat="1" x14ac:dyDescent="0.2">
      <c r="A922" s="16" t="str">
        <f t="shared" ref="A922:A949" si="350">IF(B921=B922,"y"," ")</f>
        <v xml:space="preserve"> </v>
      </c>
      <c r="B922" s="16" t="s">
        <v>936</v>
      </c>
      <c r="C922" s="15" t="s">
        <v>219</v>
      </c>
      <c r="D922" s="29" t="s">
        <v>397</v>
      </c>
      <c r="E922" s="29" t="s">
        <v>194</v>
      </c>
      <c r="F922" s="82">
        <f t="shared" si="337"/>
        <v>983</v>
      </c>
      <c r="G922" s="82" t="str">
        <f>IF(Table1[[#This Row],[F open]]=""," ",RANK(AD922,$AD$5:$AD$1454,1))</f>
        <v xml:space="preserve"> </v>
      </c>
      <c r="H922" s="82">
        <f>IF(Table1[[#This Row],[F Vet]]=""," ",RANK(AE922,$AE$5:$AE$1454,1))</f>
        <v>33</v>
      </c>
      <c r="I922" s="82" t="str">
        <f>IF(Table1[[#This Row],[F SuperVet]]=""," ",RANK(AF922,$AF$5:$AF$1454,1))</f>
        <v xml:space="preserve"> </v>
      </c>
      <c r="J922" s="82" t="str">
        <f>IF(Table1[[#This Row],[M Open]]=""," ",RANK(AG922,$AG$5:$AG$1454,1))</f>
        <v xml:space="preserve"> </v>
      </c>
      <c r="K922" s="82" t="str">
        <f>IF(Table1[[#This Row],[M Vet]]=""," ",RANK(AH922,$AH$5:$AH$1454,1))</f>
        <v xml:space="preserve"> </v>
      </c>
      <c r="L922" s="82" t="str">
        <f>IF(Table1[[#This Row],[M SuperVet]]=""," ",RANK(AI922,$AI$5:$AI$1454,1))</f>
        <v xml:space="preserve"> </v>
      </c>
      <c r="M922" s="74">
        <v>279</v>
      </c>
      <c r="N922" s="74">
        <v>176</v>
      </c>
      <c r="O922" s="74">
        <v>47</v>
      </c>
      <c r="P922" s="74">
        <v>128</v>
      </c>
      <c r="Q922" s="17">
        <v>515</v>
      </c>
      <c r="R922" s="17">
        <v>139</v>
      </c>
      <c r="S922" s="17">
        <v>104</v>
      </c>
      <c r="T922" s="17">
        <v>179</v>
      </c>
      <c r="U922" s="55">
        <f>+Table1[[#This Row],[Thames Turbo Sprint Triathlon]]/$M$3</f>
        <v>0.69059405940594054</v>
      </c>
      <c r="V922" s="55">
        <f t="shared" si="338"/>
        <v>1</v>
      </c>
      <c r="W922" s="55">
        <f t="shared" si="339"/>
        <v>1</v>
      </c>
      <c r="X922" s="55">
        <f t="shared" si="340"/>
        <v>1</v>
      </c>
      <c r="Y922" s="55">
        <f t="shared" si="341"/>
        <v>1</v>
      </c>
      <c r="Z922" s="55">
        <f>+Table1[[#This Row],[Hillingdon Sprint Triathlon]]/$R$3</f>
        <v>1</v>
      </c>
      <c r="AA922" s="55">
        <f>+Table1[[#This Row],[London Fields]]/$S$3</f>
        <v>1</v>
      </c>
      <c r="AB922" s="55">
        <f>+Table1[[#This Row],[Jekyll &amp; Hyde Park Duathlon]]/$T$3</f>
        <v>1</v>
      </c>
      <c r="AC922" s="65">
        <f t="shared" si="342"/>
        <v>3.6905940594059405</v>
      </c>
      <c r="AD922" s="55"/>
      <c r="AE922" s="55">
        <f t="shared" ref="AE922:AE923" si="351">+AC922</f>
        <v>3.6905940594059405</v>
      </c>
      <c r="AF922" s="55"/>
      <c r="AG922" s="55"/>
      <c r="AH922" s="55"/>
      <c r="AI922" s="55"/>
      <c r="AJ922" s="73">
        <f>COUNT(Table1[[#This Row],[F open]:[M SuperVet]])</f>
        <v>1</v>
      </c>
    </row>
    <row r="923" spans="1:36" s="52" customFormat="1" x14ac:dyDescent="0.2">
      <c r="A923" s="16" t="str">
        <f t="shared" si="350"/>
        <v xml:space="preserve"> </v>
      </c>
      <c r="B923" s="16" t="s">
        <v>1954</v>
      </c>
      <c r="C923" s="15"/>
      <c r="D923" s="29" t="s">
        <v>397</v>
      </c>
      <c r="E923" s="29" t="s">
        <v>194</v>
      </c>
      <c r="F923" s="82">
        <f t="shared" si="337"/>
        <v>1354</v>
      </c>
      <c r="G923" s="82" t="str">
        <f>IF(Table1[[#This Row],[F open]]=""," ",RANK(AD923,$AD$5:$AD$1454,1))</f>
        <v xml:space="preserve"> </v>
      </c>
      <c r="H923" s="82">
        <f>IF(Table1[[#This Row],[F Vet]]=""," ",RANK(AE923,$AE$5:$AE$1454,1))</f>
        <v>79</v>
      </c>
      <c r="I923" s="82" t="str">
        <f>IF(Table1[[#This Row],[F SuperVet]]=""," ",RANK(AF923,$AF$5:$AF$1454,1))</f>
        <v xml:space="preserve"> </v>
      </c>
      <c r="J923" s="82" t="str">
        <f>IF(Table1[[#This Row],[M Open]]=""," ",RANK(AG923,$AG$5:$AG$1454,1))</f>
        <v xml:space="preserve"> </v>
      </c>
      <c r="K923" s="82" t="str">
        <f>IF(Table1[[#This Row],[M Vet]]=""," ",RANK(AH923,$AH$5:$AH$1454,1))</f>
        <v xml:space="preserve"> </v>
      </c>
      <c r="L923" s="82" t="str">
        <f>IF(Table1[[#This Row],[M SuperVet]]=""," ",RANK(AI923,$AI$5:$AI$1454,1))</f>
        <v xml:space="preserve"> </v>
      </c>
      <c r="M923" s="74">
        <v>404</v>
      </c>
      <c r="N923" s="74">
        <v>176</v>
      </c>
      <c r="O923" s="74">
        <v>47</v>
      </c>
      <c r="P923" s="74">
        <v>128</v>
      </c>
      <c r="Q923" s="17">
        <v>482</v>
      </c>
      <c r="R923" s="17">
        <v>139</v>
      </c>
      <c r="S923" s="17">
        <v>104</v>
      </c>
      <c r="T923" s="17">
        <v>179</v>
      </c>
      <c r="U923" s="55">
        <f>+Table1[[#This Row],[Thames Turbo Sprint Triathlon]]/$M$3</f>
        <v>1</v>
      </c>
      <c r="V923" s="55">
        <f t="shared" si="338"/>
        <v>1</v>
      </c>
      <c r="W923" s="55">
        <f t="shared" si="339"/>
        <v>1</v>
      </c>
      <c r="X923" s="55">
        <f t="shared" si="340"/>
        <v>1</v>
      </c>
      <c r="Y923" s="55">
        <f t="shared" si="341"/>
        <v>0.93592233009708736</v>
      </c>
      <c r="Z923" s="55">
        <f>+Table1[[#This Row],[Hillingdon Sprint Triathlon]]/$R$3</f>
        <v>1</v>
      </c>
      <c r="AA923" s="55">
        <f>+Table1[[#This Row],[London Fields]]/$S$3</f>
        <v>1</v>
      </c>
      <c r="AB923" s="55">
        <f>+Table1[[#This Row],[Jekyll &amp; Hyde Park Duathlon]]/$T$3</f>
        <v>1</v>
      </c>
      <c r="AC923" s="65">
        <f t="shared" si="342"/>
        <v>3.9359223300970871</v>
      </c>
      <c r="AD923" s="55"/>
      <c r="AE923" s="55">
        <f t="shared" si="351"/>
        <v>3.9359223300970871</v>
      </c>
      <c r="AF923" s="55"/>
      <c r="AG923" s="55"/>
      <c r="AH923" s="55"/>
      <c r="AI923" s="55"/>
      <c r="AJ923" s="73">
        <f>COUNT(Table1[[#This Row],[F open]:[M SuperVet]])</f>
        <v>1</v>
      </c>
    </row>
    <row r="924" spans="1:36" s="52" customFormat="1" x14ac:dyDescent="0.2">
      <c r="A924" s="16" t="str">
        <f t="shared" si="350"/>
        <v xml:space="preserve"> </v>
      </c>
      <c r="B924" s="16" t="s">
        <v>573</v>
      </c>
      <c r="C924" s="15" t="s">
        <v>122</v>
      </c>
      <c r="D924" s="29" t="s">
        <v>217</v>
      </c>
      <c r="E924" s="29" t="s">
        <v>194</v>
      </c>
      <c r="F924" s="82">
        <f t="shared" si="337"/>
        <v>778</v>
      </c>
      <c r="G924" s="82">
        <f>IF(Table1[[#This Row],[F open]]=""," ",RANK(AD924,$AD$5:$AD$1454,1))</f>
        <v>108</v>
      </c>
      <c r="H924" s="82" t="str">
        <f>IF(Table1[[#This Row],[F Vet]]=""," ",RANK(AE924,$AE$5:$AE$1454,1))</f>
        <v xml:space="preserve"> </v>
      </c>
      <c r="I924" s="82" t="str">
        <f>IF(Table1[[#This Row],[F SuperVet]]=""," ",RANK(AF924,$AF$5:$AF$1454,1))</f>
        <v xml:space="preserve"> </v>
      </c>
      <c r="J924" s="82" t="str">
        <f>IF(Table1[[#This Row],[M Open]]=""," ",RANK(AG924,$AG$5:$AG$1454,1))</f>
        <v xml:space="preserve"> </v>
      </c>
      <c r="K924" s="82" t="str">
        <f>IF(Table1[[#This Row],[M Vet]]=""," ",RANK(AH924,$AH$5:$AH$1454,1))</f>
        <v xml:space="preserve"> </v>
      </c>
      <c r="L924" s="82" t="str">
        <f>IF(Table1[[#This Row],[M SuperVet]]=""," ",RANK(AI924,$AI$5:$AI$1454,1))</f>
        <v xml:space="preserve"> </v>
      </c>
      <c r="M924" s="74">
        <v>404</v>
      </c>
      <c r="N924" s="74">
        <v>176</v>
      </c>
      <c r="O924" s="74">
        <v>47</v>
      </c>
      <c r="P924" s="74">
        <v>128</v>
      </c>
      <c r="Q924" s="17">
        <v>281</v>
      </c>
      <c r="R924" s="17">
        <v>139</v>
      </c>
      <c r="S924" s="17">
        <v>104</v>
      </c>
      <c r="T924" s="17">
        <v>179</v>
      </c>
      <c r="U924" s="55">
        <f>+Table1[[#This Row],[Thames Turbo Sprint Triathlon]]/$M$3</f>
        <v>1</v>
      </c>
      <c r="V924" s="55">
        <f t="shared" si="338"/>
        <v>1</v>
      </c>
      <c r="W924" s="55">
        <f t="shared" si="339"/>
        <v>1</v>
      </c>
      <c r="X924" s="55">
        <f t="shared" si="340"/>
        <v>1</v>
      </c>
      <c r="Y924" s="55">
        <f t="shared" si="341"/>
        <v>0.54563106796116501</v>
      </c>
      <c r="Z924" s="55">
        <f>+Table1[[#This Row],[Hillingdon Sprint Triathlon]]/$R$3</f>
        <v>1</v>
      </c>
      <c r="AA924" s="55">
        <f>+Table1[[#This Row],[London Fields]]/$S$3</f>
        <v>1</v>
      </c>
      <c r="AB924" s="55">
        <f>+Table1[[#This Row],[Jekyll &amp; Hyde Park Duathlon]]/$T$3</f>
        <v>1</v>
      </c>
      <c r="AC924" s="65">
        <f t="shared" si="342"/>
        <v>3.5456310679611649</v>
      </c>
      <c r="AD924" s="55">
        <f t="shared" ref="AD924:AD925" si="352">+AC924</f>
        <v>3.5456310679611649</v>
      </c>
      <c r="AE924" s="55"/>
      <c r="AF924" s="55"/>
      <c r="AG924" s="55"/>
      <c r="AH924" s="55"/>
      <c r="AI924" s="55"/>
      <c r="AJ924" s="73">
        <f>COUNT(Table1[[#This Row],[F open]:[M SuperVet]])</f>
        <v>1</v>
      </c>
    </row>
    <row r="925" spans="1:36" s="52" customFormat="1" x14ac:dyDescent="0.2">
      <c r="A925" s="16" t="str">
        <f t="shared" si="350"/>
        <v xml:space="preserve"> </v>
      </c>
      <c r="B925" s="16" t="s">
        <v>1435</v>
      </c>
      <c r="C925" s="15" t="s">
        <v>192</v>
      </c>
      <c r="D925" s="29" t="s">
        <v>217</v>
      </c>
      <c r="E925" s="29" t="s">
        <v>194</v>
      </c>
      <c r="F925" s="82">
        <f t="shared" si="337"/>
        <v>906</v>
      </c>
      <c r="G925" s="82">
        <f>IF(Table1[[#This Row],[F open]]=""," ",RANK(AD925,$AD$5:$AD$1454,1))</f>
        <v>131</v>
      </c>
      <c r="H925" s="82" t="str">
        <f>IF(Table1[[#This Row],[F Vet]]=""," ",RANK(AE925,$AE$5:$AE$1454,1))</f>
        <v xml:space="preserve"> </v>
      </c>
      <c r="I925" s="82" t="str">
        <f>IF(Table1[[#This Row],[F SuperVet]]=""," ",RANK(AF925,$AF$5:$AF$1454,1))</f>
        <v xml:space="preserve"> </v>
      </c>
      <c r="J925" s="82" t="str">
        <f>IF(Table1[[#This Row],[M Open]]=""," ",RANK(AG925,$AG$5:$AG$1454,1))</f>
        <v xml:space="preserve"> </v>
      </c>
      <c r="K925" s="82" t="str">
        <f>IF(Table1[[#This Row],[M Vet]]=""," ",RANK(AH925,$AH$5:$AH$1454,1))</f>
        <v xml:space="preserve"> </v>
      </c>
      <c r="L925" s="82" t="str">
        <f>IF(Table1[[#This Row],[M SuperVet]]=""," ",RANK(AI925,$AI$5:$AI$1454,1))</f>
        <v xml:space="preserve"> </v>
      </c>
      <c r="M925" s="74">
        <v>404</v>
      </c>
      <c r="N925" s="74">
        <v>112</v>
      </c>
      <c r="O925" s="74">
        <v>47</v>
      </c>
      <c r="P925" s="74">
        <v>128</v>
      </c>
      <c r="Q925" s="17">
        <v>515</v>
      </c>
      <c r="R925" s="17">
        <v>139</v>
      </c>
      <c r="S925" s="17">
        <v>104</v>
      </c>
      <c r="T925" s="17">
        <v>179</v>
      </c>
      <c r="U925" s="55">
        <f>+Table1[[#This Row],[Thames Turbo Sprint Triathlon]]/$M$3</f>
        <v>1</v>
      </c>
      <c r="V925" s="55">
        <f t="shared" si="338"/>
        <v>0.63636363636363635</v>
      </c>
      <c r="W925" s="55">
        <f t="shared" si="339"/>
        <v>1</v>
      </c>
      <c r="X925" s="55">
        <f t="shared" si="340"/>
        <v>1</v>
      </c>
      <c r="Y925" s="55">
        <f t="shared" si="341"/>
        <v>1</v>
      </c>
      <c r="Z925" s="55">
        <f>+Table1[[#This Row],[Hillingdon Sprint Triathlon]]/$R$3</f>
        <v>1</v>
      </c>
      <c r="AA925" s="55">
        <f>+Table1[[#This Row],[London Fields]]/$S$3</f>
        <v>1</v>
      </c>
      <c r="AB925" s="55">
        <f>+Table1[[#This Row],[Jekyll &amp; Hyde Park Duathlon]]/$T$3</f>
        <v>1</v>
      </c>
      <c r="AC925" s="65">
        <f t="shared" si="342"/>
        <v>3.6363636363636362</v>
      </c>
      <c r="AD925" s="55">
        <f t="shared" si="352"/>
        <v>3.6363636363636362</v>
      </c>
      <c r="AE925" s="55"/>
      <c r="AF925" s="55"/>
      <c r="AG925" s="55"/>
      <c r="AH925" s="55"/>
      <c r="AI925" s="55"/>
      <c r="AJ925" s="73">
        <f>COUNT(Table1[[#This Row],[F open]:[M SuperVet]])</f>
        <v>1</v>
      </c>
    </row>
    <row r="926" spans="1:36" s="52" customFormat="1" x14ac:dyDescent="0.2">
      <c r="A926" s="16" t="str">
        <f t="shared" si="350"/>
        <v xml:space="preserve"> </v>
      </c>
      <c r="B926" s="16" t="s">
        <v>1042</v>
      </c>
      <c r="C926" s="15" t="s">
        <v>219</v>
      </c>
      <c r="D926" s="29" t="s">
        <v>397</v>
      </c>
      <c r="E926" s="29" t="s">
        <v>194</v>
      </c>
      <c r="F926" s="82">
        <f t="shared" si="337"/>
        <v>1379</v>
      </c>
      <c r="G926" s="82" t="str">
        <f>IF(Table1[[#This Row],[F open]]=""," ",RANK(AD926,$AD$5:$AD$1454,1))</f>
        <v xml:space="preserve"> </v>
      </c>
      <c r="H926" s="82">
        <f>IF(Table1[[#This Row],[F Vet]]=""," ",RANK(AE926,$AE$5:$AE$1454,1))</f>
        <v>84</v>
      </c>
      <c r="I926" s="82" t="str">
        <f>IF(Table1[[#This Row],[F SuperVet]]=""," ",RANK(AF926,$AF$5:$AF$1454,1))</f>
        <v xml:space="preserve"> </v>
      </c>
      <c r="J926" s="82" t="str">
        <f>IF(Table1[[#This Row],[M Open]]=""," ",RANK(AG926,$AG$5:$AG$1454,1))</f>
        <v xml:space="preserve"> </v>
      </c>
      <c r="K926" s="82" t="str">
        <f>IF(Table1[[#This Row],[M Vet]]=""," ",RANK(AH926,$AH$5:$AH$1454,1))</f>
        <v xml:space="preserve"> </v>
      </c>
      <c r="L926" s="82" t="str">
        <f>IF(Table1[[#This Row],[M SuperVet]]=""," ",RANK(AI926,$AI$5:$AI$1454,1))</f>
        <v xml:space="preserve"> </v>
      </c>
      <c r="M926" s="74">
        <v>391</v>
      </c>
      <c r="N926" s="74">
        <v>176</v>
      </c>
      <c r="O926" s="74">
        <v>47</v>
      </c>
      <c r="P926" s="74">
        <v>126</v>
      </c>
      <c r="Q926" s="17">
        <v>515</v>
      </c>
      <c r="R926" s="17">
        <v>139</v>
      </c>
      <c r="S926" s="17">
        <v>104</v>
      </c>
      <c r="T926" s="17">
        <v>179</v>
      </c>
      <c r="U926" s="55">
        <f>+Table1[[#This Row],[Thames Turbo Sprint Triathlon]]/$M$3</f>
        <v>0.96782178217821779</v>
      </c>
      <c r="V926" s="55">
        <f t="shared" si="338"/>
        <v>1</v>
      </c>
      <c r="W926" s="55">
        <f t="shared" si="339"/>
        <v>1</v>
      </c>
      <c r="X926" s="55">
        <f t="shared" si="340"/>
        <v>0.984375</v>
      </c>
      <c r="Y926" s="55">
        <f t="shared" si="341"/>
        <v>1</v>
      </c>
      <c r="Z926" s="55">
        <f>+Table1[[#This Row],[Hillingdon Sprint Triathlon]]/$R$3</f>
        <v>1</v>
      </c>
      <c r="AA926" s="55">
        <f>+Table1[[#This Row],[London Fields]]/$S$3</f>
        <v>1</v>
      </c>
      <c r="AB926" s="55">
        <f>+Table1[[#This Row],[Jekyll &amp; Hyde Park Duathlon]]/$T$3</f>
        <v>1</v>
      </c>
      <c r="AC926" s="65">
        <f t="shared" si="342"/>
        <v>3.952196782178218</v>
      </c>
      <c r="AD926" s="55"/>
      <c r="AE926" s="55">
        <f>+AC926</f>
        <v>3.952196782178218</v>
      </c>
      <c r="AF926" s="55"/>
      <c r="AG926" s="55"/>
      <c r="AH926" s="55"/>
      <c r="AI926" s="55"/>
      <c r="AJ926" s="73">
        <f>COUNT(Table1[[#This Row],[F open]:[M SuperVet]])</f>
        <v>1</v>
      </c>
    </row>
    <row r="927" spans="1:36" s="52" customFormat="1" hidden="1" x14ac:dyDescent="0.2">
      <c r="A927" s="16" t="str">
        <f t="shared" si="350"/>
        <v xml:space="preserve"> </v>
      </c>
      <c r="B927" s="16" t="s">
        <v>868</v>
      </c>
      <c r="C927" s="15" t="s">
        <v>869</v>
      </c>
      <c r="D927" s="29" t="s">
        <v>217</v>
      </c>
      <c r="E927" s="29" t="s">
        <v>188</v>
      </c>
      <c r="F927" s="82">
        <f t="shared" si="337"/>
        <v>698</v>
      </c>
      <c r="G927" s="82" t="str">
        <f>IF(Table1[[#This Row],[F open]]=""," ",RANK(AD927,$AD$5:$AD$1454,1))</f>
        <v xml:space="preserve"> </v>
      </c>
      <c r="H927" s="82" t="str">
        <f>IF(Table1[[#This Row],[F Vet]]=""," ",RANK(AE927,$AE$5:$AE$1454,1))</f>
        <v xml:space="preserve"> </v>
      </c>
      <c r="I927" s="82" t="str">
        <f>IF(Table1[[#This Row],[F SuperVet]]=""," ",RANK(AF927,$AF$5:$AF$1454,1))</f>
        <v xml:space="preserve"> </v>
      </c>
      <c r="J927" s="82">
        <f>IF(Table1[[#This Row],[M Open]]=""," ",RANK(AG927,$AG$5:$AG$1454,1))</f>
        <v>377</v>
      </c>
      <c r="K927" s="82" t="str">
        <f>IF(Table1[[#This Row],[M Vet]]=""," ",RANK(AH927,$AH$5:$AH$1454,1))</f>
        <v xml:space="preserve"> </v>
      </c>
      <c r="L927" s="82" t="str">
        <f>IF(Table1[[#This Row],[M SuperVet]]=""," ",RANK(AI927,$AI$5:$AI$1454,1))</f>
        <v xml:space="preserve"> </v>
      </c>
      <c r="M927" s="74">
        <v>196</v>
      </c>
      <c r="N927" s="74">
        <v>176</v>
      </c>
      <c r="O927" s="74">
        <v>47</v>
      </c>
      <c r="P927" s="74">
        <v>128</v>
      </c>
      <c r="Q927" s="17">
        <v>515</v>
      </c>
      <c r="R927" s="17">
        <v>139</v>
      </c>
      <c r="S927" s="17">
        <v>104</v>
      </c>
      <c r="T927" s="17">
        <v>179</v>
      </c>
      <c r="U927" s="55">
        <f>+Table1[[#This Row],[Thames Turbo Sprint Triathlon]]/$M$3</f>
        <v>0.48514851485148514</v>
      </c>
      <c r="V927" s="55">
        <f t="shared" si="338"/>
        <v>1</v>
      </c>
      <c r="W927" s="55">
        <f t="shared" si="339"/>
        <v>1</v>
      </c>
      <c r="X927" s="55">
        <f t="shared" si="340"/>
        <v>1</v>
      </c>
      <c r="Y927" s="55">
        <f t="shared" si="341"/>
        <v>1</v>
      </c>
      <c r="Z927" s="55">
        <f>+Table1[[#This Row],[Hillingdon Sprint Triathlon]]/$R$3</f>
        <v>1</v>
      </c>
      <c r="AA927" s="55">
        <f>+Table1[[#This Row],[London Fields]]/$S$3</f>
        <v>1</v>
      </c>
      <c r="AB927" s="55">
        <f>+Table1[[#This Row],[Jekyll &amp; Hyde Park Duathlon]]/$T$3</f>
        <v>1</v>
      </c>
      <c r="AC927" s="65">
        <f t="shared" si="342"/>
        <v>3.4851485148514851</v>
      </c>
      <c r="AD927" s="55"/>
      <c r="AE927" s="55"/>
      <c r="AF927" s="55"/>
      <c r="AG927" s="55">
        <f t="shared" ref="AG927:AG930" si="353">+AC927</f>
        <v>3.4851485148514851</v>
      </c>
      <c r="AH927" s="55"/>
      <c r="AI927" s="55"/>
      <c r="AJ927" s="73">
        <f>COUNT(Table1[[#This Row],[F open]:[M SuperVet]])</f>
        <v>1</v>
      </c>
    </row>
    <row r="928" spans="1:36" s="52" customFormat="1" hidden="1" x14ac:dyDescent="0.2">
      <c r="A928" s="16" t="str">
        <f t="shared" si="350"/>
        <v xml:space="preserve"> </v>
      </c>
      <c r="B928" s="16" t="s">
        <v>947</v>
      </c>
      <c r="C928" s="15"/>
      <c r="D928" s="29" t="s">
        <v>217</v>
      </c>
      <c r="E928" s="29" t="s">
        <v>188</v>
      </c>
      <c r="F928" s="82">
        <f t="shared" si="337"/>
        <v>1025</v>
      </c>
      <c r="G928" s="82" t="str">
        <f>IF(Table1[[#This Row],[F open]]=""," ",RANK(AD928,$AD$5:$AD$1454,1))</f>
        <v xml:space="preserve"> </v>
      </c>
      <c r="H928" s="82" t="str">
        <f>IF(Table1[[#This Row],[F Vet]]=""," ",RANK(AE928,$AE$5:$AE$1454,1))</f>
        <v xml:space="preserve"> </v>
      </c>
      <c r="I928" s="82" t="str">
        <f>IF(Table1[[#This Row],[F SuperVet]]=""," ",RANK(AF928,$AF$5:$AF$1454,1))</f>
        <v xml:space="preserve"> </v>
      </c>
      <c r="J928" s="82">
        <f>IF(Table1[[#This Row],[M Open]]=""," ",RANK(AG928,$AG$5:$AG$1454,1))</f>
        <v>497</v>
      </c>
      <c r="K928" s="82" t="str">
        <f>IF(Table1[[#This Row],[M Vet]]=""," ",RANK(AH928,$AH$5:$AH$1454,1))</f>
        <v xml:space="preserve"> </v>
      </c>
      <c r="L928" s="82" t="str">
        <f>IF(Table1[[#This Row],[M SuperVet]]=""," ",RANK(AI928,$AI$5:$AI$1454,1))</f>
        <v xml:space="preserve"> </v>
      </c>
      <c r="M928" s="74">
        <v>291</v>
      </c>
      <c r="N928" s="74">
        <v>176</v>
      </c>
      <c r="O928" s="74">
        <v>47</v>
      </c>
      <c r="P928" s="74">
        <v>128</v>
      </c>
      <c r="Q928" s="17">
        <v>515</v>
      </c>
      <c r="R928" s="17">
        <v>139</v>
      </c>
      <c r="S928" s="17">
        <v>104</v>
      </c>
      <c r="T928" s="17">
        <v>179</v>
      </c>
      <c r="U928" s="55">
        <f>+Table1[[#This Row],[Thames Turbo Sprint Triathlon]]/$M$3</f>
        <v>0.72029702970297027</v>
      </c>
      <c r="V928" s="55">
        <f t="shared" si="338"/>
        <v>1</v>
      </c>
      <c r="W928" s="55">
        <f t="shared" si="339"/>
        <v>1</v>
      </c>
      <c r="X928" s="55">
        <f t="shared" si="340"/>
        <v>1</v>
      </c>
      <c r="Y928" s="55">
        <f t="shared" si="341"/>
        <v>1</v>
      </c>
      <c r="Z928" s="55">
        <f>+Table1[[#This Row],[Hillingdon Sprint Triathlon]]/$R$3</f>
        <v>1</v>
      </c>
      <c r="AA928" s="55">
        <f>+Table1[[#This Row],[London Fields]]/$S$3</f>
        <v>1</v>
      </c>
      <c r="AB928" s="55">
        <f>+Table1[[#This Row],[Jekyll &amp; Hyde Park Duathlon]]/$T$3</f>
        <v>1</v>
      </c>
      <c r="AC928" s="65">
        <f t="shared" si="342"/>
        <v>3.7202970297029703</v>
      </c>
      <c r="AD928" s="55"/>
      <c r="AE928" s="55"/>
      <c r="AF928" s="55"/>
      <c r="AG928" s="55">
        <f t="shared" si="353"/>
        <v>3.7202970297029703</v>
      </c>
      <c r="AH928" s="55"/>
      <c r="AI928" s="55"/>
      <c r="AJ928" s="73">
        <f>COUNT(Table1[[#This Row],[F open]:[M SuperVet]])</f>
        <v>1</v>
      </c>
    </row>
    <row r="929" spans="1:36" s="52" customFormat="1" hidden="1" x14ac:dyDescent="0.2">
      <c r="A929" s="16" t="str">
        <f t="shared" si="350"/>
        <v xml:space="preserve"> </v>
      </c>
      <c r="B929" s="16" t="s">
        <v>414</v>
      </c>
      <c r="C929" s="15" t="s">
        <v>51</v>
      </c>
      <c r="D929" s="29" t="s">
        <v>217</v>
      </c>
      <c r="E929" s="29" t="s">
        <v>188</v>
      </c>
      <c r="F929" s="82">
        <f t="shared" si="337"/>
        <v>51</v>
      </c>
      <c r="G929" s="82" t="str">
        <f>IF(Table1[[#This Row],[F open]]=""," ",RANK(AD929,$AD$5:$AD$1454,1))</f>
        <v xml:space="preserve"> </v>
      </c>
      <c r="H929" s="82" t="str">
        <f>IF(Table1[[#This Row],[F Vet]]=""," ",RANK(AE929,$AE$5:$AE$1454,1))</f>
        <v xml:space="preserve"> </v>
      </c>
      <c r="I929" s="82" t="str">
        <f>IF(Table1[[#This Row],[F SuperVet]]=""," ",RANK(AF929,$AF$5:$AF$1454,1))</f>
        <v xml:space="preserve"> </v>
      </c>
      <c r="J929" s="82">
        <f>IF(Table1[[#This Row],[M Open]]=""," ",RANK(AG929,$AG$5:$AG$1454,1))</f>
        <v>29</v>
      </c>
      <c r="K929" s="82" t="str">
        <f>IF(Table1[[#This Row],[M Vet]]=""," ",RANK(AH929,$AH$5:$AH$1454,1))</f>
        <v xml:space="preserve"> </v>
      </c>
      <c r="L929" s="82" t="str">
        <f>IF(Table1[[#This Row],[M SuperVet]]=""," ",RANK(AI929,$AI$5:$AI$1454,1))</f>
        <v xml:space="preserve"> </v>
      </c>
      <c r="M929" s="74">
        <v>47</v>
      </c>
      <c r="N929" s="74">
        <v>176</v>
      </c>
      <c r="O929" s="74">
        <v>47</v>
      </c>
      <c r="P929" s="74">
        <v>128</v>
      </c>
      <c r="Q929" s="17">
        <v>515</v>
      </c>
      <c r="R929" s="17">
        <v>22</v>
      </c>
      <c r="S929" s="17">
        <v>104</v>
      </c>
      <c r="T929" s="17">
        <v>179</v>
      </c>
      <c r="U929" s="55">
        <f>+Table1[[#This Row],[Thames Turbo Sprint Triathlon]]/$M$3</f>
        <v>0.11633663366336634</v>
      </c>
      <c r="V929" s="55">
        <f t="shared" si="338"/>
        <v>1</v>
      </c>
      <c r="W929" s="55">
        <f t="shared" si="339"/>
        <v>1</v>
      </c>
      <c r="X929" s="55">
        <f t="shared" si="340"/>
        <v>1</v>
      </c>
      <c r="Y929" s="55">
        <f t="shared" si="341"/>
        <v>1</v>
      </c>
      <c r="Z929" s="55">
        <f>+Table1[[#This Row],[Hillingdon Sprint Triathlon]]/$R$3</f>
        <v>0.15827338129496402</v>
      </c>
      <c r="AA929" s="55">
        <f>+Table1[[#This Row],[London Fields]]/$S$3</f>
        <v>1</v>
      </c>
      <c r="AB929" s="55">
        <f>+Table1[[#This Row],[Jekyll &amp; Hyde Park Duathlon]]/$T$3</f>
        <v>1</v>
      </c>
      <c r="AC929" s="65">
        <f t="shared" si="342"/>
        <v>2.2746100149583306</v>
      </c>
      <c r="AD929" s="55"/>
      <c r="AE929" s="55"/>
      <c r="AF929" s="55"/>
      <c r="AG929" s="55">
        <f t="shared" si="353"/>
        <v>2.2746100149583306</v>
      </c>
      <c r="AH929" s="55"/>
      <c r="AI929" s="55"/>
      <c r="AJ929" s="73">
        <f>COUNT(Table1[[#This Row],[F open]:[M SuperVet]])</f>
        <v>1</v>
      </c>
    </row>
    <row r="930" spans="1:36" s="52" customFormat="1" hidden="1" x14ac:dyDescent="0.2">
      <c r="A930" s="16" t="str">
        <f t="shared" si="350"/>
        <v xml:space="preserve"> </v>
      </c>
      <c r="B930" s="16" t="s">
        <v>2228</v>
      </c>
      <c r="C930" s="15"/>
      <c r="D930" s="29" t="s">
        <v>217</v>
      </c>
      <c r="E930" s="29" t="s">
        <v>188</v>
      </c>
      <c r="F930" s="82">
        <f t="shared" si="337"/>
        <v>1001</v>
      </c>
      <c r="G930" s="82" t="str">
        <f>IF(Table1[[#This Row],[F open]]=""," ",RANK(AD930,$AD$5:$AD$1454,1))</f>
        <v xml:space="preserve"> </v>
      </c>
      <c r="H930" s="82" t="str">
        <f>IF(Table1[[#This Row],[F Vet]]=""," ",RANK(AE930,$AE$5:$AE$1454,1))</f>
        <v xml:space="preserve"> </v>
      </c>
      <c r="I930" s="82" t="str">
        <f>IF(Table1[[#This Row],[F SuperVet]]=""," ",RANK(AF930,$AF$5:$AF$1454,1))</f>
        <v xml:space="preserve"> </v>
      </c>
      <c r="J930" s="82">
        <f>IF(Table1[[#This Row],[M Open]]=""," ",RANK(AG930,$AG$5:$AG$1454,1))</f>
        <v>490</v>
      </c>
      <c r="K930" s="82" t="str">
        <f>IF(Table1[[#This Row],[M Vet]]=""," ",RANK(AH930,$AH$5:$AH$1454,1))</f>
        <v xml:space="preserve"> </v>
      </c>
      <c r="L930" s="82" t="str">
        <f>IF(Table1[[#This Row],[M SuperVet]]=""," ",RANK(AI930,$AI$5:$AI$1454,1))</f>
        <v xml:space="preserve"> </v>
      </c>
      <c r="M930" s="74">
        <v>404</v>
      </c>
      <c r="N930" s="74">
        <v>176</v>
      </c>
      <c r="O930" s="74">
        <v>47</v>
      </c>
      <c r="P930" s="74">
        <v>128</v>
      </c>
      <c r="Q930" s="17">
        <v>515</v>
      </c>
      <c r="R930" s="17">
        <v>139</v>
      </c>
      <c r="S930" s="17">
        <v>104</v>
      </c>
      <c r="T930" s="17">
        <v>126</v>
      </c>
      <c r="U930" s="55">
        <f>+Table1[[#This Row],[Thames Turbo Sprint Triathlon]]/$M$3</f>
        <v>1</v>
      </c>
      <c r="V930" s="55">
        <f t="shared" si="338"/>
        <v>1</v>
      </c>
      <c r="W930" s="55">
        <f t="shared" si="339"/>
        <v>1</v>
      </c>
      <c r="X930" s="55">
        <f t="shared" si="340"/>
        <v>1</v>
      </c>
      <c r="Y930" s="55">
        <f t="shared" si="341"/>
        <v>1</v>
      </c>
      <c r="Z930" s="55">
        <f>+Table1[[#This Row],[Hillingdon Sprint Triathlon]]/$R$3</f>
        <v>1</v>
      </c>
      <c r="AA930" s="55">
        <f>+Table1[[#This Row],[London Fields]]/$S$3</f>
        <v>1</v>
      </c>
      <c r="AB930" s="55">
        <f>+Table1[[#This Row],[Jekyll &amp; Hyde Park Duathlon]]/$T$3</f>
        <v>0.7039106145251397</v>
      </c>
      <c r="AC930" s="65">
        <f t="shared" si="342"/>
        <v>3.7039106145251397</v>
      </c>
      <c r="AD930" s="55"/>
      <c r="AE930" s="55"/>
      <c r="AF930" s="55"/>
      <c r="AG930" s="55">
        <f t="shared" si="353"/>
        <v>3.7039106145251397</v>
      </c>
      <c r="AH930" s="55"/>
      <c r="AI930" s="55"/>
      <c r="AJ930" s="73">
        <f>COUNT(Table1[[#This Row],[F open]:[M SuperVet]])</f>
        <v>1</v>
      </c>
    </row>
    <row r="931" spans="1:36" s="52" customFormat="1" x14ac:dyDescent="0.2">
      <c r="A931" s="16" t="str">
        <f t="shared" si="350"/>
        <v xml:space="preserve"> </v>
      </c>
      <c r="B931" s="16" t="s">
        <v>1023</v>
      </c>
      <c r="C931" s="15"/>
      <c r="D931" s="29" t="s">
        <v>217</v>
      </c>
      <c r="E931" s="29" t="s">
        <v>194</v>
      </c>
      <c r="F931" s="82">
        <f t="shared" si="337"/>
        <v>1332</v>
      </c>
      <c r="G931" s="82">
        <f>IF(Table1[[#This Row],[F open]]=""," ",RANK(AD931,$AD$5:$AD$1454,1))</f>
        <v>263</v>
      </c>
      <c r="H931" s="82" t="str">
        <f>IF(Table1[[#This Row],[F Vet]]=""," ",RANK(AE931,$AE$5:$AE$1454,1))</f>
        <v xml:space="preserve"> </v>
      </c>
      <c r="I931" s="82" t="str">
        <f>IF(Table1[[#This Row],[F SuperVet]]=""," ",RANK(AF931,$AF$5:$AF$1454,1))</f>
        <v xml:space="preserve"> </v>
      </c>
      <c r="J931" s="82" t="str">
        <f>IF(Table1[[#This Row],[M Open]]=""," ",RANK(AG931,$AG$5:$AG$1454,1))</f>
        <v xml:space="preserve"> </v>
      </c>
      <c r="K931" s="82" t="str">
        <f>IF(Table1[[#This Row],[M Vet]]=""," ",RANK(AH931,$AH$5:$AH$1454,1))</f>
        <v xml:space="preserve"> </v>
      </c>
      <c r="L931" s="82" t="str">
        <f>IF(Table1[[#This Row],[M SuperVet]]=""," ",RANK(AI931,$AI$5:$AI$1454,1))</f>
        <v xml:space="preserve"> </v>
      </c>
      <c r="M931" s="74">
        <v>372</v>
      </c>
      <c r="N931" s="74">
        <v>176</v>
      </c>
      <c r="O931" s="74">
        <v>47</v>
      </c>
      <c r="P931" s="74">
        <v>128</v>
      </c>
      <c r="Q931" s="17">
        <v>515</v>
      </c>
      <c r="R931" s="17">
        <v>139</v>
      </c>
      <c r="S931" s="17">
        <v>104</v>
      </c>
      <c r="T931" s="17">
        <v>179</v>
      </c>
      <c r="U931" s="55">
        <f>+Table1[[#This Row],[Thames Turbo Sprint Triathlon]]/$M$3</f>
        <v>0.92079207920792083</v>
      </c>
      <c r="V931" s="55">
        <f t="shared" si="338"/>
        <v>1</v>
      </c>
      <c r="W931" s="55">
        <f t="shared" si="339"/>
        <v>1</v>
      </c>
      <c r="X931" s="55">
        <f t="shared" si="340"/>
        <v>1</v>
      </c>
      <c r="Y931" s="55">
        <f t="shared" si="341"/>
        <v>1</v>
      </c>
      <c r="Z931" s="55">
        <f>+Table1[[#This Row],[Hillingdon Sprint Triathlon]]/$R$3</f>
        <v>1</v>
      </c>
      <c r="AA931" s="55">
        <f>+Table1[[#This Row],[London Fields]]/$S$3</f>
        <v>1</v>
      </c>
      <c r="AB931" s="55">
        <f>+Table1[[#This Row],[Jekyll &amp; Hyde Park Duathlon]]/$T$3</f>
        <v>1</v>
      </c>
      <c r="AC931" s="65">
        <f t="shared" si="342"/>
        <v>3.9207920792079207</v>
      </c>
      <c r="AD931" s="55">
        <f t="shared" ref="AD931:AD932" si="354">+AC931</f>
        <v>3.9207920792079207</v>
      </c>
      <c r="AE931" s="55"/>
      <c r="AF931" s="55"/>
      <c r="AG931" s="55"/>
      <c r="AH931" s="55"/>
      <c r="AI931" s="55"/>
      <c r="AJ931" s="73">
        <f>COUNT(Table1[[#This Row],[F open]:[M SuperVet]])</f>
        <v>1</v>
      </c>
    </row>
    <row r="932" spans="1:36" s="52" customFormat="1" x14ac:dyDescent="0.2">
      <c r="A932" s="16" t="str">
        <f t="shared" si="350"/>
        <v xml:space="preserve"> </v>
      </c>
      <c r="B932" s="16" t="s">
        <v>1760</v>
      </c>
      <c r="C932" s="15" t="s">
        <v>70</v>
      </c>
      <c r="D932" s="29" t="s">
        <v>217</v>
      </c>
      <c r="E932" s="29" t="s">
        <v>194</v>
      </c>
      <c r="F932" s="82">
        <f t="shared" si="337"/>
        <v>653</v>
      </c>
      <c r="G932" s="82">
        <f>IF(Table1[[#This Row],[F open]]=""," ",RANK(AD932,$AD$5:$AD$1454,1))</f>
        <v>81</v>
      </c>
      <c r="H932" s="82" t="str">
        <f>IF(Table1[[#This Row],[F Vet]]=""," ",RANK(AE932,$AE$5:$AE$1454,1))</f>
        <v xml:space="preserve"> </v>
      </c>
      <c r="I932" s="82" t="str">
        <f>IF(Table1[[#This Row],[F SuperVet]]=""," ",RANK(AF932,$AF$5:$AF$1454,1))</f>
        <v xml:space="preserve"> </v>
      </c>
      <c r="J932" s="82" t="str">
        <f>IF(Table1[[#This Row],[M Open]]=""," ",RANK(AG932,$AG$5:$AG$1454,1))</f>
        <v xml:space="preserve"> </v>
      </c>
      <c r="K932" s="82" t="str">
        <f>IF(Table1[[#This Row],[M Vet]]=""," ",RANK(AH932,$AH$5:$AH$1454,1))</f>
        <v xml:space="preserve"> </v>
      </c>
      <c r="L932" s="82" t="str">
        <f>IF(Table1[[#This Row],[M SuperVet]]=""," ",RANK(AI932,$AI$5:$AI$1454,1))</f>
        <v xml:space="preserve"> </v>
      </c>
      <c r="M932" s="74">
        <v>404</v>
      </c>
      <c r="N932" s="74">
        <v>176</v>
      </c>
      <c r="O932" s="74">
        <v>47</v>
      </c>
      <c r="P932" s="74">
        <v>128</v>
      </c>
      <c r="Q932" s="17">
        <v>231</v>
      </c>
      <c r="R932" s="17">
        <v>139</v>
      </c>
      <c r="S932" s="17">
        <v>104</v>
      </c>
      <c r="T932" s="17">
        <v>179</v>
      </c>
      <c r="U932" s="55">
        <f>+Table1[[#This Row],[Thames Turbo Sprint Triathlon]]/$M$3</f>
        <v>1</v>
      </c>
      <c r="V932" s="55">
        <f t="shared" si="338"/>
        <v>1</v>
      </c>
      <c r="W932" s="55">
        <f t="shared" si="339"/>
        <v>1</v>
      </c>
      <c r="X932" s="55">
        <f t="shared" si="340"/>
        <v>1</v>
      </c>
      <c r="Y932" s="55">
        <f t="shared" si="341"/>
        <v>0.44854368932038835</v>
      </c>
      <c r="Z932" s="55">
        <f>+Table1[[#This Row],[Hillingdon Sprint Triathlon]]/$R$3</f>
        <v>1</v>
      </c>
      <c r="AA932" s="55">
        <f>+Table1[[#This Row],[London Fields]]/$S$3</f>
        <v>1</v>
      </c>
      <c r="AB932" s="55">
        <f>+Table1[[#This Row],[Jekyll &amp; Hyde Park Duathlon]]/$T$3</f>
        <v>1</v>
      </c>
      <c r="AC932" s="65">
        <f t="shared" si="342"/>
        <v>3.4485436893203882</v>
      </c>
      <c r="AD932" s="55">
        <f t="shared" si="354"/>
        <v>3.4485436893203882</v>
      </c>
      <c r="AE932" s="55"/>
      <c r="AF932" s="55"/>
      <c r="AG932" s="55"/>
      <c r="AH932" s="55"/>
      <c r="AI932" s="55"/>
      <c r="AJ932" s="73">
        <f>COUNT(Table1[[#This Row],[F open]:[M SuperVet]])</f>
        <v>1</v>
      </c>
    </row>
    <row r="933" spans="1:36" s="52" customFormat="1" hidden="1" x14ac:dyDescent="0.2">
      <c r="A933" s="16" t="str">
        <f t="shared" si="350"/>
        <v xml:space="preserve"> </v>
      </c>
      <c r="B933" s="16" t="s">
        <v>2110</v>
      </c>
      <c r="C933" s="15"/>
      <c r="D933" s="29" t="s">
        <v>397</v>
      </c>
      <c r="E933" s="29" t="s">
        <v>188</v>
      </c>
      <c r="F933" s="82">
        <f t="shared" si="337"/>
        <v>844</v>
      </c>
      <c r="G933" s="82" t="str">
        <f>IF(Table1[[#This Row],[F open]]=""," ",RANK(AD933,$AD$5:$AD$1454,1))</f>
        <v xml:space="preserve"> </v>
      </c>
      <c r="H933" s="82" t="str">
        <f>IF(Table1[[#This Row],[F Vet]]=""," ",RANK(AE933,$AE$5:$AE$1454,1))</f>
        <v xml:space="preserve"> </v>
      </c>
      <c r="I933" s="82" t="str">
        <f>IF(Table1[[#This Row],[F SuperVet]]=""," ",RANK(AF933,$AF$5:$AF$1454,1))</f>
        <v xml:space="preserve"> </v>
      </c>
      <c r="J933" s="82" t="str">
        <f>IF(Table1[[#This Row],[M Open]]=""," ",RANK(AG933,$AG$5:$AG$1454,1))</f>
        <v xml:space="preserve"> </v>
      </c>
      <c r="K933" s="82">
        <f>IF(Table1[[#This Row],[M Vet]]=""," ",RANK(AH933,$AH$5:$AH$1454,1))</f>
        <v>210</v>
      </c>
      <c r="L933" s="82" t="str">
        <f>IF(Table1[[#This Row],[M SuperVet]]=""," ",RANK(AI933,$AI$5:$AI$1454,1))</f>
        <v xml:space="preserve"> </v>
      </c>
      <c r="M933" s="74">
        <v>404</v>
      </c>
      <c r="N933" s="74">
        <v>176</v>
      </c>
      <c r="O933" s="74">
        <v>47</v>
      </c>
      <c r="P933" s="74">
        <v>128</v>
      </c>
      <c r="Q933" s="17">
        <v>515</v>
      </c>
      <c r="R933" s="17">
        <v>139</v>
      </c>
      <c r="S933" s="17">
        <v>62</v>
      </c>
      <c r="T933" s="17">
        <v>179</v>
      </c>
      <c r="U933" s="55">
        <f>+Table1[[#This Row],[Thames Turbo Sprint Triathlon]]/$M$3</f>
        <v>1</v>
      </c>
      <c r="V933" s="55">
        <f t="shared" si="338"/>
        <v>1</v>
      </c>
      <c r="W933" s="55">
        <f t="shared" si="339"/>
        <v>1</v>
      </c>
      <c r="X933" s="55">
        <f t="shared" si="340"/>
        <v>1</v>
      </c>
      <c r="Y933" s="55">
        <f t="shared" si="341"/>
        <v>1</v>
      </c>
      <c r="Z933" s="55">
        <f>+Table1[[#This Row],[Hillingdon Sprint Triathlon]]/$R$3</f>
        <v>1</v>
      </c>
      <c r="AA933" s="55">
        <f>+Table1[[#This Row],[London Fields]]/$S$3</f>
        <v>0.59615384615384615</v>
      </c>
      <c r="AB933" s="55">
        <f>+Table1[[#This Row],[Jekyll &amp; Hyde Park Duathlon]]/$T$3</f>
        <v>1</v>
      </c>
      <c r="AC933" s="65">
        <f t="shared" si="342"/>
        <v>3.5961538461538463</v>
      </c>
      <c r="AD933" s="55"/>
      <c r="AE933" s="55"/>
      <c r="AF933" s="55"/>
      <c r="AG933" s="55"/>
      <c r="AH933" s="55">
        <f>+AC933</f>
        <v>3.5961538461538463</v>
      </c>
      <c r="AI933" s="55"/>
      <c r="AJ933" s="73">
        <f>COUNT(Table1[[#This Row],[F open]:[M SuperVet]])</f>
        <v>1</v>
      </c>
    </row>
    <row r="934" spans="1:36" s="52" customFormat="1" x14ac:dyDescent="0.2">
      <c r="A934" s="16" t="str">
        <f t="shared" si="350"/>
        <v xml:space="preserve"> </v>
      </c>
      <c r="B934" s="16" t="s">
        <v>1757</v>
      </c>
      <c r="C934" s="15" t="s">
        <v>139</v>
      </c>
      <c r="D934" s="29" t="s">
        <v>217</v>
      </c>
      <c r="E934" s="29" t="s">
        <v>194</v>
      </c>
      <c r="F934" s="82">
        <f t="shared" si="337"/>
        <v>644</v>
      </c>
      <c r="G934" s="82">
        <f>IF(Table1[[#This Row],[F open]]=""," ",RANK(AD934,$AD$5:$AD$1454,1))</f>
        <v>79</v>
      </c>
      <c r="H934" s="82" t="str">
        <f>IF(Table1[[#This Row],[F Vet]]=""," ",RANK(AE934,$AE$5:$AE$1454,1))</f>
        <v xml:space="preserve"> </v>
      </c>
      <c r="I934" s="82" t="str">
        <f>IF(Table1[[#This Row],[F SuperVet]]=""," ",RANK(AF934,$AF$5:$AF$1454,1))</f>
        <v xml:space="preserve"> </v>
      </c>
      <c r="J934" s="82" t="str">
        <f>IF(Table1[[#This Row],[M Open]]=""," ",RANK(AG934,$AG$5:$AG$1454,1))</f>
        <v xml:space="preserve"> </v>
      </c>
      <c r="K934" s="82" t="str">
        <f>IF(Table1[[#This Row],[M Vet]]=""," ",RANK(AH934,$AH$5:$AH$1454,1))</f>
        <v xml:space="preserve"> </v>
      </c>
      <c r="L934" s="82" t="str">
        <f>IF(Table1[[#This Row],[M SuperVet]]=""," ",RANK(AI934,$AI$5:$AI$1454,1))</f>
        <v xml:space="preserve"> </v>
      </c>
      <c r="M934" s="74">
        <v>404</v>
      </c>
      <c r="N934" s="74">
        <v>176</v>
      </c>
      <c r="O934" s="74">
        <v>47</v>
      </c>
      <c r="P934" s="74">
        <v>128</v>
      </c>
      <c r="Q934" s="17">
        <v>227</v>
      </c>
      <c r="R934" s="17">
        <v>139</v>
      </c>
      <c r="S934" s="17">
        <v>104</v>
      </c>
      <c r="T934" s="17">
        <v>179</v>
      </c>
      <c r="U934" s="55">
        <f>+Table1[[#This Row],[Thames Turbo Sprint Triathlon]]/$M$3</f>
        <v>1</v>
      </c>
      <c r="V934" s="55">
        <f t="shared" si="338"/>
        <v>1</v>
      </c>
      <c r="W934" s="55">
        <f t="shared" si="339"/>
        <v>1</v>
      </c>
      <c r="X934" s="55">
        <f t="shared" si="340"/>
        <v>1</v>
      </c>
      <c r="Y934" s="55">
        <f t="shared" si="341"/>
        <v>0.4407766990291262</v>
      </c>
      <c r="Z934" s="55">
        <f>+Table1[[#This Row],[Hillingdon Sprint Triathlon]]/$R$3</f>
        <v>1</v>
      </c>
      <c r="AA934" s="55">
        <f>+Table1[[#This Row],[London Fields]]/$S$3</f>
        <v>1</v>
      </c>
      <c r="AB934" s="55">
        <f>+Table1[[#This Row],[Jekyll &amp; Hyde Park Duathlon]]/$T$3</f>
        <v>1</v>
      </c>
      <c r="AC934" s="65">
        <f t="shared" si="342"/>
        <v>3.4407766990291262</v>
      </c>
      <c r="AD934" s="55">
        <f t="shared" ref="AD934:AD936" si="355">+AC934</f>
        <v>3.4407766990291262</v>
      </c>
      <c r="AE934" s="55"/>
      <c r="AF934" s="55"/>
      <c r="AG934" s="55"/>
      <c r="AH934" s="55"/>
      <c r="AI934" s="55"/>
      <c r="AJ934" s="73">
        <f>COUNT(Table1[[#This Row],[F open]:[M SuperVet]])</f>
        <v>1</v>
      </c>
    </row>
    <row r="935" spans="1:36" s="52" customFormat="1" x14ac:dyDescent="0.2">
      <c r="A935" s="16" t="str">
        <f t="shared" si="350"/>
        <v xml:space="preserve"> </v>
      </c>
      <c r="B935" s="16" t="s">
        <v>2092</v>
      </c>
      <c r="C935" s="15"/>
      <c r="D935" s="29" t="s">
        <v>217</v>
      </c>
      <c r="E935" s="29" t="s">
        <v>194</v>
      </c>
      <c r="F935" s="82">
        <f t="shared" si="337"/>
        <v>585</v>
      </c>
      <c r="G935" s="82">
        <f>IF(Table1[[#This Row],[F open]]=""," ",RANK(AD935,$AD$5:$AD$1454,1))</f>
        <v>65</v>
      </c>
      <c r="H935" s="82" t="str">
        <f>IF(Table1[[#This Row],[F Vet]]=""," ",RANK(AE935,$AE$5:$AE$1454,1))</f>
        <v xml:space="preserve"> </v>
      </c>
      <c r="I935" s="82" t="str">
        <f>IF(Table1[[#This Row],[F SuperVet]]=""," ",RANK(AF935,$AF$5:$AF$1454,1))</f>
        <v xml:space="preserve"> </v>
      </c>
      <c r="J935" s="82" t="str">
        <f>IF(Table1[[#This Row],[M Open]]=""," ",RANK(AG935,$AG$5:$AG$1454,1))</f>
        <v xml:space="preserve"> </v>
      </c>
      <c r="K935" s="82" t="str">
        <f>IF(Table1[[#This Row],[M Vet]]=""," ",RANK(AH935,$AH$5:$AH$1454,1))</f>
        <v xml:space="preserve"> </v>
      </c>
      <c r="L935" s="82" t="str">
        <f>IF(Table1[[#This Row],[M SuperVet]]=""," ",RANK(AI935,$AI$5:$AI$1454,1))</f>
        <v xml:space="preserve"> </v>
      </c>
      <c r="M935" s="74">
        <v>404</v>
      </c>
      <c r="N935" s="74">
        <v>176</v>
      </c>
      <c r="O935" s="74">
        <v>47</v>
      </c>
      <c r="P935" s="74">
        <v>128</v>
      </c>
      <c r="Q935" s="17">
        <v>515</v>
      </c>
      <c r="R935" s="17">
        <v>139</v>
      </c>
      <c r="S935" s="17">
        <v>41</v>
      </c>
      <c r="T935" s="17">
        <v>179</v>
      </c>
      <c r="U935" s="55">
        <f>+Table1[[#This Row],[Thames Turbo Sprint Triathlon]]/$M$3</f>
        <v>1</v>
      </c>
      <c r="V935" s="55">
        <f t="shared" si="338"/>
        <v>1</v>
      </c>
      <c r="W935" s="55">
        <f t="shared" si="339"/>
        <v>1</v>
      </c>
      <c r="X935" s="55">
        <f t="shared" si="340"/>
        <v>1</v>
      </c>
      <c r="Y935" s="55">
        <f t="shared" si="341"/>
        <v>1</v>
      </c>
      <c r="Z935" s="55">
        <f>+Table1[[#This Row],[Hillingdon Sprint Triathlon]]/$R$3</f>
        <v>1</v>
      </c>
      <c r="AA935" s="55">
        <f>+Table1[[#This Row],[London Fields]]/$S$3</f>
        <v>0.39423076923076922</v>
      </c>
      <c r="AB935" s="55">
        <f>+Table1[[#This Row],[Jekyll &amp; Hyde Park Duathlon]]/$T$3</f>
        <v>1</v>
      </c>
      <c r="AC935" s="65">
        <f t="shared" si="342"/>
        <v>3.3942307692307692</v>
      </c>
      <c r="AD935" s="55">
        <f t="shared" si="355"/>
        <v>3.3942307692307692</v>
      </c>
      <c r="AE935" s="55"/>
      <c r="AF935" s="55"/>
      <c r="AG935" s="55"/>
      <c r="AH935" s="55"/>
      <c r="AI935" s="55"/>
      <c r="AJ935" s="73">
        <f>COUNT(Table1[[#This Row],[F open]:[M SuperVet]])</f>
        <v>1</v>
      </c>
    </row>
    <row r="936" spans="1:36" s="52" customFormat="1" x14ac:dyDescent="0.2">
      <c r="A936" s="16" t="str">
        <f t="shared" si="350"/>
        <v xml:space="preserve"> </v>
      </c>
      <c r="B936" s="16" t="s">
        <v>2257</v>
      </c>
      <c r="C936" s="15"/>
      <c r="D936" s="29" t="s">
        <v>217</v>
      </c>
      <c r="E936" s="29" t="s">
        <v>194</v>
      </c>
      <c r="F936" s="82">
        <f t="shared" si="337"/>
        <v>1290</v>
      </c>
      <c r="G936" s="82">
        <f>IF(Table1[[#This Row],[F open]]=""," ",RANK(AD936,$AD$5:$AD$1454,1))</f>
        <v>248</v>
      </c>
      <c r="H936" s="82" t="str">
        <f>IF(Table1[[#This Row],[F Vet]]=""," ",RANK(AE936,$AE$5:$AE$1454,1))</f>
        <v xml:space="preserve"> </v>
      </c>
      <c r="I936" s="82" t="str">
        <f>IF(Table1[[#This Row],[F SuperVet]]=""," ",RANK(AF936,$AF$5:$AF$1454,1))</f>
        <v xml:space="preserve"> </v>
      </c>
      <c r="J936" s="82" t="str">
        <f>IF(Table1[[#This Row],[M Open]]=""," ",RANK(AG936,$AG$5:$AG$1454,1))</f>
        <v xml:space="preserve"> </v>
      </c>
      <c r="K936" s="82" t="str">
        <f>IF(Table1[[#This Row],[M Vet]]=""," ",RANK(AH936,$AH$5:$AH$1454,1))</f>
        <v xml:space="preserve"> </v>
      </c>
      <c r="L936" s="82" t="str">
        <f>IF(Table1[[#This Row],[M SuperVet]]=""," ",RANK(AI936,$AI$5:$AI$1454,1))</f>
        <v xml:space="preserve"> </v>
      </c>
      <c r="M936" s="74">
        <v>404</v>
      </c>
      <c r="N936" s="74">
        <v>176</v>
      </c>
      <c r="O936" s="74">
        <v>47</v>
      </c>
      <c r="P936" s="74">
        <v>128</v>
      </c>
      <c r="Q936" s="17">
        <v>515</v>
      </c>
      <c r="R936" s="17">
        <v>139</v>
      </c>
      <c r="S936" s="17">
        <v>104</v>
      </c>
      <c r="T936" s="17">
        <v>160</v>
      </c>
      <c r="U936" s="55">
        <f>+Table1[[#This Row],[Thames Turbo Sprint Triathlon]]/$M$3</f>
        <v>1</v>
      </c>
      <c r="V936" s="55">
        <f t="shared" si="338"/>
        <v>1</v>
      </c>
      <c r="W936" s="55">
        <f t="shared" si="339"/>
        <v>1</v>
      </c>
      <c r="X936" s="55">
        <f t="shared" si="340"/>
        <v>1</v>
      </c>
      <c r="Y936" s="55">
        <f t="shared" si="341"/>
        <v>1</v>
      </c>
      <c r="Z936" s="55">
        <f>+Table1[[#This Row],[Hillingdon Sprint Triathlon]]/$R$3</f>
        <v>1</v>
      </c>
      <c r="AA936" s="55">
        <f>+Table1[[#This Row],[London Fields]]/$S$3</f>
        <v>1</v>
      </c>
      <c r="AB936" s="55">
        <f>+Table1[[#This Row],[Jekyll &amp; Hyde Park Duathlon]]/$T$3</f>
        <v>0.8938547486033519</v>
      </c>
      <c r="AC936" s="65">
        <f t="shared" si="342"/>
        <v>3.8938547486033519</v>
      </c>
      <c r="AD936" s="55">
        <f t="shared" si="355"/>
        <v>3.8938547486033519</v>
      </c>
      <c r="AE936" s="55"/>
      <c r="AF936" s="55"/>
      <c r="AG936" s="55"/>
      <c r="AH936" s="55"/>
      <c r="AI936" s="55"/>
      <c r="AJ936" s="73">
        <f>COUNT(Table1[[#This Row],[F open]:[M SuperVet]])</f>
        <v>1</v>
      </c>
    </row>
    <row r="937" spans="1:36" s="52" customFormat="1" hidden="1" x14ac:dyDescent="0.2">
      <c r="A937" s="16" t="str">
        <f t="shared" si="350"/>
        <v xml:space="preserve"> </v>
      </c>
      <c r="B937" s="16" t="s">
        <v>897</v>
      </c>
      <c r="C937" s="15" t="s">
        <v>144</v>
      </c>
      <c r="D937" s="29" t="s">
        <v>217</v>
      </c>
      <c r="E937" s="29" t="s">
        <v>188</v>
      </c>
      <c r="F937" s="82">
        <f t="shared" si="337"/>
        <v>802</v>
      </c>
      <c r="G937" s="82" t="str">
        <f>IF(Table1[[#This Row],[F open]]=""," ",RANK(AD937,$AD$5:$AD$1454,1))</f>
        <v xml:space="preserve"> </v>
      </c>
      <c r="H937" s="82" t="str">
        <f>IF(Table1[[#This Row],[F Vet]]=""," ",RANK(AE937,$AE$5:$AE$1454,1))</f>
        <v xml:space="preserve"> </v>
      </c>
      <c r="I937" s="82" t="str">
        <f>IF(Table1[[#This Row],[F SuperVet]]=""," ",RANK(AF937,$AF$5:$AF$1454,1))</f>
        <v xml:space="preserve"> </v>
      </c>
      <c r="J937" s="82">
        <f>IF(Table1[[#This Row],[M Open]]=""," ",RANK(AG937,$AG$5:$AG$1454,1))</f>
        <v>421</v>
      </c>
      <c r="K937" s="82" t="str">
        <f>IF(Table1[[#This Row],[M Vet]]=""," ",RANK(AH937,$AH$5:$AH$1454,1))</f>
        <v xml:space="preserve"> </v>
      </c>
      <c r="L937" s="82" t="str">
        <f>IF(Table1[[#This Row],[M SuperVet]]=""," ",RANK(AI937,$AI$5:$AI$1454,1))</f>
        <v xml:space="preserve"> </v>
      </c>
      <c r="M937" s="74">
        <v>228</v>
      </c>
      <c r="N937" s="74">
        <v>176</v>
      </c>
      <c r="O937" s="74">
        <v>47</v>
      </c>
      <c r="P937" s="74">
        <v>128</v>
      </c>
      <c r="Q937" s="17">
        <v>515</v>
      </c>
      <c r="R937" s="17">
        <v>139</v>
      </c>
      <c r="S937" s="17">
        <v>104</v>
      </c>
      <c r="T937" s="17">
        <v>179</v>
      </c>
      <c r="U937" s="55">
        <f>+Table1[[#This Row],[Thames Turbo Sprint Triathlon]]/$M$3</f>
        <v>0.5643564356435643</v>
      </c>
      <c r="V937" s="55">
        <f t="shared" si="338"/>
        <v>1</v>
      </c>
      <c r="W937" s="55">
        <f t="shared" si="339"/>
        <v>1</v>
      </c>
      <c r="X937" s="55">
        <f t="shared" si="340"/>
        <v>1</v>
      </c>
      <c r="Y937" s="55">
        <f t="shared" si="341"/>
        <v>1</v>
      </c>
      <c r="Z937" s="55">
        <f>+Table1[[#This Row],[Hillingdon Sprint Triathlon]]/$R$3</f>
        <v>1</v>
      </c>
      <c r="AA937" s="55">
        <f>+Table1[[#This Row],[London Fields]]/$S$3</f>
        <v>1</v>
      </c>
      <c r="AB937" s="55">
        <f>+Table1[[#This Row],[Jekyll &amp; Hyde Park Duathlon]]/$T$3</f>
        <v>1</v>
      </c>
      <c r="AC937" s="65">
        <f t="shared" si="342"/>
        <v>3.5643564356435644</v>
      </c>
      <c r="AD937" s="55"/>
      <c r="AE937" s="55"/>
      <c r="AF937" s="55"/>
      <c r="AG937" s="55">
        <f t="shared" ref="AG937:AG940" si="356">+AC937</f>
        <v>3.5643564356435644</v>
      </c>
      <c r="AH937" s="55"/>
      <c r="AI937" s="55"/>
      <c r="AJ937" s="73">
        <f>COUNT(Table1[[#This Row],[F open]:[M SuperVet]])</f>
        <v>1</v>
      </c>
    </row>
    <row r="938" spans="1:36" s="52" customFormat="1" hidden="1" x14ac:dyDescent="0.2">
      <c r="A938" s="16" t="str">
        <f t="shared" si="350"/>
        <v xml:space="preserve"> </v>
      </c>
      <c r="B938" s="16" t="s">
        <v>1784</v>
      </c>
      <c r="C938" s="15"/>
      <c r="D938" s="29" t="s">
        <v>217</v>
      </c>
      <c r="E938" s="29" t="s">
        <v>188</v>
      </c>
      <c r="F938" s="82">
        <f t="shared" si="337"/>
        <v>745</v>
      </c>
      <c r="G938" s="82" t="str">
        <f>IF(Table1[[#This Row],[F open]]=""," ",RANK(AD938,$AD$5:$AD$1454,1))</f>
        <v xml:space="preserve"> </v>
      </c>
      <c r="H938" s="82" t="str">
        <f>IF(Table1[[#This Row],[F Vet]]=""," ",RANK(AE938,$AE$5:$AE$1454,1))</f>
        <v xml:space="preserve"> </v>
      </c>
      <c r="I938" s="82" t="str">
        <f>IF(Table1[[#This Row],[F SuperVet]]=""," ",RANK(AF938,$AF$5:$AF$1454,1))</f>
        <v xml:space="preserve"> </v>
      </c>
      <c r="J938" s="82">
        <f>IF(Table1[[#This Row],[M Open]]=""," ",RANK(AG938,$AG$5:$AG$1454,1))</f>
        <v>398</v>
      </c>
      <c r="K938" s="82" t="str">
        <f>IF(Table1[[#This Row],[M Vet]]=""," ",RANK(AH938,$AH$5:$AH$1454,1))</f>
        <v xml:space="preserve"> </v>
      </c>
      <c r="L938" s="82" t="str">
        <f>IF(Table1[[#This Row],[M SuperVet]]=""," ",RANK(AI938,$AI$5:$AI$1454,1))</f>
        <v xml:space="preserve"> </v>
      </c>
      <c r="M938" s="74">
        <v>404</v>
      </c>
      <c r="N938" s="74">
        <v>176</v>
      </c>
      <c r="O938" s="74">
        <v>47</v>
      </c>
      <c r="P938" s="74">
        <v>128</v>
      </c>
      <c r="Q938" s="17">
        <v>266</v>
      </c>
      <c r="R938" s="17">
        <v>139</v>
      </c>
      <c r="S938" s="17">
        <v>104</v>
      </c>
      <c r="T938" s="17">
        <v>179</v>
      </c>
      <c r="U938" s="55">
        <f>+Table1[[#This Row],[Thames Turbo Sprint Triathlon]]/$M$3</f>
        <v>1</v>
      </c>
      <c r="V938" s="55">
        <f t="shared" si="338"/>
        <v>1</v>
      </c>
      <c r="W938" s="55">
        <f t="shared" si="339"/>
        <v>1</v>
      </c>
      <c r="X938" s="55">
        <f t="shared" si="340"/>
        <v>1</v>
      </c>
      <c r="Y938" s="55">
        <f t="shared" si="341"/>
        <v>0.51650485436893201</v>
      </c>
      <c r="Z938" s="55">
        <f>+Table1[[#This Row],[Hillingdon Sprint Triathlon]]/$R$3</f>
        <v>1</v>
      </c>
      <c r="AA938" s="55">
        <f>+Table1[[#This Row],[London Fields]]/$S$3</f>
        <v>1</v>
      </c>
      <c r="AB938" s="55">
        <f>+Table1[[#This Row],[Jekyll &amp; Hyde Park Duathlon]]/$T$3</f>
        <v>1</v>
      </c>
      <c r="AC938" s="65">
        <f t="shared" si="342"/>
        <v>3.5165048543689319</v>
      </c>
      <c r="AD938" s="55"/>
      <c r="AE938" s="55"/>
      <c r="AF938" s="55"/>
      <c r="AG938" s="55">
        <f t="shared" si="356"/>
        <v>3.5165048543689319</v>
      </c>
      <c r="AH938" s="55"/>
      <c r="AI938" s="55"/>
      <c r="AJ938" s="73">
        <f>COUNT(Table1[[#This Row],[F open]:[M SuperVet]])</f>
        <v>1</v>
      </c>
    </row>
    <row r="939" spans="1:36" s="52" customFormat="1" hidden="1" x14ac:dyDescent="0.2">
      <c r="A939" s="16" t="str">
        <f t="shared" si="350"/>
        <v xml:space="preserve"> </v>
      </c>
      <c r="B939" s="16" t="s">
        <v>1714</v>
      </c>
      <c r="C939" s="15"/>
      <c r="D939" s="29" t="s">
        <v>217</v>
      </c>
      <c r="E939" s="29" t="s">
        <v>188</v>
      </c>
      <c r="F939" s="82">
        <f t="shared" si="337"/>
        <v>474</v>
      </c>
      <c r="G939" s="82" t="str">
        <f>IF(Table1[[#This Row],[F open]]=""," ",RANK(AD939,$AD$5:$AD$1454,1))</f>
        <v xml:space="preserve"> </v>
      </c>
      <c r="H939" s="82" t="str">
        <f>IF(Table1[[#This Row],[F Vet]]=""," ",RANK(AE939,$AE$5:$AE$1454,1))</f>
        <v xml:space="preserve"> </v>
      </c>
      <c r="I939" s="82" t="str">
        <f>IF(Table1[[#This Row],[F SuperVet]]=""," ",RANK(AF939,$AF$5:$AF$1454,1))</f>
        <v xml:space="preserve"> </v>
      </c>
      <c r="J939" s="82">
        <f>IF(Table1[[#This Row],[M Open]]=""," ",RANK(AG939,$AG$5:$AG$1454,1))</f>
        <v>275</v>
      </c>
      <c r="K939" s="82" t="str">
        <f>IF(Table1[[#This Row],[M Vet]]=""," ",RANK(AH939,$AH$5:$AH$1454,1))</f>
        <v xml:space="preserve"> </v>
      </c>
      <c r="L939" s="82" t="str">
        <f>IF(Table1[[#This Row],[M SuperVet]]=""," ",RANK(AI939,$AI$5:$AI$1454,1))</f>
        <v xml:space="preserve"> </v>
      </c>
      <c r="M939" s="74">
        <v>404</v>
      </c>
      <c r="N939" s="74">
        <v>176</v>
      </c>
      <c r="O939" s="74">
        <v>47</v>
      </c>
      <c r="P939" s="74">
        <v>128</v>
      </c>
      <c r="Q939" s="17">
        <v>158</v>
      </c>
      <c r="R939" s="17">
        <v>139</v>
      </c>
      <c r="S939" s="17">
        <v>104</v>
      </c>
      <c r="T939" s="17">
        <v>179</v>
      </c>
      <c r="U939" s="55">
        <f>+Table1[[#This Row],[Thames Turbo Sprint Triathlon]]/$M$3</f>
        <v>1</v>
      </c>
      <c r="V939" s="55">
        <f t="shared" si="338"/>
        <v>1</v>
      </c>
      <c r="W939" s="55">
        <f t="shared" si="339"/>
        <v>1</v>
      </c>
      <c r="X939" s="55">
        <f t="shared" si="340"/>
        <v>1</v>
      </c>
      <c r="Y939" s="55">
        <f t="shared" si="341"/>
        <v>0.30679611650485439</v>
      </c>
      <c r="Z939" s="55">
        <f>+Table1[[#This Row],[Hillingdon Sprint Triathlon]]/$R$3</f>
        <v>1</v>
      </c>
      <c r="AA939" s="55">
        <f>+Table1[[#This Row],[London Fields]]/$S$3</f>
        <v>1</v>
      </c>
      <c r="AB939" s="55">
        <f>+Table1[[#This Row],[Jekyll &amp; Hyde Park Duathlon]]/$T$3</f>
        <v>1</v>
      </c>
      <c r="AC939" s="65">
        <f t="shared" si="342"/>
        <v>3.3067961165048545</v>
      </c>
      <c r="AD939" s="55"/>
      <c r="AE939" s="55"/>
      <c r="AF939" s="55"/>
      <c r="AG939" s="55">
        <f t="shared" si="356"/>
        <v>3.3067961165048545</v>
      </c>
      <c r="AH939" s="55"/>
      <c r="AI939" s="55"/>
      <c r="AJ939" s="73">
        <f>COUNT(Table1[[#This Row],[F open]:[M SuperVet]])</f>
        <v>1</v>
      </c>
    </row>
    <row r="940" spans="1:36" s="52" customFormat="1" hidden="1" x14ac:dyDescent="0.2">
      <c r="A940" s="16" t="str">
        <f t="shared" si="350"/>
        <v xml:space="preserve"> </v>
      </c>
      <c r="B940" s="16" t="s">
        <v>1735</v>
      </c>
      <c r="C940" s="15"/>
      <c r="D940" s="29" t="s">
        <v>217</v>
      </c>
      <c r="E940" s="29" t="s">
        <v>188</v>
      </c>
      <c r="F940" s="82">
        <f t="shared" si="337"/>
        <v>564</v>
      </c>
      <c r="G940" s="82" t="str">
        <f>IF(Table1[[#This Row],[F open]]=""," ",RANK(AD940,$AD$5:$AD$1454,1))</f>
        <v xml:space="preserve"> </v>
      </c>
      <c r="H940" s="82" t="str">
        <f>IF(Table1[[#This Row],[F Vet]]=""," ",RANK(AE940,$AE$5:$AE$1454,1))</f>
        <v xml:space="preserve"> </v>
      </c>
      <c r="I940" s="82" t="str">
        <f>IF(Table1[[#This Row],[F SuperVet]]=""," ",RANK(AF940,$AF$5:$AF$1454,1))</f>
        <v xml:space="preserve"> </v>
      </c>
      <c r="J940" s="82">
        <f>IF(Table1[[#This Row],[M Open]]=""," ",RANK(AG940,$AG$5:$AG$1454,1))</f>
        <v>310</v>
      </c>
      <c r="K940" s="82" t="str">
        <f>IF(Table1[[#This Row],[M Vet]]=""," ",RANK(AH940,$AH$5:$AH$1454,1))</f>
        <v xml:space="preserve"> </v>
      </c>
      <c r="L940" s="82" t="str">
        <f>IF(Table1[[#This Row],[M SuperVet]]=""," ",RANK(AI940,$AI$5:$AI$1454,1))</f>
        <v xml:space="preserve"> </v>
      </c>
      <c r="M940" s="74">
        <v>404</v>
      </c>
      <c r="N940" s="74">
        <v>176</v>
      </c>
      <c r="O940" s="74">
        <v>47</v>
      </c>
      <c r="P940" s="74">
        <v>128</v>
      </c>
      <c r="Q940" s="17">
        <v>195</v>
      </c>
      <c r="R940" s="17">
        <v>139</v>
      </c>
      <c r="S940" s="17">
        <v>104</v>
      </c>
      <c r="T940" s="17">
        <v>179</v>
      </c>
      <c r="U940" s="55">
        <f>+Table1[[#This Row],[Thames Turbo Sprint Triathlon]]/$M$3</f>
        <v>1</v>
      </c>
      <c r="V940" s="55">
        <f t="shared" si="338"/>
        <v>1</v>
      </c>
      <c r="W940" s="55">
        <f t="shared" si="339"/>
        <v>1</v>
      </c>
      <c r="X940" s="55">
        <f t="shared" si="340"/>
        <v>1</v>
      </c>
      <c r="Y940" s="55">
        <f t="shared" si="341"/>
        <v>0.37864077669902912</v>
      </c>
      <c r="Z940" s="55">
        <f>+Table1[[#This Row],[Hillingdon Sprint Triathlon]]/$R$3</f>
        <v>1</v>
      </c>
      <c r="AA940" s="55">
        <f>+Table1[[#This Row],[London Fields]]/$S$3</f>
        <v>1</v>
      </c>
      <c r="AB940" s="55">
        <f>+Table1[[#This Row],[Jekyll &amp; Hyde Park Duathlon]]/$T$3</f>
        <v>1</v>
      </c>
      <c r="AC940" s="65">
        <f t="shared" si="342"/>
        <v>3.3786407766990294</v>
      </c>
      <c r="AD940" s="55"/>
      <c r="AE940" s="55"/>
      <c r="AF940" s="55"/>
      <c r="AG940" s="55">
        <f t="shared" si="356"/>
        <v>3.3786407766990294</v>
      </c>
      <c r="AH940" s="55"/>
      <c r="AI940" s="55"/>
      <c r="AJ940" s="73">
        <f>COUNT(Table1[[#This Row],[F open]:[M SuperVet]])</f>
        <v>1</v>
      </c>
    </row>
    <row r="941" spans="1:36" s="52" customFormat="1" hidden="1" x14ac:dyDescent="0.2">
      <c r="A941" s="16" t="str">
        <f t="shared" si="350"/>
        <v xml:space="preserve"> </v>
      </c>
      <c r="B941" s="16" t="s">
        <v>973</v>
      </c>
      <c r="C941" s="15"/>
      <c r="D941" s="29" t="s">
        <v>397</v>
      </c>
      <c r="E941" s="29" t="s">
        <v>188</v>
      </c>
      <c r="F941" s="82">
        <f t="shared" si="337"/>
        <v>1131</v>
      </c>
      <c r="G941" s="82" t="str">
        <f>IF(Table1[[#This Row],[F open]]=""," ",RANK(AD941,$AD$5:$AD$1454,1))</f>
        <v xml:space="preserve"> </v>
      </c>
      <c r="H941" s="82" t="str">
        <f>IF(Table1[[#This Row],[F Vet]]=""," ",RANK(AE941,$AE$5:$AE$1454,1))</f>
        <v xml:space="preserve"> </v>
      </c>
      <c r="I941" s="82" t="str">
        <f>IF(Table1[[#This Row],[F SuperVet]]=""," ",RANK(AF941,$AF$5:$AF$1454,1))</f>
        <v xml:space="preserve"> </v>
      </c>
      <c r="J941" s="82" t="str">
        <f>IF(Table1[[#This Row],[M Open]]=""," ",RANK(AG941,$AG$5:$AG$1454,1))</f>
        <v xml:space="preserve"> </v>
      </c>
      <c r="K941" s="82">
        <f>IF(Table1[[#This Row],[M Vet]]=""," ",RANK(AH941,$AH$5:$AH$1454,1))</f>
        <v>279</v>
      </c>
      <c r="L941" s="82" t="str">
        <f>IF(Table1[[#This Row],[M SuperVet]]=""," ",RANK(AI941,$AI$5:$AI$1454,1))</f>
        <v xml:space="preserve"> </v>
      </c>
      <c r="M941" s="74">
        <v>321</v>
      </c>
      <c r="N941" s="74">
        <v>176</v>
      </c>
      <c r="O941" s="74">
        <v>47</v>
      </c>
      <c r="P941" s="74">
        <v>128</v>
      </c>
      <c r="Q941" s="17">
        <v>515</v>
      </c>
      <c r="R941" s="17">
        <v>139</v>
      </c>
      <c r="S941" s="17">
        <v>104</v>
      </c>
      <c r="T941" s="17">
        <v>179</v>
      </c>
      <c r="U941" s="55">
        <f>+Table1[[#This Row],[Thames Turbo Sprint Triathlon]]/$M$3</f>
        <v>0.79455445544554459</v>
      </c>
      <c r="V941" s="55">
        <f t="shared" si="338"/>
        <v>1</v>
      </c>
      <c r="W941" s="55">
        <f t="shared" si="339"/>
        <v>1</v>
      </c>
      <c r="X941" s="55">
        <f t="shared" si="340"/>
        <v>1</v>
      </c>
      <c r="Y941" s="55">
        <f t="shared" si="341"/>
        <v>1</v>
      </c>
      <c r="Z941" s="55">
        <f>+Table1[[#This Row],[Hillingdon Sprint Triathlon]]/$R$3</f>
        <v>1</v>
      </c>
      <c r="AA941" s="55">
        <f>+Table1[[#This Row],[London Fields]]/$S$3</f>
        <v>1</v>
      </c>
      <c r="AB941" s="55">
        <f>+Table1[[#This Row],[Jekyll &amp; Hyde Park Duathlon]]/$T$3</f>
        <v>1</v>
      </c>
      <c r="AC941" s="65">
        <f t="shared" si="342"/>
        <v>3.7945544554455446</v>
      </c>
      <c r="AD941" s="55"/>
      <c r="AE941" s="55"/>
      <c r="AF941" s="55"/>
      <c r="AG941" s="55"/>
      <c r="AH941" s="55">
        <f>+AC941</f>
        <v>3.7945544554455446</v>
      </c>
      <c r="AI941" s="55"/>
      <c r="AJ941" s="73">
        <f>COUNT(Table1[[#This Row],[F open]:[M SuperVet]])</f>
        <v>1</v>
      </c>
    </row>
    <row r="942" spans="1:36" s="52" customFormat="1" hidden="1" x14ac:dyDescent="0.2">
      <c r="A942" s="16" t="str">
        <f t="shared" si="350"/>
        <v xml:space="preserve"> </v>
      </c>
      <c r="B942" s="16" t="s">
        <v>915</v>
      </c>
      <c r="C942" s="15" t="s">
        <v>53</v>
      </c>
      <c r="D942" s="29" t="s">
        <v>1059</v>
      </c>
      <c r="E942" s="29" t="s">
        <v>188</v>
      </c>
      <c r="F942" s="82">
        <f t="shared" si="337"/>
        <v>902</v>
      </c>
      <c r="G942" s="82" t="str">
        <f>IF(Table1[[#This Row],[F open]]=""," ",RANK(AD942,$AD$5:$AD$1454,1))</f>
        <v xml:space="preserve"> </v>
      </c>
      <c r="H942" s="82" t="str">
        <f>IF(Table1[[#This Row],[F Vet]]=""," ",RANK(AE942,$AE$5:$AE$1454,1))</f>
        <v xml:space="preserve"> </v>
      </c>
      <c r="I942" s="82" t="str">
        <f>IF(Table1[[#This Row],[F SuperVet]]=""," ",RANK(AF942,$AF$5:$AF$1454,1))</f>
        <v xml:space="preserve"> </v>
      </c>
      <c r="J942" s="82" t="str">
        <f>IF(Table1[[#This Row],[M Open]]=""," ",RANK(AG942,$AG$5:$AG$1454,1))</f>
        <v xml:space="preserve"> </v>
      </c>
      <c r="K942" s="82" t="str">
        <f>IF(Table1[[#This Row],[M Vet]]=""," ",RANK(AH942,$AH$5:$AH$1454,1))</f>
        <v xml:space="preserve"> </v>
      </c>
      <c r="L942" s="82">
        <f>IF(Table1[[#This Row],[M SuperVet]]=""," ",RANK(AI942,$AI$5:$AI$1454,1))</f>
        <v>49</v>
      </c>
      <c r="M942" s="74">
        <v>256</v>
      </c>
      <c r="N942" s="74">
        <v>176</v>
      </c>
      <c r="O942" s="74">
        <v>47</v>
      </c>
      <c r="P942" s="74">
        <v>128</v>
      </c>
      <c r="Q942" s="17">
        <v>515</v>
      </c>
      <c r="R942" s="17">
        <v>139</v>
      </c>
      <c r="S942" s="17">
        <v>104</v>
      </c>
      <c r="T942" s="17">
        <v>179</v>
      </c>
      <c r="U942" s="55">
        <f>+Table1[[#This Row],[Thames Turbo Sprint Triathlon]]/$M$3</f>
        <v>0.63366336633663367</v>
      </c>
      <c r="V942" s="55">
        <f t="shared" si="338"/>
        <v>1</v>
      </c>
      <c r="W942" s="55">
        <f t="shared" si="339"/>
        <v>1</v>
      </c>
      <c r="X942" s="55">
        <f t="shared" si="340"/>
        <v>1</v>
      </c>
      <c r="Y942" s="55">
        <f t="shared" si="341"/>
        <v>1</v>
      </c>
      <c r="Z942" s="55">
        <f>+Table1[[#This Row],[Hillingdon Sprint Triathlon]]/$R$3</f>
        <v>1</v>
      </c>
      <c r="AA942" s="55">
        <f>+Table1[[#This Row],[London Fields]]/$S$3</f>
        <v>1</v>
      </c>
      <c r="AB942" s="55">
        <f>+Table1[[#This Row],[Jekyll &amp; Hyde Park Duathlon]]/$T$3</f>
        <v>1</v>
      </c>
      <c r="AC942" s="65">
        <f t="shared" si="342"/>
        <v>3.6336633663366338</v>
      </c>
      <c r="AD942" s="55"/>
      <c r="AE942" s="55"/>
      <c r="AF942" s="55"/>
      <c r="AG942" s="55"/>
      <c r="AH942" s="55"/>
      <c r="AI942" s="55">
        <f>+AC942</f>
        <v>3.6336633663366338</v>
      </c>
      <c r="AJ942" s="73">
        <f>COUNT(Table1[[#This Row],[F open]:[M SuperVet]])</f>
        <v>1</v>
      </c>
    </row>
    <row r="943" spans="1:36" s="52" customFormat="1" hidden="1" x14ac:dyDescent="0.2">
      <c r="A943" s="16" t="str">
        <f t="shared" si="350"/>
        <v xml:space="preserve"> </v>
      </c>
      <c r="B943" s="16" t="s">
        <v>449</v>
      </c>
      <c r="C943" s="15"/>
      <c r="D943" s="29" t="s">
        <v>397</v>
      </c>
      <c r="E943" s="29" t="s">
        <v>188</v>
      </c>
      <c r="F943" s="82">
        <f t="shared" si="337"/>
        <v>671</v>
      </c>
      <c r="G943" s="82" t="str">
        <f>IF(Table1[[#This Row],[F open]]=""," ",RANK(AD943,$AD$5:$AD$1454,1))</f>
        <v xml:space="preserve"> </v>
      </c>
      <c r="H943" s="82" t="str">
        <f>IF(Table1[[#This Row],[F Vet]]=""," ",RANK(AE943,$AE$5:$AE$1454,1))</f>
        <v xml:space="preserve"> </v>
      </c>
      <c r="I943" s="82" t="str">
        <f>IF(Table1[[#This Row],[F SuperVet]]=""," ",RANK(AF943,$AF$5:$AF$1454,1))</f>
        <v xml:space="preserve"> </v>
      </c>
      <c r="J943" s="82" t="str">
        <f>IF(Table1[[#This Row],[M Open]]=""," ",RANK(AG943,$AG$5:$AG$1454,1))</f>
        <v xml:space="preserve"> </v>
      </c>
      <c r="K943" s="82">
        <f>IF(Table1[[#This Row],[M Vet]]=""," ",RANK(AH943,$AH$5:$AH$1454,1))</f>
        <v>161</v>
      </c>
      <c r="L943" s="82" t="str">
        <f>IF(Table1[[#This Row],[M SuperVet]]=""," ",RANK(AI943,$AI$5:$AI$1454,1))</f>
        <v xml:space="preserve"> </v>
      </c>
      <c r="M943" s="74">
        <v>188</v>
      </c>
      <c r="N943" s="74">
        <v>176</v>
      </c>
      <c r="O943" s="74">
        <v>47</v>
      </c>
      <c r="P943" s="74">
        <v>128</v>
      </c>
      <c r="Q943" s="17">
        <v>515</v>
      </c>
      <c r="R943" s="17">
        <v>139</v>
      </c>
      <c r="S943" s="17">
        <v>104</v>
      </c>
      <c r="T943" s="17">
        <v>179</v>
      </c>
      <c r="U943" s="55">
        <f>+Table1[[#This Row],[Thames Turbo Sprint Triathlon]]/$M$3</f>
        <v>0.46534653465346537</v>
      </c>
      <c r="V943" s="55">
        <f t="shared" si="338"/>
        <v>1</v>
      </c>
      <c r="W943" s="55">
        <f t="shared" si="339"/>
        <v>1</v>
      </c>
      <c r="X943" s="55">
        <f t="shared" si="340"/>
        <v>1</v>
      </c>
      <c r="Y943" s="55">
        <f t="shared" si="341"/>
        <v>1</v>
      </c>
      <c r="Z943" s="55">
        <f>+Table1[[#This Row],[Hillingdon Sprint Triathlon]]/$R$3</f>
        <v>1</v>
      </c>
      <c r="AA943" s="55">
        <f>+Table1[[#This Row],[London Fields]]/$S$3</f>
        <v>1</v>
      </c>
      <c r="AB943" s="55">
        <f>+Table1[[#This Row],[Jekyll &amp; Hyde Park Duathlon]]/$T$3</f>
        <v>1</v>
      </c>
      <c r="AC943" s="65">
        <f t="shared" si="342"/>
        <v>3.4653465346534653</v>
      </c>
      <c r="AD943" s="55"/>
      <c r="AE943" s="55"/>
      <c r="AF943" s="55"/>
      <c r="AG943" s="55"/>
      <c r="AH943" s="55">
        <f>+AC943</f>
        <v>3.4653465346534653</v>
      </c>
      <c r="AI943" s="55"/>
      <c r="AJ943" s="73">
        <f>COUNT(Table1[[#This Row],[F open]:[M SuperVet]])</f>
        <v>1</v>
      </c>
    </row>
    <row r="944" spans="1:36" s="52" customFormat="1" hidden="1" x14ac:dyDescent="0.2">
      <c r="A944" s="16" t="str">
        <f t="shared" si="350"/>
        <v xml:space="preserve"> </v>
      </c>
      <c r="B944" s="16" t="s">
        <v>903</v>
      </c>
      <c r="C944" s="15" t="s">
        <v>219</v>
      </c>
      <c r="D944" s="29" t="s">
        <v>1059</v>
      </c>
      <c r="E944" s="29" t="s">
        <v>188</v>
      </c>
      <c r="F944" s="82">
        <f t="shared" si="337"/>
        <v>840</v>
      </c>
      <c r="G944" s="82" t="str">
        <f>IF(Table1[[#This Row],[F open]]=""," ",RANK(AD944,$AD$5:$AD$1454,1))</f>
        <v xml:space="preserve"> </v>
      </c>
      <c r="H944" s="82" t="str">
        <f>IF(Table1[[#This Row],[F Vet]]=""," ",RANK(AE944,$AE$5:$AE$1454,1))</f>
        <v xml:space="preserve"> </v>
      </c>
      <c r="I944" s="82" t="str">
        <f>IF(Table1[[#This Row],[F SuperVet]]=""," ",RANK(AF944,$AF$5:$AF$1454,1))</f>
        <v xml:space="preserve"> </v>
      </c>
      <c r="J944" s="82" t="str">
        <f>IF(Table1[[#This Row],[M Open]]=""," ",RANK(AG944,$AG$5:$AG$1454,1))</f>
        <v xml:space="preserve"> </v>
      </c>
      <c r="K944" s="82" t="str">
        <f>IF(Table1[[#This Row],[M Vet]]=""," ",RANK(AH944,$AH$5:$AH$1454,1))</f>
        <v xml:space="preserve"> </v>
      </c>
      <c r="L944" s="82">
        <f>IF(Table1[[#This Row],[M SuperVet]]=""," ",RANK(AI944,$AI$5:$AI$1454,1))</f>
        <v>44</v>
      </c>
      <c r="M944" s="74">
        <v>240</v>
      </c>
      <c r="N944" s="74">
        <v>176</v>
      </c>
      <c r="O944" s="74">
        <v>47</v>
      </c>
      <c r="P944" s="74">
        <v>128</v>
      </c>
      <c r="Q944" s="17">
        <v>515</v>
      </c>
      <c r="R944" s="17">
        <v>139</v>
      </c>
      <c r="S944" s="17">
        <v>104</v>
      </c>
      <c r="T944" s="17">
        <v>179</v>
      </c>
      <c r="U944" s="55">
        <f>+Table1[[#This Row],[Thames Turbo Sprint Triathlon]]/$M$3</f>
        <v>0.59405940594059403</v>
      </c>
      <c r="V944" s="55">
        <f t="shared" si="338"/>
        <v>1</v>
      </c>
      <c r="W944" s="55">
        <f t="shared" si="339"/>
        <v>1</v>
      </c>
      <c r="X944" s="55">
        <f t="shared" si="340"/>
        <v>1</v>
      </c>
      <c r="Y944" s="55">
        <f t="shared" si="341"/>
        <v>1</v>
      </c>
      <c r="Z944" s="55">
        <f>+Table1[[#This Row],[Hillingdon Sprint Triathlon]]/$R$3</f>
        <v>1</v>
      </c>
      <c r="AA944" s="55">
        <f>+Table1[[#This Row],[London Fields]]/$S$3</f>
        <v>1</v>
      </c>
      <c r="AB944" s="55">
        <f>+Table1[[#This Row],[Jekyll &amp; Hyde Park Duathlon]]/$T$3</f>
        <v>1</v>
      </c>
      <c r="AC944" s="65">
        <f t="shared" si="342"/>
        <v>3.5940594059405941</v>
      </c>
      <c r="AD944" s="55"/>
      <c r="AE944" s="55"/>
      <c r="AF944" s="55"/>
      <c r="AG944" s="55"/>
      <c r="AH944" s="55"/>
      <c r="AI944" s="55">
        <f>+AC944</f>
        <v>3.5940594059405941</v>
      </c>
      <c r="AJ944" s="73">
        <f>COUNT(Table1[[#This Row],[F open]:[M SuperVet]])</f>
        <v>1</v>
      </c>
    </row>
    <row r="945" spans="1:36" s="52" customFormat="1" hidden="1" x14ac:dyDescent="0.2">
      <c r="A945" s="16" t="str">
        <f t="shared" si="350"/>
        <v xml:space="preserve"> </v>
      </c>
      <c r="B945" s="16" t="s">
        <v>432</v>
      </c>
      <c r="C945" s="15"/>
      <c r="D945" s="29" t="s">
        <v>217</v>
      </c>
      <c r="E945" s="29" t="s">
        <v>188</v>
      </c>
      <c r="F945" s="82">
        <f t="shared" si="337"/>
        <v>701</v>
      </c>
      <c r="G945" s="82" t="str">
        <f>IF(Table1[[#This Row],[F open]]=""," ",RANK(AD945,$AD$5:$AD$1454,1))</f>
        <v xml:space="preserve"> </v>
      </c>
      <c r="H945" s="82" t="str">
        <f>IF(Table1[[#This Row],[F Vet]]=""," ",RANK(AE945,$AE$5:$AE$1454,1))</f>
        <v xml:space="preserve"> </v>
      </c>
      <c r="I945" s="82" t="str">
        <f>IF(Table1[[#This Row],[F SuperVet]]=""," ",RANK(AF945,$AF$5:$AF$1454,1))</f>
        <v xml:space="preserve"> </v>
      </c>
      <c r="J945" s="82">
        <f>IF(Table1[[#This Row],[M Open]]=""," ",RANK(AG945,$AG$5:$AG$1454,1))</f>
        <v>379</v>
      </c>
      <c r="K945" s="82" t="str">
        <f>IF(Table1[[#This Row],[M Vet]]=""," ",RANK(AH945,$AH$5:$AH$1454,1))</f>
        <v xml:space="preserve"> </v>
      </c>
      <c r="L945" s="82" t="str">
        <f>IF(Table1[[#This Row],[M SuperVet]]=""," ",RANK(AI945,$AI$5:$AI$1454,1))</f>
        <v xml:space="preserve"> </v>
      </c>
      <c r="M945" s="74">
        <v>197</v>
      </c>
      <c r="N945" s="74">
        <v>176</v>
      </c>
      <c r="O945" s="74">
        <v>47</v>
      </c>
      <c r="P945" s="74">
        <v>128</v>
      </c>
      <c r="Q945" s="17">
        <v>515</v>
      </c>
      <c r="R945" s="17">
        <v>139</v>
      </c>
      <c r="S945" s="17">
        <v>104</v>
      </c>
      <c r="T945" s="17">
        <v>179</v>
      </c>
      <c r="U945" s="55">
        <f>+Table1[[#This Row],[Thames Turbo Sprint Triathlon]]/$M$3</f>
        <v>0.48762376237623761</v>
      </c>
      <c r="V945" s="55">
        <f t="shared" si="338"/>
        <v>1</v>
      </c>
      <c r="W945" s="55">
        <f t="shared" si="339"/>
        <v>1</v>
      </c>
      <c r="X945" s="55">
        <f t="shared" si="340"/>
        <v>1</v>
      </c>
      <c r="Y945" s="55">
        <f t="shared" si="341"/>
        <v>1</v>
      </c>
      <c r="Z945" s="55">
        <f>+Table1[[#This Row],[Hillingdon Sprint Triathlon]]/$R$3</f>
        <v>1</v>
      </c>
      <c r="AA945" s="55">
        <f>+Table1[[#This Row],[London Fields]]/$S$3</f>
        <v>1</v>
      </c>
      <c r="AB945" s="55">
        <f>+Table1[[#This Row],[Jekyll &amp; Hyde Park Duathlon]]/$T$3</f>
        <v>1</v>
      </c>
      <c r="AC945" s="65">
        <f t="shared" si="342"/>
        <v>3.4876237623762378</v>
      </c>
      <c r="AD945" s="55"/>
      <c r="AE945" s="55"/>
      <c r="AF945" s="55"/>
      <c r="AG945" s="55">
        <f t="shared" ref="AG945:AG947" si="357">+AC945</f>
        <v>3.4876237623762378</v>
      </c>
      <c r="AH945" s="55"/>
      <c r="AI945" s="55"/>
      <c r="AJ945" s="73">
        <f>COUNT(Table1[[#This Row],[F open]:[M SuperVet]])</f>
        <v>1</v>
      </c>
    </row>
    <row r="946" spans="1:36" s="52" customFormat="1" hidden="1" x14ac:dyDescent="0.2">
      <c r="A946" s="16" t="str">
        <f t="shared" si="350"/>
        <v xml:space="preserve"> </v>
      </c>
      <c r="B946" s="16" t="s">
        <v>845</v>
      </c>
      <c r="C946" s="15" t="s">
        <v>70</v>
      </c>
      <c r="D946" s="29" t="s">
        <v>217</v>
      </c>
      <c r="E946" s="29" t="s">
        <v>188</v>
      </c>
      <c r="F946" s="82">
        <f t="shared" si="337"/>
        <v>83</v>
      </c>
      <c r="G946" s="82" t="str">
        <f>IF(Table1[[#This Row],[F open]]=""," ",RANK(AD946,$AD$5:$AD$1454,1))</f>
        <v xml:space="preserve"> </v>
      </c>
      <c r="H946" s="82" t="str">
        <f>IF(Table1[[#This Row],[F Vet]]=""," ",RANK(AE946,$AE$5:$AE$1454,1))</f>
        <v xml:space="preserve"> </v>
      </c>
      <c r="I946" s="82" t="str">
        <f>IF(Table1[[#This Row],[F SuperVet]]=""," ",RANK(AF946,$AF$5:$AF$1454,1))</f>
        <v xml:space="preserve"> </v>
      </c>
      <c r="J946" s="82">
        <f>IF(Table1[[#This Row],[M Open]]=""," ",RANK(AG946,$AG$5:$AG$1454,1))</f>
        <v>43</v>
      </c>
      <c r="K946" s="82" t="str">
        <f>IF(Table1[[#This Row],[M Vet]]=""," ",RANK(AH946,$AH$5:$AH$1454,1))</f>
        <v xml:space="preserve"> </v>
      </c>
      <c r="L946" s="82" t="str">
        <f>IF(Table1[[#This Row],[M SuperVet]]=""," ",RANK(AI946,$AI$5:$AI$1454,1))</f>
        <v xml:space="preserve"> </v>
      </c>
      <c r="M946" s="74">
        <v>164</v>
      </c>
      <c r="N946" s="74">
        <v>176</v>
      </c>
      <c r="O946" s="74">
        <v>47</v>
      </c>
      <c r="P946" s="74">
        <v>128</v>
      </c>
      <c r="Q946" s="17">
        <v>61</v>
      </c>
      <c r="R946" s="17">
        <v>139</v>
      </c>
      <c r="S946" s="17">
        <v>104</v>
      </c>
      <c r="T946" s="17">
        <v>179</v>
      </c>
      <c r="U946" s="55">
        <f>+Table1[[#This Row],[Thames Turbo Sprint Triathlon]]/$M$3</f>
        <v>0.40594059405940597</v>
      </c>
      <c r="V946" s="55">
        <f t="shared" si="338"/>
        <v>1</v>
      </c>
      <c r="W946" s="55">
        <f t="shared" si="339"/>
        <v>1</v>
      </c>
      <c r="X946" s="55">
        <f t="shared" si="340"/>
        <v>1</v>
      </c>
      <c r="Y946" s="55">
        <f t="shared" si="341"/>
        <v>0.11844660194174757</v>
      </c>
      <c r="Z946" s="55">
        <f>+Table1[[#This Row],[Hillingdon Sprint Triathlon]]/$R$3</f>
        <v>1</v>
      </c>
      <c r="AA946" s="55">
        <f>+Table1[[#This Row],[London Fields]]/$S$3</f>
        <v>1</v>
      </c>
      <c r="AB946" s="55">
        <f>+Table1[[#This Row],[Jekyll &amp; Hyde Park Duathlon]]/$T$3</f>
        <v>1</v>
      </c>
      <c r="AC946" s="65">
        <f t="shared" si="342"/>
        <v>2.5243871960011535</v>
      </c>
      <c r="AD946" s="55"/>
      <c r="AE946" s="55"/>
      <c r="AF946" s="55"/>
      <c r="AG946" s="55">
        <f t="shared" si="357"/>
        <v>2.5243871960011535</v>
      </c>
      <c r="AH946" s="55"/>
      <c r="AI946" s="55"/>
      <c r="AJ946" s="73">
        <f>COUNT(Table1[[#This Row],[F open]:[M SuperVet]])</f>
        <v>1</v>
      </c>
    </row>
    <row r="947" spans="1:36" s="52" customFormat="1" hidden="1" x14ac:dyDescent="0.2">
      <c r="A947" s="16" t="str">
        <f t="shared" si="350"/>
        <v xml:space="preserve"> </v>
      </c>
      <c r="B947" s="16" t="s">
        <v>1671</v>
      </c>
      <c r="C947" s="15"/>
      <c r="D947" s="29" t="s">
        <v>217</v>
      </c>
      <c r="E947" s="29" t="s">
        <v>188</v>
      </c>
      <c r="F947" s="82">
        <f t="shared" si="337"/>
        <v>340</v>
      </c>
      <c r="G947" s="82" t="str">
        <f>IF(Table1[[#This Row],[F open]]=""," ",RANK(AD947,$AD$5:$AD$1454,1))</f>
        <v xml:space="preserve"> </v>
      </c>
      <c r="H947" s="82" t="str">
        <f>IF(Table1[[#This Row],[F Vet]]=""," ",RANK(AE947,$AE$5:$AE$1454,1))</f>
        <v xml:space="preserve"> </v>
      </c>
      <c r="I947" s="82" t="str">
        <f>IF(Table1[[#This Row],[F SuperVet]]=""," ",RANK(AF947,$AF$5:$AF$1454,1))</f>
        <v xml:space="preserve"> </v>
      </c>
      <c r="J947" s="82">
        <f>IF(Table1[[#This Row],[M Open]]=""," ",RANK(AG947,$AG$5:$AG$1454,1))</f>
        <v>201</v>
      </c>
      <c r="K947" s="82" t="str">
        <f>IF(Table1[[#This Row],[M Vet]]=""," ",RANK(AH947,$AH$5:$AH$1454,1))</f>
        <v xml:space="preserve"> </v>
      </c>
      <c r="L947" s="82" t="str">
        <f>IF(Table1[[#This Row],[M SuperVet]]=""," ",RANK(AI947,$AI$5:$AI$1454,1))</f>
        <v xml:space="preserve"> </v>
      </c>
      <c r="M947" s="74">
        <v>404</v>
      </c>
      <c r="N947" s="74">
        <v>176</v>
      </c>
      <c r="O947" s="74">
        <v>47</v>
      </c>
      <c r="P947" s="74">
        <v>128</v>
      </c>
      <c r="Q947" s="17">
        <v>103</v>
      </c>
      <c r="R947" s="17">
        <v>139</v>
      </c>
      <c r="S947" s="17">
        <v>104</v>
      </c>
      <c r="T947" s="17">
        <v>179</v>
      </c>
      <c r="U947" s="55">
        <f>+Table1[[#This Row],[Thames Turbo Sprint Triathlon]]/$M$3</f>
        <v>1</v>
      </c>
      <c r="V947" s="55">
        <f t="shared" si="338"/>
        <v>1</v>
      </c>
      <c r="W947" s="55">
        <f t="shared" si="339"/>
        <v>1</v>
      </c>
      <c r="X947" s="55">
        <f t="shared" si="340"/>
        <v>1</v>
      </c>
      <c r="Y947" s="55">
        <f t="shared" si="341"/>
        <v>0.2</v>
      </c>
      <c r="Z947" s="55">
        <f>+Table1[[#This Row],[Hillingdon Sprint Triathlon]]/$R$3</f>
        <v>1</v>
      </c>
      <c r="AA947" s="55">
        <f>+Table1[[#This Row],[London Fields]]/$S$3</f>
        <v>1</v>
      </c>
      <c r="AB947" s="55">
        <f>+Table1[[#This Row],[Jekyll &amp; Hyde Park Duathlon]]/$T$3</f>
        <v>1</v>
      </c>
      <c r="AC947" s="65">
        <f t="shared" si="342"/>
        <v>3.2</v>
      </c>
      <c r="AD947" s="55"/>
      <c r="AE947" s="55"/>
      <c r="AF947" s="55"/>
      <c r="AG947" s="55">
        <f t="shared" si="357"/>
        <v>3.2</v>
      </c>
      <c r="AH947" s="55"/>
      <c r="AI947" s="55"/>
      <c r="AJ947" s="73">
        <f>COUNT(Table1[[#This Row],[F open]:[M SuperVet]])</f>
        <v>1</v>
      </c>
    </row>
    <row r="948" spans="1:36" s="52" customFormat="1" hidden="1" x14ac:dyDescent="0.2">
      <c r="A948" s="16" t="str">
        <f t="shared" si="350"/>
        <v xml:space="preserve"> </v>
      </c>
      <c r="B948" s="16" t="s">
        <v>1599</v>
      </c>
      <c r="C948" s="15" t="s">
        <v>25</v>
      </c>
      <c r="D948" s="29" t="s">
        <v>1059</v>
      </c>
      <c r="E948" s="29" t="s">
        <v>1530</v>
      </c>
      <c r="F948" s="82">
        <f t="shared" si="337"/>
        <v>1321</v>
      </c>
      <c r="G948" s="82" t="str">
        <f>IF(Table1[[#This Row],[F open]]=""," ",RANK(AD948,$AD$5:$AD$1454,1))</f>
        <v xml:space="preserve"> </v>
      </c>
      <c r="H948" s="82" t="str">
        <f>IF(Table1[[#This Row],[F Vet]]=""," ",RANK(AE948,$AE$5:$AE$1454,1))</f>
        <v xml:space="preserve"> </v>
      </c>
      <c r="I948" s="82" t="str">
        <f>IF(Table1[[#This Row],[F SuperVet]]=""," ",RANK(AF948,$AF$5:$AF$1454,1))</f>
        <v xml:space="preserve"> </v>
      </c>
      <c r="J948" s="82" t="str">
        <f>IF(Table1[[#This Row],[M Open]]=""," ",RANK(AG948,$AG$5:$AG$1454,1))</f>
        <v xml:space="preserve"> </v>
      </c>
      <c r="K948" s="82" t="str">
        <f>IF(Table1[[#This Row],[M Vet]]=""," ",RANK(AH948,$AH$5:$AH$1454,1))</f>
        <v xml:space="preserve"> </v>
      </c>
      <c r="L948" s="82">
        <f>IF(Table1[[#This Row],[M SuperVet]]=""," ",RANK(AI948,$AI$5:$AI$1454,1))</f>
        <v>82</v>
      </c>
      <c r="M948" s="74">
        <v>404</v>
      </c>
      <c r="N948" s="74">
        <v>176</v>
      </c>
      <c r="O948" s="74">
        <v>47</v>
      </c>
      <c r="P948" s="74">
        <v>117</v>
      </c>
      <c r="Q948" s="17">
        <v>515</v>
      </c>
      <c r="R948" s="17">
        <v>139</v>
      </c>
      <c r="S948" s="17">
        <v>104</v>
      </c>
      <c r="T948" s="17">
        <v>179</v>
      </c>
      <c r="U948" s="55">
        <f>+Table1[[#This Row],[Thames Turbo Sprint Triathlon]]/$M$3</f>
        <v>1</v>
      </c>
      <c r="V948" s="55">
        <f t="shared" si="338"/>
        <v>1</v>
      </c>
      <c r="W948" s="55">
        <f t="shared" si="339"/>
        <v>1</v>
      </c>
      <c r="X948" s="55">
        <f t="shared" si="340"/>
        <v>0.9140625</v>
      </c>
      <c r="Y948" s="55">
        <f t="shared" si="341"/>
        <v>1</v>
      </c>
      <c r="Z948" s="55">
        <f>+Table1[[#This Row],[Hillingdon Sprint Triathlon]]/$R$3</f>
        <v>1</v>
      </c>
      <c r="AA948" s="55">
        <f>+Table1[[#This Row],[London Fields]]/$S$3</f>
        <v>1</v>
      </c>
      <c r="AB948" s="55">
        <f>+Table1[[#This Row],[Jekyll &amp; Hyde Park Duathlon]]/$T$3</f>
        <v>1</v>
      </c>
      <c r="AC948" s="65">
        <f t="shared" si="342"/>
        <v>3.9140625</v>
      </c>
      <c r="AD948" s="55"/>
      <c r="AE948" s="55"/>
      <c r="AF948" s="55"/>
      <c r="AG948" s="55"/>
      <c r="AH948" s="55"/>
      <c r="AI948" s="55">
        <f>+AC948</f>
        <v>3.9140625</v>
      </c>
      <c r="AJ948" s="73">
        <f>COUNT(Table1[[#This Row],[F open]:[M SuperVet]])</f>
        <v>1</v>
      </c>
    </row>
    <row r="949" spans="1:36" s="52" customFormat="1" hidden="1" x14ac:dyDescent="0.2">
      <c r="A949" s="16" t="str">
        <f t="shared" si="350"/>
        <v xml:space="preserve"> </v>
      </c>
      <c r="B949" s="16" t="s">
        <v>1711</v>
      </c>
      <c r="C949" s="15"/>
      <c r="D949" s="29" t="s">
        <v>217</v>
      </c>
      <c r="E949" s="29" t="s">
        <v>188</v>
      </c>
      <c r="F949" s="82">
        <f t="shared" si="337"/>
        <v>465</v>
      </c>
      <c r="G949" s="82" t="str">
        <f>IF(Table1[[#This Row],[F open]]=""," ",RANK(AD949,$AD$5:$AD$1454,1))</f>
        <v xml:space="preserve"> </v>
      </c>
      <c r="H949" s="82" t="str">
        <f>IF(Table1[[#This Row],[F Vet]]=""," ",RANK(AE949,$AE$5:$AE$1454,1))</f>
        <v xml:space="preserve"> </v>
      </c>
      <c r="I949" s="82" t="str">
        <f>IF(Table1[[#This Row],[F SuperVet]]=""," ",RANK(AF949,$AF$5:$AF$1454,1))</f>
        <v xml:space="preserve"> </v>
      </c>
      <c r="J949" s="82">
        <f>IF(Table1[[#This Row],[M Open]]=""," ",RANK(AG949,$AG$5:$AG$1454,1))</f>
        <v>268</v>
      </c>
      <c r="K949" s="82" t="str">
        <f>IF(Table1[[#This Row],[M Vet]]=""," ",RANK(AH949,$AH$5:$AH$1454,1))</f>
        <v xml:space="preserve"> </v>
      </c>
      <c r="L949" s="82" t="str">
        <f>IF(Table1[[#This Row],[M SuperVet]]=""," ",RANK(AI949,$AI$5:$AI$1454,1))</f>
        <v xml:space="preserve"> </v>
      </c>
      <c r="M949" s="74">
        <v>404</v>
      </c>
      <c r="N949" s="74">
        <v>176</v>
      </c>
      <c r="O949" s="74">
        <v>47</v>
      </c>
      <c r="P949" s="74">
        <v>128</v>
      </c>
      <c r="Q949" s="17">
        <v>154</v>
      </c>
      <c r="R949" s="17">
        <v>139</v>
      </c>
      <c r="S949" s="17">
        <v>104</v>
      </c>
      <c r="T949" s="17">
        <v>179</v>
      </c>
      <c r="U949" s="55">
        <f>+Table1[[#This Row],[Thames Turbo Sprint Triathlon]]/$M$3</f>
        <v>1</v>
      </c>
      <c r="V949" s="55">
        <f t="shared" si="338"/>
        <v>1</v>
      </c>
      <c r="W949" s="55">
        <f t="shared" si="339"/>
        <v>1</v>
      </c>
      <c r="X949" s="55">
        <f t="shared" si="340"/>
        <v>1</v>
      </c>
      <c r="Y949" s="55">
        <f t="shared" si="341"/>
        <v>0.29902912621359223</v>
      </c>
      <c r="Z949" s="55">
        <f>+Table1[[#This Row],[Hillingdon Sprint Triathlon]]/$R$3</f>
        <v>1</v>
      </c>
      <c r="AA949" s="55">
        <f>+Table1[[#This Row],[London Fields]]/$S$3</f>
        <v>1</v>
      </c>
      <c r="AB949" s="55">
        <f>+Table1[[#This Row],[Jekyll &amp; Hyde Park Duathlon]]/$T$3</f>
        <v>1</v>
      </c>
      <c r="AC949" s="65">
        <f t="shared" si="342"/>
        <v>3.2990291262135925</v>
      </c>
      <c r="AD949" s="55"/>
      <c r="AE949" s="55"/>
      <c r="AF949" s="55"/>
      <c r="AG949" s="55">
        <f>+AC949</f>
        <v>3.2990291262135925</v>
      </c>
      <c r="AH949" s="55"/>
      <c r="AI949" s="55"/>
      <c r="AJ949" s="73">
        <f>COUNT(Table1[[#This Row],[F open]:[M SuperVet]])</f>
        <v>1</v>
      </c>
    </row>
    <row r="950" spans="1:36" s="52" customFormat="1" hidden="1" x14ac:dyDescent="0.2">
      <c r="A950" s="16" t="str">
        <f t="shared" ref="A950:A956" si="358">IF(B949=B950,"y"," ")</f>
        <v xml:space="preserve"> </v>
      </c>
      <c r="B950" s="16" t="s">
        <v>316</v>
      </c>
      <c r="C950" s="15" t="s">
        <v>25</v>
      </c>
      <c r="D950" s="29" t="s">
        <v>1059</v>
      </c>
      <c r="E950" s="29" t="s">
        <v>1530</v>
      </c>
      <c r="F950" s="82">
        <f t="shared" si="337"/>
        <v>53</v>
      </c>
      <c r="G950" s="82" t="str">
        <f>IF(Table1[[#This Row],[F open]]=""," ",RANK(AD950,$AD$5:$AD$1454,1))</f>
        <v xml:space="preserve"> </v>
      </c>
      <c r="H950" s="82" t="str">
        <f>IF(Table1[[#This Row],[F Vet]]=""," ",RANK(AE950,$AE$5:$AE$1454,1))</f>
        <v xml:space="preserve"> </v>
      </c>
      <c r="I950" s="82" t="str">
        <f>IF(Table1[[#This Row],[F SuperVet]]=""," ",RANK(AF950,$AF$5:$AF$1454,1))</f>
        <v xml:space="preserve"> </v>
      </c>
      <c r="J950" s="82" t="str">
        <f>IF(Table1[[#This Row],[M Open]]=""," ",RANK(AG950,$AG$5:$AG$1454,1))</f>
        <v xml:space="preserve"> </v>
      </c>
      <c r="K950" s="82" t="str">
        <f>IF(Table1[[#This Row],[M Vet]]=""," ",RANK(AH950,$AH$5:$AH$1454,1))</f>
        <v xml:space="preserve"> </v>
      </c>
      <c r="L950" s="82">
        <f>IF(Table1[[#This Row],[M SuperVet]]=""," ",RANK(AI950,$AI$5:$AI$1454,1))</f>
        <v>4</v>
      </c>
      <c r="M950" s="74">
        <v>404</v>
      </c>
      <c r="N950" s="74">
        <v>176</v>
      </c>
      <c r="O950" s="74">
        <v>47</v>
      </c>
      <c r="P950" s="74">
        <v>65</v>
      </c>
      <c r="Q950" s="17">
        <v>149</v>
      </c>
      <c r="R950" s="17">
        <v>139</v>
      </c>
      <c r="S950" s="17">
        <v>104</v>
      </c>
      <c r="T950" s="17">
        <v>86</v>
      </c>
      <c r="U950" s="55">
        <f>+Table1[[#This Row],[Thames Turbo Sprint Triathlon]]/$M$3</f>
        <v>1</v>
      </c>
      <c r="V950" s="55">
        <f t="shared" si="338"/>
        <v>1</v>
      </c>
      <c r="W950" s="55">
        <f t="shared" si="339"/>
        <v>1</v>
      </c>
      <c r="X950" s="55">
        <f t="shared" si="340"/>
        <v>0.5078125</v>
      </c>
      <c r="Y950" s="55">
        <f t="shared" si="341"/>
        <v>0.28932038834951457</v>
      </c>
      <c r="Z950" s="55">
        <f>+Table1[[#This Row],[Hillingdon Sprint Triathlon]]/$R$3</f>
        <v>1</v>
      </c>
      <c r="AA950" s="55">
        <f>+Table1[[#This Row],[London Fields]]/$S$3</f>
        <v>1</v>
      </c>
      <c r="AB950" s="55">
        <f>+Table1[[#This Row],[Jekyll &amp; Hyde Park Duathlon]]/$T$3</f>
        <v>0.48044692737430167</v>
      </c>
      <c r="AC950" s="65">
        <f t="shared" si="342"/>
        <v>2.2775798157238163</v>
      </c>
      <c r="AD950" s="55"/>
      <c r="AE950" s="55"/>
      <c r="AF950" s="55"/>
      <c r="AG950" s="55"/>
      <c r="AH950" s="55"/>
      <c r="AI950" s="55">
        <f>+AC950</f>
        <v>2.2775798157238163</v>
      </c>
      <c r="AJ950" s="73">
        <f>COUNT(Table1[[#This Row],[F open]:[M SuperVet]])</f>
        <v>1</v>
      </c>
    </row>
    <row r="951" spans="1:36" s="52" customFormat="1" hidden="1" x14ac:dyDescent="0.2">
      <c r="A951" s="16" t="str">
        <f t="shared" si="358"/>
        <v xml:space="preserve"> </v>
      </c>
      <c r="B951" s="16" t="s">
        <v>2194</v>
      </c>
      <c r="C951" s="15" t="s">
        <v>2195</v>
      </c>
      <c r="D951" s="29" t="s">
        <v>217</v>
      </c>
      <c r="E951" s="29" t="s">
        <v>188</v>
      </c>
      <c r="F951" s="82">
        <f t="shared" si="337"/>
        <v>614</v>
      </c>
      <c r="G951" s="82" t="str">
        <f>IF(Table1[[#This Row],[F open]]=""," ",RANK(AD951,$AD$5:$AD$1454,1))</f>
        <v xml:space="preserve"> </v>
      </c>
      <c r="H951" s="82" t="str">
        <f>IF(Table1[[#This Row],[F Vet]]=""," ",RANK(AE951,$AE$5:$AE$1454,1))</f>
        <v xml:space="preserve"> </v>
      </c>
      <c r="I951" s="82" t="str">
        <f>IF(Table1[[#This Row],[F SuperVet]]=""," ",RANK(AF951,$AF$5:$AF$1454,1))</f>
        <v xml:space="preserve"> </v>
      </c>
      <c r="J951" s="82">
        <f>IF(Table1[[#This Row],[M Open]]=""," ",RANK(AG951,$AG$5:$AG$1454,1))</f>
        <v>336</v>
      </c>
      <c r="K951" s="82" t="str">
        <f>IF(Table1[[#This Row],[M Vet]]=""," ",RANK(AH951,$AH$5:$AH$1454,1))</f>
        <v xml:space="preserve"> </v>
      </c>
      <c r="L951" s="82" t="str">
        <f>IF(Table1[[#This Row],[M SuperVet]]=""," ",RANK(AI951,$AI$5:$AI$1454,1))</f>
        <v xml:space="preserve"> </v>
      </c>
      <c r="M951" s="74">
        <v>404</v>
      </c>
      <c r="N951" s="74">
        <v>176</v>
      </c>
      <c r="O951" s="74">
        <v>47</v>
      </c>
      <c r="P951" s="74">
        <v>128</v>
      </c>
      <c r="Q951" s="17">
        <v>515</v>
      </c>
      <c r="R951" s="17">
        <v>139</v>
      </c>
      <c r="S951" s="17">
        <v>104</v>
      </c>
      <c r="T951" s="17">
        <v>75</v>
      </c>
      <c r="U951" s="55">
        <f>+Table1[[#This Row],[Thames Turbo Sprint Triathlon]]/$M$3</f>
        <v>1</v>
      </c>
      <c r="V951" s="55">
        <f t="shared" si="338"/>
        <v>1</v>
      </c>
      <c r="W951" s="55">
        <f t="shared" si="339"/>
        <v>1</v>
      </c>
      <c r="X951" s="55">
        <f t="shared" si="340"/>
        <v>1</v>
      </c>
      <c r="Y951" s="55">
        <f t="shared" si="341"/>
        <v>1</v>
      </c>
      <c r="Z951" s="55">
        <f>+Table1[[#This Row],[Hillingdon Sprint Triathlon]]/$R$3</f>
        <v>1</v>
      </c>
      <c r="AA951" s="55">
        <f>+Table1[[#This Row],[London Fields]]/$S$3</f>
        <v>1</v>
      </c>
      <c r="AB951" s="55">
        <f>+Table1[[#This Row],[Jekyll &amp; Hyde Park Duathlon]]/$T$3</f>
        <v>0.41899441340782123</v>
      </c>
      <c r="AC951" s="65">
        <f t="shared" si="342"/>
        <v>3.4189944134078214</v>
      </c>
      <c r="AD951" s="55"/>
      <c r="AE951" s="55"/>
      <c r="AF951" s="55"/>
      <c r="AG951" s="55">
        <f>+AC951</f>
        <v>3.4189944134078214</v>
      </c>
      <c r="AH951" s="55"/>
      <c r="AI951" s="55"/>
      <c r="AJ951" s="73">
        <f>COUNT(Table1[[#This Row],[F open]:[M SuperVet]])</f>
        <v>1</v>
      </c>
    </row>
    <row r="952" spans="1:36" s="52" customFormat="1" hidden="1" x14ac:dyDescent="0.2">
      <c r="A952" s="16" t="str">
        <f t="shared" si="358"/>
        <v xml:space="preserve"> </v>
      </c>
      <c r="B952" s="16" t="s">
        <v>2273</v>
      </c>
      <c r="C952" s="15"/>
      <c r="D952" s="29" t="s">
        <v>1059</v>
      </c>
      <c r="E952" s="29" t="s">
        <v>188</v>
      </c>
      <c r="F952" s="82">
        <f t="shared" si="337"/>
        <v>1447</v>
      </c>
      <c r="G952" s="82" t="str">
        <f>IF(Table1[[#This Row],[F open]]=""," ",RANK(AD952,$AD$5:$AD$1454,1))</f>
        <v xml:space="preserve"> </v>
      </c>
      <c r="H952" s="82" t="str">
        <f>IF(Table1[[#This Row],[F Vet]]=""," ",RANK(AE952,$AE$5:$AE$1454,1))</f>
        <v xml:space="preserve"> </v>
      </c>
      <c r="I952" s="82" t="str">
        <f>IF(Table1[[#This Row],[F SuperVet]]=""," ",RANK(AF952,$AF$5:$AF$1454,1))</f>
        <v xml:space="preserve"> </v>
      </c>
      <c r="J952" s="82" t="str">
        <f>IF(Table1[[#This Row],[M Open]]=""," ",RANK(AG952,$AG$5:$AG$1454,1))</f>
        <v xml:space="preserve"> </v>
      </c>
      <c r="K952" s="82" t="str">
        <f>IF(Table1[[#This Row],[M Vet]]=""," ",RANK(AH952,$AH$5:$AH$1454,1))</f>
        <v xml:space="preserve"> </v>
      </c>
      <c r="L952" s="82">
        <f>IF(Table1[[#This Row],[M SuperVet]]=""," ",RANK(AI952,$AI$5:$AI$1454,1))</f>
        <v>88</v>
      </c>
      <c r="M952" s="74">
        <v>404</v>
      </c>
      <c r="N952" s="74">
        <v>176</v>
      </c>
      <c r="O952" s="74">
        <v>47</v>
      </c>
      <c r="P952" s="74">
        <v>128</v>
      </c>
      <c r="Q952" s="17">
        <v>515</v>
      </c>
      <c r="R952" s="17">
        <v>139</v>
      </c>
      <c r="S952" s="17">
        <v>104</v>
      </c>
      <c r="T952" s="17">
        <v>178</v>
      </c>
      <c r="U952" s="55">
        <f>+Table1[[#This Row],[Thames Turbo Sprint Triathlon]]/$M$3</f>
        <v>1</v>
      </c>
      <c r="V952" s="55">
        <f t="shared" si="338"/>
        <v>1</v>
      </c>
      <c r="W952" s="55">
        <f t="shared" si="339"/>
        <v>1</v>
      </c>
      <c r="X952" s="55">
        <f t="shared" si="340"/>
        <v>1</v>
      </c>
      <c r="Y952" s="55">
        <f t="shared" si="341"/>
        <v>1</v>
      </c>
      <c r="Z952" s="55">
        <f>+Table1[[#This Row],[Hillingdon Sprint Triathlon]]/$R$3</f>
        <v>1</v>
      </c>
      <c r="AA952" s="55">
        <f>+Table1[[#This Row],[London Fields]]/$S$3</f>
        <v>1</v>
      </c>
      <c r="AB952" s="55">
        <f>+Table1[[#This Row],[Jekyll &amp; Hyde Park Duathlon]]/$T$3</f>
        <v>0.994413407821229</v>
      </c>
      <c r="AC952" s="65">
        <f t="shared" si="342"/>
        <v>3.994413407821229</v>
      </c>
      <c r="AD952" s="55"/>
      <c r="AE952" s="55"/>
      <c r="AF952" s="55"/>
      <c r="AG952" s="55"/>
      <c r="AH952" s="55"/>
      <c r="AI952" s="55">
        <f>+AC952</f>
        <v>3.994413407821229</v>
      </c>
      <c r="AJ952" s="73">
        <f>COUNT(Table1[[#This Row],[F open]:[M SuperVet]])</f>
        <v>1</v>
      </c>
    </row>
    <row r="953" spans="1:36" s="52" customFormat="1" hidden="1" x14ac:dyDescent="0.2">
      <c r="A953" s="16" t="str">
        <f t="shared" si="358"/>
        <v xml:space="preserve"> </v>
      </c>
      <c r="B953" s="16" t="s">
        <v>1057</v>
      </c>
      <c r="C953" s="15" t="s">
        <v>122</v>
      </c>
      <c r="D953" s="29" t="s">
        <v>397</v>
      </c>
      <c r="E953" s="29" t="s">
        <v>1530</v>
      </c>
      <c r="F953" s="82">
        <f t="shared" si="337"/>
        <v>72</v>
      </c>
      <c r="G953" s="82" t="str">
        <f>IF(Table1[[#This Row],[F open]]=""," ",RANK(AD953,$AD$5:$AD$1454,1))</f>
        <v xml:space="preserve"> </v>
      </c>
      <c r="H953" s="82" t="str">
        <f>IF(Table1[[#This Row],[F Vet]]=""," ",RANK(AE953,$AE$5:$AE$1454,1))</f>
        <v xml:space="preserve"> </v>
      </c>
      <c r="I953" s="82" t="str">
        <f>IF(Table1[[#This Row],[F SuperVet]]=""," ",RANK(AF953,$AF$5:$AF$1454,1))</f>
        <v xml:space="preserve"> </v>
      </c>
      <c r="J953" s="82" t="str">
        <f>IF(Table1[[#This Row],[M Open]]=""," ",RANK(AG953,$AG$5:$AG$1454,1))</f>
        <v xml:space="preserve"> </v>
      </c>
      <c r="K953" s="82">
        <f>IF(Table1[[#This Row],[M Vet]]=""," ",RANK(AH953,$AH$5:$AH$1454,1))</f>
        <v>20</v>
      </c>
      <c r="L953" s="82" t="str">
        <f>IF(Table1[[#This Row],[M SuperVet]]=""," ",RANK(AI953,$AI$5:$AI$1454,1))</f>
        <v xml:space="preserve"> </v>
      </c>
      <c r="M953" s="74">
        <v>404</v>
      </c>
      <c r="N953" s="74">
        <v>176</v>
      </c>
      <c r="O953" s="74">
        <v>47</v>
      </c>
      <c r="P953" s="74">
        <v>128</v>
      </c>
      <c r="Q953" s="17">
        <v>515</v>
      </c>
      <c r="R953" s="17">
        <v>25</v>
      </c>
      <c r="S953" s="17">
        <v>104</v>
      </c>
      <c r="T953" s="17">
        <v>47</v>
      </c>
      <c r="U953" s="55">
        <f>+Table1[[#This Row],[Thames Turbo Sprint Triathlon]]/$M$3</f>
        <v>1</v>
      </c>
      <c r="V953" s="55">
        <f t="shared" si="338"/>
        <v>1</v>
      </c>
      <c r="W953" s="55">
        <f t="shared" si="339"/>
        <v>1</v>
      </c>
      <c r="X953" s="55">
        <f t="shared" si="340"/>
        <v>1</v>
      </c>
      <c r="Y953" s="55">
        <f t="shared" si="341"/>
        <v>1</v>
      </c>
      <c r="Z953" s="55">
        <f>+Table1[[#This Row],[Hillingdon Sprint Triathlon]]/$R$3</f>
        <v>0.17985611510791366</v>
      </c>
      <c r="AA953" s="55">
        <f>+Table1[[#This Row],[London Fields]]/$S$3</f>
        <v>1</v>
      </c>
      <c r="AB953" s="55">
        <f>+Table1[[#This Row],[Jekyll &amp; Hyde Park Duathlon]]/$T$3</f>
        <v>0.26256983240223464</v>
      </c>
      <c r="AC953" s="65">
        <f t="shared" si="342"/>
        <v>2.4424259475101482</v>
      </c>
      <c r="AD953" s="55"/>
      <c r="AE953" s="55"/>
      <c r="AF953" s="55"/>
      <c r="AG953" s="55"/>
      <c r="AH953" s="55">
        <f>+AC953</f>
        <v>2.4424259475101482</v>
      </c>
      <c r="AI953" s="55"/>
      <c r="AJ953" s="73">
        <f>COUNT(Table1[[#This Row],[F open]:[M SuperVet]])</f>
        <v>1</v>
      </c>
    </row>
    <row r="954" spans="1:36" s="52" customFormat="1" hidden="1" x14ac:dyDescent="0.2">
      <c r="A954" s="16" t="str">
        <f t="shared" si="358"/>
        <v xml:space="preserve"> </v>
      </c>
      <c r="B954" s="16" t="s">
        <v>1727</v>
      </c>
      <c r="C954" s="15"/>
      <c r="D954" s="29" t="s">
        <v>217</v>
      </c>
      <c r="E954" s="29" t="s">
        <v>188</v>
      </c>
      <c r="F954" s="82">
        <f t="shared" si="337"/>
        <v>524</v>
      </c>
      <c r="G954" s="82" t="str">
        <f>IF(Table1[[#This Row],[F open]]=""," ",RANK(AD954,$AD$5:$AD$1454,1))</f>
        <v xml:space="preserve"> </v>
      </c>
      <c r="H954" s="82" t="str">
        <f>IF(Table1[[#This Row],[F Vet]]=""," ",RANK(AE954,$AE$5:$AE$1454,1))</f>
        <v xml:space="preserve"> </v>
      </c>
      <c r="I954" s="82" t="str">
        <f>IF(Table1[[#This Row],[F SuperVet]]=""," ",RANK(AF954,$AF$5:$AF$1454,1))</f>
        <v xml:space="preserve"> </v>
      </c>
      <c r="J954" s="82">
        <f>IF(Table1[[#This Row],[M Open]]=""," ",RANK(AG954,$AG$5:$AG$1454,1))</f>
        <v>295</v>
      </c>
      <c r="K954" s="82" t="str">
        <f>IF(Table1[[#This Row],[M Vet]]=""," ",RANK(AH954,$AH$5:$AH$1454,1))</f>
        <v xml:space="preserve"> </v>
      </c>
      <c r="L954" s="82" t="str">
        <f>IF(Table1[[#This Row],[M SuperVet]]=""," ",RANK(AI954,$AI$5:$AI$1454,1))</f>
        <v xml:space="preserve"> </v>
      </c>
      <c r="M954" s="74">
        <v>404</v>
      </c>
      <c r="N954" s="74">
        <v>176</v>
      </c>
      <c r="O954" s="74">
        <v>47</v>
      </c>
      <c r="P954" s="74">
        <v>128</v>
      </c>
      <c r="Q954" s="17">
        <v>178</v>
      </c>
      <c r="R954" s="17">
        <v>139</v>
      </c>
      <c r="S954" s="17">
        <v>104</v>
      </c>
      <c r="T954" s="17">
        <v>179</v>
      </c>
      <c r="U954" s="55">
        <f>+Table1[[#This Row],[Thames Turbo Sprint Triathlon]]/$M$3</f>
        <v>1</v>
      </c>
      <c r="V954" s="55">
        <f t="shared" si="338"/>
        <v>1</v>
      </c>
      <c r="W954" s="55">
        <f t="shared" si="339"/>
        <v>1</v>
      </c>
      <c r="X954" s="55">
        <f t="shared" si="340"/>
        <v>1</v>
      </c>
      <c r="Y954" s="55">
        <f t="shared" si="341"/>
        <v>0.34563106796116505</v>
      </c>
      <c r="Z954" s="55">
        <f>+Table1[[#This Row],[Hillingdon Sprint Triathlon]]/$R$3</f>
        <v>1</v>
      </c>
      <c r="AA954" s="55">
        <f>+Table1[[#This Row],[London Fields]]/$S$3</f>
        <v>1</v>
      </c>
      <c r="AB954" s="55">
        <f>+Table1[[#This Row],[Jekyll &amp; Hyde Park Duathlon]]/$T$3</f>
        <v>1</v>
      </c>
      <c r="AC954" s="65">
        <f t="shared" si="342"/>
        <v>3.3456310679611652</v>
      </c>
      <c r="AD954" s="55"/>
      <c r="AE954" s="55"/>
      <c r="AF954" s="55"/>
      <c r="AG954" s="55">
        <f>+AC954</f>
        <v>3.3456310679611652</v>
      </c>
      <c r="AH954" s="55"/>
      <c r="AI954" s="55"/>
      <c r="AJ954" s="73">
        <f>COUNT(Table1[[#This Row],[F open]:[M SuperVet]])</f>
        <v>1</v>
      </c>
    </row>
    <row r="955" spans="1:36" s="52" customFormat="1" x14ac:dyDescent="0.2">
      <c r="A955" s="16" t="str">
        <f t="shared" si="358"/>
        <v xml:space="preserve"> </v>
      </c>
      <c r="B955" s="16" t="s">
        <v>975</v>
      </c>
      <c r="C955" s="15"/>
      <c r="D955" s="29" t="s">
        <v>217</v>
      </c>
      <c r="E955" s="29" t="s">
        <v>194</v>
      </c>
      <c r="F955" s="82">
        <f t="shared" si="337"/>
        <v>1139</v>
      </c>
      <c r="G955" s="82">
        <f>IF(Table1[[#This Row],[F open]]=""," ",RANK(AD955,$AD$5:$AD$1454,1))</f>
        <v>195</v>
      </c>
      <c r="H955" s="82" t="str">
        <f>IF(Table1[[#This Row],[F Vet]]=""," ",RANK(AE955,$AE$5:$AE$1454,1))</f>
        <v xml:space="preserve"> </v>
      </c>
      <c r="I955" s="82" t="str">
        <f>IF(Table1[[#This Row],[F SuperVet]]=""," ",RANK(AF955,$AF$5:$AF$1454,1))</f>
        <v xml:space="preserve"> </v>
      </c>
      <c r="J955" s="82" t="str">
        <f>IF(Table1[[#This Row],[M Open]]=""," ",RANK(AG955,$AG$5:$AG$1454,1))</f>
        <v xml:space="preserve"> </v>
      </c>
      <c r="K955" s="82" t="str">
        <f>IF(Table1[[#This Row],[M Vet]]=""," ",RANK(AH955,$AH$5:$AH$1454,1))</f>
        <v xml:space="preserve"> </v>
      </c>
      <c r="L955" s="82" t="str">
        <f>IF(Table1[[#This Row],[M SuperVet]]=""," ",RANK(AI955,$AI$5:$AI$1454,1))</f>
        <v xml:space="preserve"> </v>
      </c>
      <c r="M955" s="74">
        <v>323</v>
      </c>
      <c r="N955" s="74">
        <v>176</v>
      </c>
      <c r="O955" s="74">
        <v>47</v>
      </c>
      <c r="P955" s="74">
        <v>128</v>
      </c>
      <c r="Q955" s="17">
        <v>515</v>
      </c>
      <c r="R955" s="17">
        <v>139</v>
      </c>
      <c r="S955" s="17">
        <v>104</v>
      </c>
      <c r="T955" s="17">
        <v>179</v>
      </c>
      <c r="U955" s="55">
        <f>+Table1[[#This Row],[Thames Turbo Sprint Triathlon]]/$M$3</f>
        <v>0.79950495049504955</v>
      </c>
      <c r="V955" s="55">
        <f t="shared" si="338"/>
        <v>1</v>
      </c>
      <c r="W955" s="55">
        <f t="shared" si="339"/>
        <v>1</v>
      </c>
      <c r="X955" s="55">
        <f t="shared" si="340"/>
        <v>1</v>
      </c>
      <c r="Y955" s="55">
        <f t="shared" si="341"/>
        <v>1</v>
      </c>
      <c r="Z955" s="55">
        <f>+Table1[[#This Row],[Hillingdon Sprint Triathlon]]/$R$3</f>
        <v>1</v>
      </c>
      <c r="AA955" s="55">
        <f>+Table1[[#This Row],[London Fields]]/$S$3</f>
        <v>1</v>
      </c>
      <c r="AB955" s="55">
        <f>+Table1[[#This Row],[Jekyll &amp; Hyde Park Duathlon]]/$T$3</f>
        <v>1</v>
      </c>
      <c r="AC955" s="65">
        <f t="shared" si="342"/>
        <v>3.7995049504950495</v>
      </c>
      <c r="AD955" s="55">
        <f>+AC955</f>
        <v>3.7995049504950495</v>
      </c>
      <c r="AE955" s="55"/>
      <c r="AF955" s="55"/>
      <c r="AG955" s="55"/>
      <c r="AH955" s="55"/>
      <c r="AI955" s="55"/>
      <c r="AJ955" s="73">
        <f>COUNT(Table1[[#This Row],[F open]:[M SuperVet]])</f>
        <v>1</v>
      </c>
    </row>
    <row r="956" spans="1:36" s="52" customFormat="1" hidden="1" x14ac:dyDescent="0.2">
      <c r="A956" s="16" t="str">
        <f t="shared" si="358"/>
        <v xml:space="preserve"> </v>
      </c>
      <c r="B956" s="16" t="s">
        <v>2235</v>
      </c>
      <c r="C956" s="15" t="s">
        <v>25</v>
      </c>
      <c r="D956" s="29" t="s">
        <v>397</v>
      </c>
      <c r="E956" s="29" t="s">
        <v>188</v>
      </c>
      <c r="F956" s="82">
        <f t="shared" si="337"/>
        <v>1083</v>
      </c>
      <c r="G956" s="82" t="str">
        <f>IF(Table1[[#This Row],[F open]]=""," ",RANK(AD956,$AD$5:$AD$1454,1))</f>
        <v xml:space="preserve"> </v>
      </c>
      <c r="H956" s="82" t="str">
        <f>IF(Table1[[#This Row],[F Vet]]=""," ",RANK(AE956,$AE$5:$AE$1454,1))</f>
        <v xml:space="preserve"> </v>
      </c>
      <c r="I956" s="82" t="str">
        <f>IF(Table1[[#This Row],[F SuperVet]]=""," ",RANK(AF956,$AF$5:$AF$1454,1))</f>
        <v xml:space="preserve"> </v>
      </c>
      <c r="J956" s="82" t="str">
        <f>IF(Table1[[#This Row],[M Open]]=""," ",RANK(AG956,$AG$5:$AG$1454,1))</f>
        <v xml:space="preserve"> </v>
      </c>
      <c r="K956" s="82">
        <f>IF(Table1[[#This Row],[M Vet]]=""," ",RANK(AH956,$AH$5:$AH$1454,1))</f>
        <v>273</v>
      </c>
      <c r="L956" s="82" t="str">
        <f>IF(Table1[[#This Row],[M SuperVet]]=""," ",RANK(AI956,$AI$5:$AI$1454,1))</f>
        <v xml:space="preserve"> </v>
      </c>
      <c r="M956" s="74">
        <v>404</v>
      </c>
      <c r="N956" s="74">
        <v>176</v>
      </c>
      <c r="O956" s="74">
        <v>47</v>
      </c>
      <c r="P956" s="74">
        <v>128</v>
      </c>
      <c r="Q956" s="17">
        <v>515</v>
      </c>
      <c r="R956" s="17">
        <v>139</v>
      </c>
      <c r="S956" s="17">
        <v>104</v>
      </c>
      <c r="T956" s="17">
        <v>136</v>
      </c>
      <c r="U956" s="55">
        <f>+Table1[[#This Row],[Thames Turbo Sprint Triathlon]]/$M$3</f>
        <v>1</v>
      </c>
      <c r="V956" s="55">
        <f t="shared" si="338"/>
        <v>1</v>
      </c>
      <c r="W956" s="55">
        <f t="shared" si="339"/>
        <v>1</v>
      </c>
      <c r="X956" s="55">
        <f t="shared" si="340"/>
        <v>1</v>
      </c>
      <c r="Y956" s="55">
        <f t="shared" si="341"/>
        <v>1</v>
      </c>
      <c r="Z956" s="55">
        <f>+Table1[[#This Row],[Hillingdon Sprint Triathlon]]/$R$3</f>
        <v>1</v>
      </c>
      <c r="AA956" s="55">
        <f>+Table1[[#This Row],[London Fields]]/$S$3</f>
        <v>1</v>
      </c>
      <c r="AB956" s="55">
        <f>+Table1[[#This Row],[Jekyll &amp; Hyde Park Duathlon]]/$T$3</f>
        <v>0.75977653631284914</v>
      </c>
      <c r="AC956" s="65">
        <f t="shared" si="342"/>
        <v>3.7597765363128492</v>
      </c>
      <c r="AD956" s="55"/>
      <c r="AE956" s="55"/>
      <c r="AF956" s="55"/>
      <c r="AG956" s="55"/>
      <c r="AH956" s="55">
        <f t="shared" ref="AH956:AH957" si="359">+AC956</f>
        <v>3.7597765363128492</v>
      </c>
      <c r="AI956" s="55"/>
      <c r="AJ956" s="73">
        <f>COUNT(Table1[[#This Row],[F open]:[M SuperVet]])</f>
        <v>1</v>
      </c>
    </row>
    <row r="957" spans="1:36" s="52" customFormat="1" hidden="1" x14ac:dyDescent="0.2">
      <c r="A957" s="16" t="str">
        <f t="shared" ref="A957:A984" si="360">IF(B956=B957,"y"," ")</f>
        <v xml:space="preserve"> </v>
      </c>
      <c r="B957" s="16" t="s">
        <v>1467</v>
      </c>
      <c r="C957" s="15"/>
      <c r="D957" s="29" t="s">
        <v>397</v>
      </c>
      <c r="E957" s="29" t="s">
        <v>188</v>
      </c>
      <c r="F957" s="82">
        <f t="shared" si="337"/>
        <v>1203</v>
      </c>
      <c r="G957" s="82" t="str">
        <f>IF(Table1[[#This Row],[F open]]=""," ",RANK(AD957,$AD$5:$AD$1454,1))</f>
        <v xml:space="preserve"> </v>
      </c>
      <c r="H957" s="82" t="str">
        <f>IF(Table1[[#This Row],[F Vet]]=""," ",RANK(AE957,$AE$5:$AE$1454,1))</f>
        <v xml:space="preserve"> </v>
      </c>
      <c r="I957" s="82" t="str">
        <f>IF(Table1[[#This Row],[F SuperVet]]=""," ",RANK(AF957,$AF$5:$AF$1454,1))</f>
        <v xml:space="preserve"> </v>
      </c>
      <c r="J957" s="82" t="str">
        <f>IF(Table1[[#This Row],[M Open]]=""," ",RANK(AG957,$AG$5:$AG$1454,1))</f>
        <v xml:space="preserve"> </v>
      </c>
      <c r="K957" s="82">
        <f>IF(Table1[[#This Row],[M Vet]]=""," ",RANK(AH957,$AH$5:$AH$1454,1))</f>
        <v>293</v>
      </c>
      <c r="L957" s="82" t="str">
        <f>IF(Table1[[#This Row],[M SuperVet]]=""," ",RANK(AI957,$AI$5:$AI$1454,1))</f>
        <v xml:space="preserve"> </v>
      </c>
      <c r="M957" s="74">
        <v>404</v>
      </c>
      <c r="N957" s="74">
        <v>148</v>
      </c>
      <c r="O957" s="74">
        <v>47</v>
      </c>
      <c r="P957" s="74">
        <v>128</v>
      </c>
      <c r="Q957" s="17">
        <v>515</v>
      </c>
      <c r="R957" s="17">
        <v>139</v>
      </c>
      <c r="S957" s="17">
        <v>104</v>
      </c>
      <c r="T957" s="17">
        <v>179</v>
      </c>
      <c r="U957" s="55">
        <f>+Table1[[#This Row],[Thames Turbo Sprint Triathlon]]/$M$3</f>
        <v>1</v>
      </c>
      <c r="V957" s="55">
        <f t="shared" si="338"/>
        <v>0.84090909090909094</v>
      </c>
      <c r="W957" s="55">
        <f t="shared" si="339"/>
        <v>1</v>
      </c>
      <c r="X957" s="55">
        <f t="shared" si="340"/>
        <v>1</v>
      </c>
      <c r="Y957" s="55">
        <f t="shared" si="341"/>
        <v>1</v>
      </c>
      <c r="Z957" s="55">
        <f>+Table1[[#This Row],[Hillingdon Sprint Triathlon]]/$R$3</f>
        <v>1</v>
      </c>
      <c r="AA957" s="55">
        <f>+Table1[[#This Row],[London Fields]]/$S$3</f>
        <v>1</v>
      </c>
      <c r="AB957" s="55">
        <f>+Table1[[#This Row],[Jekyll &amp; Hyde Park Duathlon]]/$T$3</f>
        <v>1</v>
      </c>
      <c r="AC957" s="65">
        <f t="shared" si="342"/>
        <v>3.8409090909090908</v>
      </c>
      <c r="AD957" s="55"/>
      <c r="AE957" s="55"/>
      <c r="AF957" s="55"/>
      <c r="AG957" s="55"/>
      <c r="AH957" s="55">
        <f t="shared" si="359"/>
        <v>3.8409090909090908</v>
      </c>
      <c r="AI957" s="55"/>
      <c r="AJ957" s="73">
        <f>COUNT(Table1[[#This Row],[F open]:[M SuperVet]])</f>
        <v>1</v>
      </c>
    </row>
    <row r="958" spans="1:36" s="52" customFormat="1" hidden="1" x14ac:dyDescent="0.2">
      <c r="A958" s="16" t="str">
        <f t="shared" si="360"/>
        <v xml:space="preserve"> </v>
      </c>
      <c r="B958" s="16" t="s">
        <v>789</v>
      </c>
      <c r="C958" s="15" t="s">
        <v>70</v>
      </c>
      <c r="D958" s="29" t="s">
        <v>217</v>
      </c>
      <c r="E958" s="29" t="s">
        <v>188</v>
      </c>
      <c r="F958" s="82">
        <f t="shared" si="337"/>
        <v>346</v>
      </c>
      <c r="G958" s="82" t="str">
        <f>IF(Table1[[#This Row],[F open]]=""," ",RANK(AD958,$AD$5:$AD$1454,1))</f>
        <v xml:space="preserve"> </v>
      </c>
      <c r="H958" s="82" t="str">
        <f>IF(Table1[[#This Row],[F Vet]]=""," ",RANK(AE958,$AE$5:$AE$1454,1))</f>
        <v xml:space="preserve"> </v>
      </c>
      <c r="I958" s="82" t="str">
        <f>IF(Table1[[#This Row],[F SuperVet]]=""," ",RANK(AF958,$AF$5:$AF$1454,1))</f>
        <v xml:space="preserve"> </v>
      </c>
      <c r="J958" s="82">
        <f>IF(Table1[[#This Row],[M Open]]=""," ",RANK(AG958,$AG$5:$AG$1454,1))</f>
        <v>204</v>
      </c>
      <c r="K958" s="82" t="str">
        <f>IF(Table1[[#This Row],[M Vet]]=""," ",RANK(AH958,$AH$5:$AH$1454,1))</f>
        <v xml:space="preserve"> </v>
      </c>
      <c r="L958" s="82" t="str">
        <f>IF(Table1[[#This Row],[M SuperVet]]=""," ",RANK(AI958,$AI$5:$AI$1454,1))</f>
        <v xml:space="preserve"> </v>
      </c>
      <c r="M958" s="74">
        <v>83</v>
      </c>
      <c r="N958" s="74">
        <v>176</v>
      </c>
      <c r="O958" s="74">
        <v>47</v>
      </c>
      <c r="P958" s="74">
        <v>128</v>
      </c>
      <c r="Q958" s="17">
        <v>515</v>
      </c>
      <c r="R958" s="17">
        <v>139</v>
      </c>
      <c r="S958" s="17">
        <v>104</v>
      </c>
      <c r="T958" s="17">
        <v>179</v>
      </c>
      <c r="U958" s="55">
        <f>+Table1[[#This Row],[Thames Turbo Sprint Triathlon]]/$M$3</f>
        <v>0.20544554455445543</v>
      </c>
      <c r="V958" s="55">
        <f t="shared" si="338"/>
        <v>1</v>
      </c>
      <c r="W958" s="55">
        <f t="shared" si="339"/>
        <v>1</v>
      </c>
      <c r="X958" s="55">
        <f t="shared" si="340"/>
        <v>1</v>
      </c>
      <c r="Y958" s="55">
        <f t="shared" si="341"/>
        <v>1</v>
      </c>
      <c r="Z958" s="55">
        <f>+Table1[[#This Row],[Hillingdon Sprint Triathlon]]/$R$3</f>
        <v>1</v>
      </c>
      <c r="AA958" s="55">
        <f>+Table1[[#This Row],[London Fields]]/$S$3</f>
        <v>1</v>
      </c>
      <c r="AB958" s="55">
        <f>+Table1[[#This Row],[Jekyll &amp; Hyde Park Duathlon]]/$T$3</f>
        <v>1</v>
      </c>
      <c r="AC958" s="65">
        <f t="shared" si="342"/>
        <v>3.2054455445544554</v>
      </c>
      <c r="AD958" s="55"/>
      <c r="AE958" s="55"/>
      <c r="AF958" s="55"/>
      <c r="AG958" s="55">
        <f t="shared" ref="AG958:AG960" si="361">+AC958</f>
        <v>3.2054455445544554</v>
      </c>
      <c r="AH958" s="55"/>
      <c r="AI958" s="55"/>
      <c r="AJ958" s="73">
        <f>COUNT(Table1[[#This Row],[F open]:[M SuperVet]])</f>
        <v>1</v>
      </c>
    </row>
    <row r="959" spans="1:36" s="52" customFormat="1" hidden="1" x14ac:dyDescent="0.2">
      <c r="A959" s="16" t="str">
        <f t="shared" si="360"/>
        <v xml:space="preserve"> </v>
      </c>
      <c r="B959" s="16" t="s">
        <v>1680</v>
      </c>
      <c r="C959" s="15"/>
      <c r="D959" s="29" t="s">
        <v>217</v>
      </c>
      <c r="E959" s="29" t="s">
        <v>188</v>
      </c>
      <c r="F959" s="82">
        <f t="shared" si="337"/>
        <v>359</v>
      </c>
      <c r="G959" s="82" t="str">
        <f>IF(Table1[[#This Row],[F open]]=""," ",RANK(AD959,$AD$5:$AD$1454,1))</f>
        <v xml:space="preserve"> </v>
      </c>
      <c r="H959" s="82" t="str">
        <f>IF(Table1[[#This Row],[F Vet]]=""," ",RANK(AE959,$AE$5:$AE$1454,1))</f>
        <v xml:space="preserve"> </v>
      </c>
      <c r="I959" s="82" t="str">
        <f>IF(Table1[[#This Row],[F SuperVet]]=""," ",RANK(AF959,$AF$5:$AF$1454,1))</f>
        <v xml:space="preserve"> </v>
      </c>
      <c r="J959" s="82">
        <f>IF(Table1[[#This Row],[M Open]]=""," ",RANK(AG959,$AG$5:$AG$1454,1))</f>
        <v>210</v>
      </c>
      <c r="K959" s="82" t="str">
        <f>IF(Table1[[#This Row],[M Vet]]=""," ",RANK(AH959,$AH$5:$AH$1454,1))</f>
        <v xml:space="preserve"> </v>
      </c>
      <c r="L959" s="82" t="str">
        <f>IF(Table1[[#This Row],[M SuperVet]]=""," ",RANK(AI959,$AI$5:$AI$1454,1))</f>
        <v xml:space="preserve"> </v>
      </c>
      <c r="M959" s="74">
        <v>404</v>
      </c>
      <c r="N959" s="74">
        <v>176</v>
      </c>
      <c r="O959" s="74">
        <v>47</v>
      </c>
      <c r="P959" s="74">
        <v>128</v>
      </c>
      <c r="Q959" s="17">
        <v>112</v>
      </c>
      <c r="R959" s="17">
        <v>139</v>
      </c>
      <c r="S959" s="17">
        <v>104</v>
      </c>
      <c r="T959" s="17">
        <v>179</v>
      </c>
      <c r="U959" s="55">
        <f>+Table1[[#This Row],[Thames Turbo Sprint Triathlon]]/$M$3</f>
        <v>1</v>
      </c>
      <c r="V959" s="55">
        <f t="shared" si="338"/>
        <v>1</v>
      </c>
      <c r="W959" s="55">
        <f t="shared" si="339"/>
        <v>1</v>
      </c>
      <c r="X959" s="55">
        <f t="shared" si="340"/>
        <v>1</v>
      </c>
      <c r="Y959" s="55">
        <f t="shared" si="341"/>
        <v>0.2174757281553398</v>
      </c>
      <c r="Z959" s="55">
        <f>+Table1[[#This Row],[Hillingdon Sprint Triathlon]]/$R$3</f>
        <v>1</v>
      </c>
      <c r="AA959" s="55">
        <f>+Table1[[#This Row],[London Fields]]/$S$3</f>
        <v>1</v>
      </c>
      <c r="AB959" s="55">
        <f>+Table1[[#This Row],[Jekyll &amp; Hyde Park Duathlon]]/$T$3</f>
        <v>1</v>
      </c>
      <c r="AC959" s="65">
        <f t="shared" si="342"/>
        <v>3.2174757281553399</v>
      </c>
      <c r="AD959" s="55"/>
      <c r="AE959" s="55"/>
      <c r="AF959" s="55"/>
      <c r="AG959" s="55">
        <f t="shared" si="361"/>
        <v>3.2174757281553399</v>
      </c>
      <c r="AH959" s="55"/>
      <c r="AI959" s="55"/>
      <c r="AJ959" s="73">
        <f>COUNT(Table1[[#This Row],[F open]:[M SuperVet]])</f>
        <v>1</v>
      </c>
    </row>
    <row r="960" spans="1:36" s="52" customFormat="1" hidden="1" x14ac:dyDescent="0.2">
      <c r="A960" s="16" t="str">
        <f t="shared" si="360"/>
        <v xml:space="preserve"> </v>
      </c>
      <c r="B960" s="16" t="s">
        <v>1739</v>
      </c>
      <c r="C960" s="15"/>
      <c r="D960" s="29" t="s">
        <v>217</v>
      </c>
      <c r="E960" s="29" t="s">
        <v>188</v>
      </c>
      <c r="F960" s="82">
        <f t="shared" si="337"/>
        <v>576</v>
      </c>
      <c r="G960" s="82" t="str">
        <f>IF(Table1[[#This Row],[F open]]=""," ",RANK(AD960,$AD$5:$AD$1454,1))</f>
        <v xml:space="preserve"> </v>
      </c>
      <c r="H960" s="82" t="str">
        <f>IF(Table1[[#This Row],[F Vet]]=""," ",RANK(AE960,$AE$5:$AE$1454,1))</f>
        <v xml:space="preserve"> </v>
      </c>
      <c r="I960" s="82" t="str">
        <f>IF(Table1[[#This Row],[F SuperVet]]=""," ",RANK(AF960,$AF$5:$AF$1454,1))</f>
        <v xml:space="preserve"> </v>
      </c>
      <c r="J960" s="82">
        <f>IF(Table1[[#This Row],[M Open]]=""," ",RANK(AG960,$AG$5:$AG$1454,1))</f>
        <v>316</v>
      </c>
      <c r="K960" s="82" t="str">
        <f>IF(Table1[[#This Row],[M Vet]]=""," ",RANK(AH960,$AH$5:$AH$1454,1))</f>
        <v xml:space="preserve"> </v>
      </c>
      <c r="L960" s="82" t="str">
        <f>IF(Table1[[#This Row],[M SuperVet]]=""," ",RANK(AI960,$AI$5:$AI$1454,1))</f>
        <v xml:space="preserve"> </v>
      </c>
      <c r="M960" s="74">
        <v>404</v>
      </c>
      <c r="N960" s="74">
        <v>176</v>
      </c>
      <c r="O960" s="74">
        <v>47</v>
      </c>
      <c r="P960" s="74">
        <v>128</v>
      </c>
      <c r="Q960" s="17">
        <v>200</v>
      </c>
      <c r="R960" s="17">
        <v>139</v>
      </c>
      <c r="S960" s="17">
        <v>104</v>
      </c>
      <c r="T960" s="17">
        <v>179</v>
      </c>
      <c r="U960" s="55">
        <f>+Table1[[#This Row],[Thames Turbo Sprint Triathlon]]/$M$3</f>
        <v>1</v>
      </c>
      <c r="V960" s="55">
        <f t="shared" si="338"/>
        <v>1</v>
      </c>
      <c r="W960" s="55">
        <f t="shared" si="339"/>
        <v>1</v>
      </c>
      <c r="X960" s="55">
        <f t="shared" si="340"/>
        <v>1</v>
      </c>
      <c r="Y960" s="55">
        <f t="shared" si="341"/>
        <v>0.38834951456310679</v>
      </c>
      <c r="Z960" s="55">
        <f>+Table1[[#This Row],[Hillingdon Sprint Triathlon]]/$R$3</f>
        <v>1</v>
      </c>
      <c r="AA960" s="55">
        <f>+Table1[[#This Row],[London Fields]]/$S$3</f>
        <v>1</v>
      </c>
      <c r="AB960" s="55">
        <f>+Table1[[#This Row],[Jekyll &amp; Hyde Park Duathlon]]/$T$3</f>
        <v>1</v>
      </c>
      <c r="AC960" s="65">
        <f t="shared" si="342"/>
        <v>3.3883495145631066</v>
      </c>
      <c r="AD960" s="55"/>
      <c r="AE960" s="55"/>
      <c r="AF960" s="55"/>
      <c r="AG960" s="55">
        <f t="shared" si="361"/>
        <v>3.3883495145631066</v>
      </c>
      <c r="AH960" s="55"/>
      <c r="AI960" s="55"/>
      <c r="AJ960" s="73">
        <f>COUNT(Table1[[#This Row],[F open]:[M SuperVet]])</f>
        <v>1</v>
      </c>
    </row>
    <row r="961" spans="1:36" s="52" customFormat="1" x14ac:dyDescent="0.2">
      <c r="A961" s="16" t="str">
        <f t="shared" si="360"/>
        <v xml:space="preserve"> </v>
      </c>
      <c r="B961" s="16" t="s">
        <v>700</v>
      </c>
      <c r="C961" s="15" t="s">
        <v>249</v>
      </c>
      <c r="D961" s="29" t="s">
        <v>397</v>
      </c>
      <c r="E961" s="29" t="s">
        <v>194</v>
      </c>
      <c r="F961" s="82">
        <f t="shared" si="337"/>
        <v>434</v>
      </c>
      <c r="G961" s="82" t="str">
        <f>IF(Table1[[#This Row],[F open]]=""," ",RANK(AD961,$AD$5:$AD$1454,1))</f>
        <v xml:space="preserve"> </v>
      </c>
      <c r="H961" s="82">
        <f>IF(Table1[[#This Row],[F Vet]]=""," ",RANK(AE961,$AE$5:$AE$1454,1))</f>
        <v>9</v>
      </c>
      <c r="I961" s="82" t="str">
        <f>IF(Table1[[#This Row],[F SuperVet]]=""," ",RANK(AF961,$AF$5:$AF$1454,1))</f>
        <v xml:space="preserve"> </v>
      </c>
      <c r="J961" s="82" t="str">
        <f>IF(Table1[[#This Row],[M Open]]=""," ",RANK(AG961,$AG$5:$AG$1454,1))</f>
        <v xml:space="preserve"> </v>
      </c>
      <c r="K961" s="82" t="str">
        <f>IF(Table1[[#This Row],[M Vet]]=""," ",RANK(AH961,$AH$5:$AH$1454,1))</f>
        <v xml:space="preserve"> </v>
      </c>
      <c r="L961" s="82" t="str">
        <f>IF(Table1[[#This Row],[M SuperVet]]=""," ",RANK(AI961,$AI$5:$AI$1454,1))</f>
        <v xml:space="preserve"> </v>
      </c>
      <c r="M961" s="74">
        <v>112</v>
      </c>
      <c r="N961" s="74">
        <v>176</v>
      </c>
      <c r="O961" s="74">
        <v>47</v>
      </c>
      <c r="P961" s="74">
        <v>128</v>
      </c>
      <c r="Q961" s="17">
        <v>515</v>
      </c>
      <c r="R961" s="17">
        <v>139</v>
      </c>
      <c r="S961" s="17">
        <v>104</v>
      </c>
      <c r="T961" s="17">
        <v>179</v>
      </c>
      <c r="U961" s="55">
        <f>+Table1[[#This Row],[Thames Turbo Sprint Triathlon]]/$M$3</f>
        <v>0.27722772277227725</v>
      </c>
      <c r="V961" s="55">
        <f t="shared" si="338"/>
        <v>1</v>
      </c>
      <c r="W961" s="55">
        <f t="shared" si="339"/>
        <v>1</v>
      </c>
      <c r="X961" s="55">
        <f t="shared" si="340"/>
        <v>1</v>
      </c>
      <c r="Y961" s="55">
        <f t="shared" si="341"/>
        <v>1</v>
      </c>
      <c r="Z961" s="55">
        <f>+Table1[[#This Row],[Hillingdon Sprint Triathlon]]/$R$3</f>
        <v>1</v>
      </c>
      <c r="AA961" s="55">
        <f>+Table1[[#This Row],[London Fields]]/$S$3</f>
        <v>1</v>
      </c>
      <c r="AB961" s="55">
        <f>+Table1[[#This Row],[Jekyll &amp; Hyde Park Duathlon]]/$T$3</f>
        <v>1</v>
      </c>
      <c r="AC961" s="65">
        <f t="shared" si="342"/>
        <v>3.2772277227722775</v>
      </c>
      <c r="AD961" s="55"/>
      <c r="AE961" s="55">
        <f>+AC961</f>
        <v>3.2772277227722775</v>
      </c>
      <c r="AF961" s="55"/>
      <c r="AG961" s="55"/>
      <c r="AH961" s="55"/>
      <c r="AI961" s="55"/>
      <c r="AJ961" s="73">
        <f>COUNT(Table1[[#This Row],[F open]:[M SuperVet]])</f>
        <v>1</v>
      </c>
    </row>
    <row r="962" spans="1:36" s="52" customFormat="1" hidden="1" x14ac:dyDescent="0.2">
      <c r="A962" s="16" t="str">
        <f t="shared" si="360"/>
        <v xml:space="preserve"> </v>
      </c>
      <c r="B962" s="16" t="s">
        <v>2179</v>
      </c>
      <c r="C962" s="15" t="s">
        <v>25</v>
      </c>
      <c r="D962" s="29" t="s">
        <v>217</v>
      </c>
      <c r="E962" s="29" t="s">
        <v>188</v>
      </c>
      <c r="F962" s="82">
        <f t="shared" si="337"/>
        <v>437</v>
      </c>
      <c r="G962" s="82" t="str">
        <f>IF(Table1[[#This Row],[F open]]=""," ",RANK(AD962,$AD$5:$AD$1454,1))</f>
        <v xml:space="preserve"> </v>
      </c>
      <c r="H962" s="82" t="str">
        <f>IF(Table1[[#This Row],[F Vet]]=""," ",RANK(AE962,$AE$5:$AE$1454,1))</f>
        <v xml:space="preserve"> </v>
      </c>
      <c r="I962" s="82" t="str">
        <f>IF(Table1[[#This Row],[F SuperVet]]=""," ",RANK(AF962,$AF$5:$AF$1454,1))</f>
        <v xml:space="preserve"> </v>
      </c>
      <c r="J962" s="82">
        <f>IF(Table1[[#This Row],[M Open]]=""," ",RANK(AG962,$AG$5:$AG$1454,1))</f>
        <v>253</v>
      </c>
      <c r="K962" s="82" t="str">
        <f>IF(Table1[[#This Row],[M Vet]]=""," ",RANK(AH962,$AH$5:$AH$1454,1))</f>
        <v xml:space="preserve"> </v>
      </c>
      <c r="L962" s="82" t="str">
        <f>IF(Table1[[#This Row],[M SuperVet]]=""," ",RANK(AI962,$AI$5:$AI$1454,1))</f>
        <v xml:space="preserve"> </v>
      </c>
      <c r="M962" s="74">
        <v>404</v>
      </c>
      <c r="N962" s="74">
        <v>176</v>
      </c>
      <c r="O962" s="74">
        <v>47</v>
      </c>
      <c r="P962" s="74">
        <v>128</v>
      </c>
      <c r="Q962" s="17">
        <v>515</v>
      </c>
      <c r="R962" s="17">
        <v>139</v>
      </c>
      <c r="S962" s="17">
        <v>104</v>
      </c>
      <c r="T962" s="17">
        <v>50</v>
      </c>
      <c r="U962" s="55">
        <f>+Table1[[#This Row],[Thames Turbo Sprint Triathlon]]/$M$3</f>
        <v>1</v>
      </c>
      <c r="V962" s="55">
        <f t="shared" si="338"/>
        <v>1</v>
      </c>
      <c r="W962" s="55">
        <f t="shared" si="339"/>
        <v>1</v>
      </c>
      <c r="X962" s="55">
        <f t="shared" si="340"/>
        <v>1</v>
      </c>
      <c r="Y962" s="55">
        <f t="shared" si="341"/>
        <v>1</v>
      </c>
      <c r="Z962" s="55">
        <f>+Table1[[#This Row],[Hillingdon Sprint Triathlon]]/$R$3</f>
        <v>1</v>
      </c>
      <c r="AA962" s="55">
        <f>+Table1[[#This Row],[London Fields]]/$S$3</f>
        <v>1</v>
      </c>
      <c r="AB962" s="55">
        <f>+Table1[[#This Row],[Jekyll &amp; Hyde Park Duathlon]]/$T$3</f>
        <v>0.27932960893854747</v>
      </c>
      <c r="AC962" s="65">
        <f t="shared" si="342"/>
        <v>3.2793296089385473</v>
      </c>
      <c r="AD962" s="55"/>
      <c r="AE962" s="55"/>
      <c r="AF962" s="55"/>
      <c r="AG962" s="55">
        <f t="shared" ref="AG962:AG965" si="362">+AC962</f>
        <v>3.2793296089385473</v>
      </c>
      <c r="AH962" s="55"/>
      <c r="AI962" s="55"/>
      <c r="AJ962" s="73">
        <f>COUNT(Table1[[#This Row],[F open]:[M SuperVet]])</f>
        <v>1</v>
      </c>
    </row>
    <row r="963" spans="1:36" s="52" customFormat="1" hidden="1" x14ac:dyDescent="0.2">
      <c r="A963" s="16" t="str">
        <f t="shared" si="360"/>
        <v xml:space="preserve"> </v>
      </c>
      <c r="B963" s="16" t="s">
        <v>473</v>
      </c>
      <c r="C963" s="15" t="s">
        <v>1620</v>
      </c>
      <c r="D963" s="29" t="s">
        <v>217</v>
      </c>
      <c r="E963" s="29" t="s">
        <v>188</v>
      </c>
      <c r="F963" s="82">
        <f t="shared" si="337"/>
        <v>144</v>
      </c>
      <c r="G963" s="82" t="str">
        <f>IF(Table1[[#This Row],[F open]]=""," ",RANK(AD963,$AD$5:$AD$1454,1))</f>
        <v xml:space="preserve"> </v>
      </c>
      <c r="H963" s="82" t="str">
        <f>IF(Table1[[#This Row],[F Vet]]=""," ",RANK(AE963,$AE$5:$AE$1454,1))</f>
        <v xml:space="preserve"> </v>
      </c>
      <c r="I963" s="82" t="str">
        <f>IF(Table1[[#This Row],[F SuperVet]]=""," ",RANK(AF963,$AF$5:$AF$1454,1))</f>
        <v xml:space="preserve"> </v>
      </c>
      <c r="J963" s="82">
        <f>IF(Table1[[#This Row],[M Open]]=""," ",RANK(AG963,$AG$5:$AG$1454,1))</f>
        <v>76</v>
      </c>
      <c r="K963" s="82" t="str">
        <f>IF(Table1[[#This Row],[M Vet]]=""," ",RANK(AH963,$AH$5:$AH$1454,1))</f>
        <v xml:space="preserve"> </v>
      </c>
      <c r="L963" s="82" t="str">
        <f>IF(Table1[[#This Row],[M SuperVet]]=""," ",RANK(AI963,$AI$5:$AI$1454,1))</f>
        <v xml:space="preserve"> </v>
      </c>
      <c r="M963" s="74">
        <v>404</v>
      </c>
      <c r="N963" s="74">
        <v>176</v>
      </c>
      <c r="O963" s="74">
        <v>47</v>
      </c>
      <c r="P963" s="74">
        <v>128</v>
      </c>
      <c r="Q963" s="17">
        <v>15</v>
      </c>
      <c r="R963" s="17">
        <v>139</v>
      </c>
      <c r="S963" s="17">
        <v>104</v>
      </c>
      <c r="T963" s="17">
        <v>179</v>
      </c>
      <c r="U963" s="55">
        <f>+Table1[[#This Row],[Thames Turbo Sprint Triathlon]]/$M$3</f>
        <v>1</v>
      </c>
      <c r="V963" s="55">
        <f t="shared" si="338"/>
        <v>1</v>
      </c>
      <c r="W963" s="55">
        <f t="shared" si="339"/>
        <v>1</v>
      </c>
      <c r="X963" s="55">
        <f t="shared" si="340"/>
        <v>1</v>
      </c>
      <c r="Y963" s="55">
        <f t="shared" si="341"/>
        <v>2.9126213592233011E-2</v>
      </c>
      <c r="Z963" s="55">
        <f>+Table1[[#This Row],[Hillingdon Sprint Triathlon]]/$R$3</f>
        <v>1</v>
      </c>
      <c r="AA963" s="55">
        <f>+Table1[[#This Row],[London Fields]]/$S$3</f>
        <v>1</v>
      </c>
      <c r="AB963" s="55">
        <f>+Table1[[#This Row],[Jekyll &amp; Hyde Park Duathlon]]/$T$3</f>
        <v>1</v>
      </c>
      <c r="AC963" s="65">
        <f t="shared" si="342"/>
        <v>3.029126213592233</v>
      </c>
      <c r="AD963" s="55"/>
      <c r="AE963" s="55"/>
      <c r="AF963" s="55"/>
      <c r="AG963" s="55">
        <f t="shared" si="362"/>
        <v>3.029126213592233</v>
      </c>
      <c r="AH963" s="55"/>
      <c r="AI963" s="55"/>
      <c r="AJ963" s="73">
        <f>COUNT(Table1[[#This Row],[F open]:[M SuperVet]])</f>
        <v>1</v>
      </c>
    </row>
    <row r="964" spans="1:36" s="52" customFormat="1" hidden="1" x14ac:dyDescent="0.2">
      <c r="A964" s="16" t="str">
        <f t="shared" si="360"/>
        <v xml:space="preserve"> </v>
      </c>
      <c r="B964" s="16" t="s">
        <v>2176</v>
      </c>
      <c r="C964" s="15" t="s">
        <v>70</v>
      </c>
      <c r="D964" s="29" t="s">
        <v>217</v>
      </c>
      <c r="E964" s="29" t="s">
        <v>188</v>
      </c>
      <c r="F964" s="82">
        <f t="shared" si="337"/>
        <v>396</v>
      </c>
      <c r="G964" s="82" t="str">
        <f>IF(Table1[[#This Row],[F open]]=""," ",RANK(AD964,$AD$5:$AD$1454,1))</f>
        <v xml:space="preserve"> </v>
      </c>
      <c r="H964" s="82" t="str">
        <f>IF(Table1[[#This Row],[F Vet]]=""," ",RANK(AE964,$AE$5:$AE$1454,1))</f>
        <v xml:space="preserve"> </v>
      </c>
      <c r="I964" s="82" t="str">
        <f>IF(Table1[[#This Row],[F SuperVet]]=""," ",RANK(AF964,$AF$5:$AF$1454,1))</f>
        <v xml:space="preserve"> </v>
      </c>
      <c r="J964" s="82">
        <f>IF(Table1[[#This Row],[M Open]]=""," ",RANK(AG964,$AG$5:$AG$1454,1))</f>
        <v>232</v>
      </c>
      <c r="K964" s="82" t="str">
        <f>IF(Table1[[#This Row],[M Vet]]=""," ",RANK(AH964,$AH$5:$AH$1454,1))</f>
        <v xml:space="preserve"> </v>
      </c>
      <c r="L964" s="82" t="str">
        <f>IF(Table1[[#This Row],[M SuperVet]]=""," ",RANK(AI964,$AI$5:$AI$1454,1))</f>
        <v xml:space="preserve"> </v>
      </c>
      <c r="M964" s="74">
        <v>404</v>
      </c>
      <c r="N964" s="74">
        <v>176</v>
      </c>
      <c r="O964" s="74">
        <v>47</v>
      </c>
      <c r="P964" s="74">
        <v>128</v>
      </c>
      <c r="Q964" s="17">
        <v>515</v>
      </c>
      <c r="R964" s="17">
        <v>139</v>
      </c>
      <c r="S964" s="17">
        <v>104</v>
      </c>
      <c r="T964" s="17">
        <v>44</v>
      </c>
      <c r="U964" s="55">
        <f>+Table1[[#This Row],[Thames Turbo Sprint Triathlon]]/$M$3</f>
        <v>1</v>
      </c>
      <c r="V964" s="55">
        <f t="shared" si="338"/>
        <v>1</v>
      </c>
      <c r="W964" s="55">
        <f t="shared" si="339"/>
        <v>1</v>
      </c>
      <c r="X964" s="55">
        <f t="shared" si="340"/>
        <v>1</v>
      </c>
      <c r="Y964" s="55">
        <f t="shared" si="341"/>
        <v>1</v>
      </c>
      <c r="Z964" s="55">
        <f>+Table1[[#This Row],[Hillingdon Sprint Triathlon]]/$R$3</f>
        <v>1</v>
      </c>
      <c r="AA964" s="55">
        <f>+Table1[[#This Row],[London Fields]]/$S$3</f>
        <v>1</v>
      </c>
      <c r="AB964" s="55">
        <f>+Table1[[#This Row],[Jekyll &amp; Hyde Park Duathlon]]/$T$3</f>
        <v>0.24581005586592178</v>
      </c>
      <c r="AC964" s="65">
        <f t="shared" si="342"/>
        <v>3.2458100558659218</v>
      </c>
      <c r="AD964" s="55"/>
      <c r="AE964" s="55"/>
      <c r="AF964" s="55"/>
      <c r="AG964" s="55">
        <f t="shared" si="362"/>
        <v>3.2458100558659218</v>
      </c>
      <c r="AH964" s="55"/>
      <c r="AI964" s="55"/>
      <c r="AJ964" s="73">
        <f>COUNT(Table1[[#This Row],[F open]:[M SuperVet]])</f>
        <v>1</v>
      </c>
    </row>
    <row r="965" spans="1:36" s="52" customFormat="1" hidden="1" x14ac:dyDescent="0.2">
      <c r="A965" s="16" t="str">
        <f t="shared" si="360"/>
        <v xml:space="preserve"> </v>
      </c>
      <c r="B965" s="16" t="s">
        <v>748</v>
      </c>
      <c r="C965" s="15" t="s">
        <v>249</v>
      </c>
      <c r="D965" s="29" t="s">
        <v>217</v>
      </c>
      <c r="E965" s="29" t="s">
        <v>188</v>
      </c>
      <c r="F965" s="82">
        <f t="shared" ref="F965:F1028" si="363">+RANK(AC965,$AC$5:$AC$1454,1)</f>
        <v>191</v>
      </c>
      <c r="G965" s="82" t="str">
        <f>IF(Table1[[#This Row],[F open]]=""," ",RANK(AD965,$AD$5:$AD$1454,1))</f>
        <v xml:space="preserve"> </v>
      </c>
      <c r="H965" s="82" t="str">
        <f>IF(Table1[[#This Row],[F Vet]]=""," ",RANK(AE965,$AE$5:$AE$1454,1))</f>
        <v xml:space="preserve"> </v>
      </c>
      <c r="I965" s="82" t="str">
        <f>IF(Table1[[#This Row],[F SuperVet]]=""," ",RANK(AF965,$AF$5:$AF$1454,1))</f>
        <v xml:space="preserve"> </v>
      </c>
      <c r="J965" s="82">
        <f>IF(Table1[[#This Row],[M Open]]=""," ",RANK(AG965,$AG$5:$AG$1454,1))</f>
        <v>108</v>
      </c>
      <c r="K965" s="82" t="str">
        <f>IF(Table1[[#This Row],[M Vet]]=""," ",RANK(AH965,$AH$5:$AH$1454,1))</f>
        <v xml:space="preserve"> </v>
      </c>
      <c r="L965" s="82" t="str">
        <f>IF(Table1[[#This Row],[M SuperVet]]=""," ",RANK(AI965,$AI$5:$AI$1454,1))</f>
        <v xml:space="preserve"> </v>
      </c>
      <c r="M965" s="74">
        <v>32</v>
      </c>
      <c r="N965" s="74">
        <v>176</v>
      </c>
      <c r="O965" s="74">
        <v>47</v>
      </c>
      <c r="P965" s="74">
        <v>128</v>
      </c>
      <c r="Q965" s="17">
        <v>515</v>
      </c>
      <c r="R965" s="17">
        <v>139</v>
      </c>
      <c r="S965" s="17">
        <v>104</v>
      </c>
      <c r="T965" s="17">
        <v>179</v>
      </c>
      <c r="U965" s="55">
        <f>+Table1[[#This Row],[Thames Turbo Sprint Triathlon]]/$M$3</f>
        <v>7.9207920792079209E-2</v>
      </c>
      <c r="V965" s="55">
        <f t="shared" ref="V965:V1028" si="364">+N965/$N$3</f>
        <v>1</v>
      </c>
      <c r="W965" s="55">
        <f t="shared" ref="W965:W1028" si="365">+O965/$O$3</f>
        <v>1</v>
      </c>
      <c r="X965" s="55">
        <f t="shared" ref="X965:X1028" si="366">+P965/$P$3</f>
        <v>1</v>
      </c>
      <c r="Y965" s="55">
        <f t="shared" ref="Y965:Y1028" si="367">+Q965/$Q$3</f>
        <v>1</v>
      </c>
      <c r="Z965" s="55">
        <f>+Table1[[#This Row],[Hillingdon Sprint Triathlon]]/$R$3</f>
        <v>1</v>
      </c>
      <c r="AA965" s="55">
        <f>+Table1[[#This Row],[London Fields]]/$S$3</f>
        <v>1</v>
      </c>
      <c r="AB965" s="55">
        <f>+Table1[[#This Row],[Jekyll &amp; Hyde Park Duathlon]]/$T$3</f>
        <v>1</v>
      </c>
      <c r="AC965" s="65">
        <f t="shared" ref="AC965:AC1028" si="368">SMALL(U965:AB965,1)+SMALL(U965:AB965,2)+SMALL(U965:AB965,3)+SMALL(U965:AB965,4)</f>
        <v>3.0792079207920793</v>
      </c>
      <c r="AD965" s="55"/>
      <c r="AE965" s="55"/>
      <c r="AF965" s="55"/>
      <c r="AG965" s="55">
        <f t="shared" si="362"/>
        <v>3.0792079207920793</v>
      </c>
      <c r="AH965" s="55"/>
      <c r="AI965" s="55"/>
      <c r="AJ965" s="73">
        <f>COUNT(Table1[[#This Row],[F open]:[M SuperVet]])</f>
        <v>1</v>
      </c>
    </row>
    <row r="966" spans="1:36" s="52" customFormat="1" x14ac:dyDescent="0.2">
      <c r="A966" s="16" t="str">
        <f t="shared" si="360"/>
        <v xml:space="preserve"> </v>
      </c>
      <c r="B966" s="16" t="s">
        <v>933</v>
      </c>
      <c r="C966" s="15" t="s">
        <v>276</v>
      </c>
      <c r="D966" s="29" t="s">
        <v>217</v>
      </c>
      <c r="E966" s="29" t="s">
        <v>194</v>
      </c>
      <c r="F966" s="82">
        <f t="shared" si="363"/>
        <v>973</v>
      </c>
      <c r="G966" s="82">
        <f>IF(Table1[[#This Row],[F open]]=""," ",RANK(AD966,$AD$5:$AD$1454,1))</f>
        <v>146</v>
      </c>
      <c r="H966" s="82" t="str">
        <f>IF(Table1[[#This Row],[F Vet]]=""," ",RANK(AE966,$AE$5:$AE$1454,1))</f>
        <v xml:space="preserve"> </v>
      </c>
      <c r="I966" s="82" t="str">
        <f>IF(Table1[[#This Row],[F SuperVet]]=""," ",RANK(AF966,$AF$5:$AF$1454,1))</f>
        <v xml:space="preserve"> </v>
      </c>
      <c r="J966" s="82" t="str">
        <f>IF(Table1[[#This Row],[M Open]]=""," ",RANK(AG966,$AG$5:$AG$1454,1))</f>
        <v xml:space="preserve"> </v>
      </c>
      <c r="K966" s="82" t="str">
        <f>IF(Table1[[#This Row],[M Vet]]=""," ",RANK(AH966,$AH$5:$AH$1454,1))</f>
        <v xml:space="preserve"> </v>
      </c>
      <c r="L966" s="82" t="str">
        <f>IF(Table1[[#This Row],[M SuperVet]]=""," ",RANK(AI966,$AI$5:$AI$1454,1))</f>
        <v xml:space="preserve"> </v>
      </c>
      <c r="M966" s="74">
        <v>276</v>
      </c>
      <c r="N966" s="74">
        <v>176</v>
      </c>
      <c r="O966" s="74">
        <v>47</v>
      </c>
      <c r="P966" s="74">
        <v>128</v>
      </c>
      <c r="Q966" s="17">
        <v>515</v>
      </c>
      <c r="R966" s="17">
        <v>139</v>
      </c>
      <c r="S966" s="17">
        <v>104</v>
      </c>
      <c r="T966" s="17">
        <v>179</v>
      </c>
      <c r="U966" s="55">
        <f>+Table1[[#This Row],[Thames Turbo Sprint Triathlon]]/$M$3</f>
        <v>0.68316831683168322</v>
      </c>
      <c r="V966" s="55">
        <f t="shared" si="364"/>
        <v>1</v>
      </c>
      <c r="W966" s="55">
        <f t="shared" si="365"/>
        <v>1</v>
      </c>
      <c r="X966" s="55">
        <f t="shared" si="366"/>
        <v>1</v>
      </c>
      <c r="Y966" s="55">
        <f t="shared" si="367"/>
        <v>1</v>
      </c>
      <c r="Z966" s="55">
        <f>+Table1[[#This Row],[Hillingdon Sprint Triathlon]]/$R$3</f>
        <v>1</v>
      </c>
      <c r="AA966" s="55">
        <f>+Table1[[#This Row],[London Fields]]/$S$3</f>
        <v>1</v>
      </c>
      <c r="AB966" s="55">
        <f>+Table1[[#This Row],[Jekyll &amp; Hyde Park Duathlon]]/$T$3</f>
        <v>1</v>
      </c>
      <c r="AC966" s="65">
        <f t="shared" si="368"/>
        <v>3.6831683168316833</v>
      </c>
      <c r="AD966" s="55">
        <f>+AC966</f>
        <v>3.6831683168316833</v>
      </c>
      <c r="AE966" s="55"/>
      <c r="AF966" s="55"/>
      <c r="AG966" s="55"/>
      <c r="AH966" s="55"/>
      <c r="AI966" s="55"/>
      <c r="AJ966" s="73">
        <f>COUNT(Table1[[#This Row],[F open]:[M SuperVet]])</f>
        <v>1</v>
      </c>
    </row>
    <row r="967" spans="1:36" s="52" customFormat="1" hidden="1" x14ac:dyDescent="0.2">
      <c r="A967" s="16" t="str">
        <f t="shared" si="360"/>
        <v xml:space="preserve"> </v>
      </c>
      <c r="B967" s="16" t="s">
        <v>525</v>
      </c>
      <c r="C967" s="15"/>
      <c r="D967" s="29" t="s">
        <v>217</v>
      </c>
      <c r="E967" s="29" t="s">
        <v>188</v>
      </c>
      <c r="F967" s="82">
        <f t="shared" si="363"/>
        <v>467</v>
      </c>
      <c r="G967" s="82" t="str">
        <f>IF(Table1[[#This Row],[F open]]=""," ",RANK(AD967,$AD$5:$AD$1454,1))</f>
        <v xml:space="preserve"> </v>
      </c>
      <c r="H967" s="82" t="str">
        <f>IF(Table1[[#This Row],[F Vet]]=""," ",RANK(AE967,$AE$5:$AE$1454,1))</f>
        <v xml:space="preserve"> </v>
      </c>
      <c r="I967" s="82" t="str">
        <f>IF(Table1[[#This Row],[F SuperVet]]=""," ",RANK(AF967,$AF$5:$AF$1454,1))</f>
        <v xml:space="preserve"> </v>
      </c>
      <c r="J967" s="82">
        <f>IF(Table1[[#This Row],[M Open]]=""," ",RANK(AG967,$AG$5:$AG$1454,1))</f>
        <v>270</v>
      </c>
      <c r="K967" s="82" t="str">
        <f>IF(Table1[[#This Row],[M Vet]]=""," ",RANK(AH967,$AH$5:$AH$1454,1))</f>
        <v xml:space="preserve"> </v>
      </c>
      <c r="L967" s="82" t="str">
        <f>IF(Table1[[#This Row],[M SuperVet]]=""," ",RANK(AI967,$AI$5:$AI$1454,1))</f>
        <v xml:space="preserve"> </v>
      </c>
      <c r="M967" s="74">
        <v>404</v>
      </c>
      <c r="N967" s="74">
        <v>176</v>
      </c>
      <c r="O967" s="74">
        <v>47</v>
      </c>
      <c r="P967" s="74">
        <v>128</v>
      </c>
      <c r="Q967" s="17">
        <v>155</v>
      </c>
      <c r="R967" s="17">
        <v>139</v>
      </c>
      <c r="S967" s="17">
        <v>104</v>
      </c>
      <c r="T967" s="17">
        <v>179</v>
      </c>
      <c r="U967" s="55">
        <f>+Table1[[#This Row],[Thames Turbo Sprint Triathlon]]/$M$3</f>
        <v>1</v>
      </c>
      <c r="V967" s="55">
        <f t="shared" si="364"/>
        <v>1</v>
      </c>
      <c r="W967" s="55">
        <f t="shared" si="365"/>
        <v>1</v>
      </c>
      <c r="X967" s="55">
        <f t="shared" si="366"/>
        <v>1</v>
      </c>
      <c r="Y967" s="55">
        <f t="shared" si="367"/>
        <v>0.30097087378640774</v>
      </c>
      <c r="Z967" s="55">
        <f>+Table1[[#This Row],[Hillingdon Sprint Triathlon]]/$R$3</f>
        <v>1</v>
      </c>
      <c r="AA967" s="55">
        <f>+Table1[[#This Row],[London Fields]]/$S$3</f>
        <v>1</v>
      </c>
      <c r="AB967" s="55">
        <f>+Table1[[#This Row],[Jekyll &amp; Hyde Park Duathlon]]/$T$3</f>
        <v>1</v>
      </c>
      <c r="AC967" s="65">
        <f t="shared" si="368"/>
        <v>3.3009708737864076</v>
      </c>
      <c r="AD967" s="55"/>
      <c r="AE967" s="55"/>
      <c r="AF967" s="55"/>
      <c r="AG967" s="55">
        <f t="shared" ref="AG967:AG968" si="369">+AC967</f>
        <v>3.3009708737864076</v>
      </c>
      <c r="AH967" s="55"/>
      <c r="AI967" s="55"/>
      <c r="AJ967" s="73">
        <f>COUNT(Table1[[#This Row],[F open]:[M SuperVet]])</f>
        <v>1</v>
      </c>
    </row>
    <row r="968" spans="1:36" s="52" customFormat="1" hidden="1" x14ac:dyDescent="0.2">
      <c r="A968" s="16" t="str">
        <f t="shared" si="360"/>
        <v xml:space="preserve"> </v>
      </c>
      <c r="B968" s="16" t="s">
        <v>872</v>
      </c>
      <c r="C968" s="15"/>
      <c r="D968" s="29" t="s">
        <v>217</v>
      </c>
      <c r="E968" s="29" t="s">
        <v>188</v>
      </c>
      <c r="F968" s="82">
        <f t="shared" si="363"/>
        <v>719</v>
      </c>
      <c r="G968" s="82" t="str">
        <f>IF(Table1[[#This Row],[F open]]=""," ",RANK(AD968,$AD$5:$AD$1454,1))</f>
        <v xml:space="preserve"> </v>
      </c>
      <c r="H968" s="82" t="str">
        <f>IF(Table1[[#This Row],[F Vet]]=""," ",RANK(AE968,$AE$5:$AE$1454,1))</f>
        <v xml:space="preserve"> </v>
      </c>
      <c r="I968" s="82" t="str">
        <f>IF(Table1[[#This Row],[F SuperVet]]=""," ",RANK(AF968,$AF$5:$AF$1454,1))</f>
        <v xml:space="preserve"> </v>
      </c>
      <c r="J968" s="82">
        <f>IF(Table1[[#This Row],[M Open]]=""," ",RANK(AG968,$AG$5:$AG$1454,1))</f>
        <v>388</v>
      </c>
      <c r="K968" s="82" t="str">
        <f>IF(Table1[[#This Row],[M Vet]]=""," ",RANK(AH968,$AH$5:$AH$1454,1))</f>
        <v xml:space="preserve"> </v>
      </c>
      <c r="L968" s="82" t="str">
        <f>IF(Table1[[#This Row],[M SuperVet]]=""," ",RANK(AI968,$AI$5:$AI$1454,1))</f>
        <v xml:space="preserve"> </v>
      </c>
      <c r="M968" s="74">
        <v>201</v>
      </c>
      <c r="N968" s="74">
        <v>176</v>
      </c>
      <c r="O968" s="74">
        <v>47</v>
      </c>
      <c r="P968" s="74">
        <v>128</v>
      </c>
      <c r="Q968" s="17">
        <v>515</v>
      </c>
      <c r="R968" s="17">
        <v>139</v>
      </c>
      <c r="S968" s="17">
        <v>104</v>
      </c>
      <c r="T968" s="17">
        <v>179</v>
      </c>
      <c r="U968" s="55">
        <f>+Table1[[#This Row],[Thames Turbo Sprint Triathlon]]/$M$3</f>
        <v>0.49752475247524752</v>
      </c>
      <c r="V968" s="55">
        <f t="shared" si="364"/>
        <v>1</v>
      </c>
      <c r="W968" s="55">
        <f t="shared" si="365"/>
        <v>1</v>
      </c>
      <c r="X968" s="55">
        <f t="shared" si="366"/>
        <v>1</v>
      </c>
      <c r="Y968" s="55">
        <f t="shared" si="367"/>
        <v>1</v>
      </c>
      <c r="Z968" s="55">
        <f>+Table1[[#This Row],[Hillingdon Sprint Triathlon]]/$R$3</f>
        <v>1</v>
      </c>
      <c r="AA968" s="55">
        <f>+Table1[[#This Row],[London Fields]]/$S$3</f>
        <v>1</v>
      </c>
      <c r="AB968" s="55">
        <f>+Table1[[#This Row],[Jekyll &amp; Hyde Park Duathlon]]/$T$3</f>
        <v>1</v>
      </c>
      <c r="AC968" s="65">
        <f t="shared" si="368"/>
        <v>3.4975247524752477</v>
      </c>
      <c r="AD968" s="55"/>
      <c r="AE968" s="55"/>
      <c r="AF968" s="55"/>
      <c r="AG968" s="55">
        <f t="shared" si="369"/>
        <v>3.4975247524752477</v>
      </c>
      <c r="AH968" s="55"/>
      <c r="AI968" s="55"/>
      <c r="AJ968" s="73">
        <f>COUNT(Table1[[#This Row],[F open]:[M SuperVet]])</f>
        <v>1</v>
      </c>
    </row>
    <row r="969" spans="1:36" s="52" customFormat="1" hidden="1" x14ac:dyDescent="0.2">
      <c r="A969" s="16" t="str">
        <f t="shared" si="360"/>
        <v xml:space="preserve"> </v>
      </c>
      <c r="B969" s="16" t="s">
        <v>215</v>
      </c>
      <c r="C969" s="15" t="s">
        <v>192</v>
      </c>
      <c r="D969" s="29" t="s">
        <v>397</v>
      </c>
      <c r="E969" s="29" t="s">
        <v>188</v>
      </c>
      <c r="F969" s="82">
        <f t="shared" si="363"/>
        <v>141</v>
      </c>
      <c r="G969" s="82" t="str">
        <f>IF(Table1[[#This Row],[F open]]=""," ",RANK(AD969,$AD$5:$AD$1454,1))</f>
        <v xml:space="preserve"> </v>
      </c>
      <c r="H969" s="82" t="str">
        <f>IF(Table1[[#This Row],[F Vet]]=""," ",RANK(AE969,$AE$5:$AE$1454,1))</f>
        <v xml:space="preserve"> </v>
      </c>
      <c r="I969" s="82" t="str">
        <f>IF(Table1[[#This Row],[F SuperVet]]=""," ",RANK(AF969,$AF$5:$AF$1454,1))</f>
        <v xml:space="preserve"> </v>
      </c>
      <c r="J969" s="82" t="str">
        <f>IF(Table1[[#This Row],[M Open]]=""," ",RANK(AG969,$AG$5:$AG$1454,1))</f>
        <v xml:space="preserve"> </v>
      </c>
      <c r="K969" s="82">
        <f>IF(Table1[[#This Row],[M Vet]]=""," ",RANK(AH969,$AH$5:$AH$1454,1))</f>
        <v>36</v>
      </c>
      <c r="L969" s="82" t="str">
        <f>IF(Table1[[#This Row],[M SuperVet]]=""," ",RANK(AI969,$AI$5:$AI$1454,1))</f>
        <v xml:space="preserve"> </v>
      </c>
      <c r="M969" s="74">
        <v>404</v>
      </c>
      <c r="N969" s="74">
        <v>5</v>
      </c>
      <c r="O969" s="74">
        <v>47</v>
      </c>
      <c r="P969" s="74">
        <v>128</v>
      </c>
      <c r="Q969" s="17">
        <v>515</v>
      </c>
      <c r="R969" s="17">
        <v>139</v>
      </c>
      <c r="S969" s="17">
        <v>104</v>
      </c>
      <c r="T969" s="17">
        <v>179</v>
      </c>
      <c r="U969" s="55">
        <f>+Table1[[#This Row],[Thames Turbo Sprint Triathlon]]/$M$3</f>
        <v>1</v>
      </c>
      <c r="V969" s="55">
        <f t="shared" si="364"/>
        <v>2.8409090909090908E-2</v>
      </c>
      <c r="W969" s="55">
        <f t="shared" si="365"/>
        <v>1</v>
      </c>
      <c r="X969" s="55">
        <f t="shared" si="366"/>
        <v>1</v>
      </c>
      <c r="Y969" s="55">
        <f t="shared" si="367"/>
        <v>1</v>
      </c>
      <c r="Z969" s="55">
        <f>+Table1[[#This Row],[Hillingdon Sprint Triathlon]]/$R$3</f>
        <v>1</v>
      </c>
      <c r="AA969" s="55">
        <f>+Table1[[#This Row],[London Fields]]/$S$3</f>
        <v>1</v>
      </c>
      <c r="AB969" s="55">
        <f>+Table1[[#This Row],[Jekyll &amp; Hyde Park Duathlon]]/$T$3</f>
        <v>1</v>
      </c>
      <c r="AC969" s="65">
        <f t="shared" si="368"/>
        <v>3.0284090909090908</v>
      </c>
      <c r="AD969" s="55"/>
      <c r="AE969" s="55"/>
      <c r="AF969" s="55"/>
      <c r="AG969" s="55"/>
      <c r="AH969" s="55">
        <f>+AC969</f>
        <v>3.0284090909090908</v>
      </c>
      <c r="AI969" s="55"/>
      <c r="AJ969" s="73">
        <f>COUNT(Table1[[#This Row],[F open]:[M SuperVet]])</f>
        <v>1</v>
      </c>
    </row>
    <row r="970" spans="1:36" s="52" customFormat="1" hidden="1" x14ac:dyDescent="0.2">
      <c r="A970" s="16" t="str">
        <f t="shared" si="360"/>
        <v xml:space="preserve"> </v>
      </c>
      <c r="B970" s="16" t="s">
        <v>630</v>
      </c>
      <c r="C970" s="15" t="s">
        <v>139</v>
      </c>
      <c r="D970" s="29" t="s">
        <v>1059</v>
      </c>
      <c r="E970" s="29" t="s">
        <v>188</v>
      </c>
      <c r="F970" s="82">
        <f t="shared" si="363"/>
        <v>1017</v>
      </c>
      <c r="G970" s="82" t="str">
        <f>IF(Table1[[#This Row],[F open]]=""," ",RANK(AD970,$AD$5:$AD$1454,1))</f>
        <v xml:space="preserve"> </v>
      </c>
      <c r="H970" s="82" t="str">
        <f>IF(Table1[[#This Row],[F Vet]]=""," ",RANK(AE970,$AE$5:$AE$1454,1))</f>
        <v xml:space="preserve"> </v>
      </c>
      <c r="I970" s="82" t="str">
        <f>IF(Table1[[#This Row],[F SuperVet]]=""," ",RANK(AF970,$AF$5:$AF$1454,1))</f>
        <v xml:space="preserve"> </v>
      </c>
      <c r="J970" s="82" t="str">
        <f>IF(Table1[[#This Row],[M Open]]=""," ",RANK(AG970,$AG$5:$AG$1454,1))</f>
        <v xml:space="preserve"> </v>
      </c>
      <c r="K970" s="82" t="str">
        <f>IF(Table1[[#This Row],[M Vet]]=""," ",RANK(AH970,$AH$5:$AH$1454,1))</f>
        <v xml:space="preserve"> </v>
      </c>
      <c r="L970" s="82">
        <f>IF(Table1[[#This Row],[M SuperVet]]=""," ",RANK(AI970,$AI$5:$AI$1454,1))</f>
        <v>61</v>
      </c>
      <c r="M970" s="74">
        <v>404</v>
      </c>
      <c r="N970" s="74">
        <v>176</v>
      </c>
      <c r="O970" s="74">
        <v>47</v>
      </c>
      <c r="P970" s="74">
        <v>128</v>
      </c>
      <c r="Q970" s="17">
        <v>515</v>
      </c>
      <c r="R970" s="17">
        <v>139</v>
      </c>
      <c r="S970" s="17">
        <v>104</v>
      </c>
      <c r="T970" s="17">
        <v>128</v>
      </c>
      <c r="U970" s="55">
        <f>+Table1[[#This Row],[Thames Turbo Sprint Triathlon]]/$M$3</f>
        <v>1</v>
      </c>
      <c r="V970" s="55">
        <f t="shared" si="364"/>
        <v>1</v>
      </c>
      <c r="W970" s="55">
        <f t="shared" si="365"/>
        <v>1</v>
      </c>
      <c r="X970" s="55">
        <f t="shared" si="366"/>
        <v>1</v>
      </c>
      <c r="Y970" s="55">
        <f t="shared" si="367"/>
        <v>1</v>
      </c>
      <c r="Z970" s="55">
        <f>+Table1[[#This Row],[Hillingdon Sprint Triathlon]]/$R$3</f>
        <v>1</v>
      </c>
      <c r="AA970" s="55">
        <f>+Table1[[#This Row],[London Fields]]/$S$3</f>
        <v>1</v>
      </c>
      <c r="AB970" s="55">
        <f>+Table1[[#This Row],[Jekyll &amp; Hyde Park Duathlon]]/$T$3</f>
        <v>0.71508379888268159</v>
      </c>
      <c r="AC970" s="65">
        <f t="shared" si="368"/>
        <v>3.7150837988826817</v>
      </c>
      <c r="AD970" s="55"/>
      <c r="AE970" s="55"/>
      <c r="AF970" s="55"/>
      <c r="AG970" s="55"/>
      <c r="AH970" s="55"/>
      <c r="AI970" s="55">
        <f>+AC970</f>
        <v>3.7150837988826817</v>
      </c>
      <c r="AJ970" s="73">
        <f>COUNT(Table1[[#This Row],[F open]:[M SuperVet]])</f>
        <v>1</v>
      </c>
    </row>
    <row r="971" spans="1:36" s="52" customFormat="1" hidden="1" x14ac:dyDescent="0.2">
      <c r="A971" s="16" t="str">
        <f t="shared" si="360"/>
        <v xml:space="preserve"> </v>
      </c>
      <c r="B971" s="16" t="s">
        <v>1749</v>
      </c>
      <c r="C971" s="15"/>
      <c r="D971" s="29" t="s">
        <v>217</v>
      </c>
      <c r="E971" s="29" t="s">
        <v>188</v>
      </c>
      <c r="F971" s="82">
        <f t="shared" si="363"/>
        <v>610</v>
      </c>
      <c r="G971" s="82" t="str">
        <f>IF(Table1[[#This Row],[F open]]=""," ",RANK(AD971,$AD$5:$AD$1454,1))</f>
        <v xml:space="preserve"> </v>
      </c>
      <c r="H971" s="82" t="str">
        <f>IF(Table1[[#This Row],[F Vet]]=""," ",RANK(AE971,$AE$5:$AE$1454,1))</f>
        <v xml:space="preserve"> </v>
      </c>
      <c r="I971" s="82" t="str">
        <f>IF(Table1[[#This Row],[F SuperVet]]=""," ",RANK(AF971,$AF$5:$AF$1454,1))</f>
        <v xml:space="preserve"> </v>
      </c>
      <c r="J971" s="82">
        <f>IF(Table1[[#This Row],[M Open]]=""," ",RANK(AG971,$AG$5:$AG$1454,1))</f>
        <v>333</v>
      </c>
      <c r="K971" s="82" t="str">
        <f>IF(Table1[[#This Row],[M Vet]]=""," ",RANK(AH971,$AH$5:$AH$1454,1))</f>
        <v xml:space="preserve"> </v>
      </c>
      <c r="L971" s="82" t="str">
        <f>IF(Table1[[#This Row],[M SuperVet]]=""," ",RANK(AI971,$AI$5:$AI$1454,1))</f>
        <v xml:space="preserve"> </v>
      </c>
      <c r="M971" s="74">
        <v>404</v>
      </c>
      <c r="N971" s="74">
        <v>176</v>
      </c>
      <c r="O971" s="74">
        <v>47</v>
      </c>
      <c r="P971" s="74">
        <v>128</v>
      </c>
      <c r="Q971" s="17">
        <v>214</v>
      </c>
      <c r="R971" s="17">
        <v>139</v>
      </c>
      <c r="S971" s="17">
        <v>104</v>
      </c>
      <c r="T971" s="17">
        <v>179</v>
      </c>
      <c r="U971" s="55">
        <f>+Table1[[#This Row],[Thames Turbo Sprint Triathlon]]/$M$3</f>
        <v>1</v>
      </c>
      <c r="V971" s="55">
        <f t="shared" si="364"/>
        <v>1</v>
      </c>
      <c r="W971" s="55">
        <f t="shared" si="365"/>
        <v>1</v>
      </c>
      <c r="X971" s="55">
        <f t="shared" si="366"/>
        <v>1</v>
      </c>
      <c r="Y971" s="55">
        <f t="shared" si="367"/>
        <v>0.41553398058252428</v>
      </c>
      <c r="Z971" s="55">
        <f>+Table1[[#This Row],[Hillingdon Sprint Triathlon]]/$R$3</f>
        <v>1</v>
      </c>
      <c r="AA971" s="55">
        <f>+Table1[[#This Row],[London Fields]]/$S$3</f>
        <v>1</v>
      </c>
      <c r="AB971" s="55">
        <f>+Table1[[#This Row],[Jekyll &amp; Hyde Park Duathlon]]/$T$3</f>
        <v>1</v>
      </c>
      <c r="AC971" s="65">
        <f t="shared" si="368"/>
        <v>3.4155339805825244</v>
      </c>
      <c r="AD971" s="55"/>
      <c r="AE971" s="55"/>
      <c r="AF971" s="55"/>
      <c r="AG971" s="55">
        <f t="shared" ref="AG971:AG972" si="370">+AC971</f>
        <v>3.4155339805825244</v>
      </c>
      <c r="AH971" s="55"/>
      <c r="AI971" s="55"/>
      <c r="AJ971" s="73">
        <f>COUNT(Table1[[#This Row],[F open]:[M SuperVet]])</f>
        <v>1</v>
      </c>
    </row>
    <row r="972" spans="1:36" s="52" customFormat="1" hidden="1" x14ac:dyDescent="0.2">
      <c r="A972" s="16" t="str">
        <f t="shared" si="360"/>
        <v xml:space="preserve"> </v>
      </c>
      <c r="B972" s="16" t="s">
        <v>579</v>
      </c>
      <c r="C972" s="15"/>
      <c r="D972" s="29" t="s">
        <v>217</v>
      </c>
      <c r="E972" s="29" t="s">
        <v>188</v>
      </c>
      <c r="F972" s="82">
        <f t="shared" si="363"/>
        <v>1205</v>
      </c>
      <c r="G972" s="82" t="str">
        <f>IF(Table1[[#This Row],[F open]]=""," ",RANK(AD972,$AD$5:$AD$1454,1))</f>
        <v xml:space="preserve"> </v>
      </c>
      <c r="H972" s="82" t="str">
        <f>IF(Table1[[#This Row],[F Vet]]=""," ",RANK(AE972,$AE$5:$AE$1454,1))</f>
        <v xml:space="preserve"> </v>
      </c>
      <c r="I972" s="82" t="str">
        <f>IF(Table1[[#This Row],[F SuperVet]]=""," ",RANK(AF972,$AF$5:$AF$1454,1))</f>
        <v xml:space="preserve"> </v>
      </c>
      <c r="J972" s="82">
        <f>IF(Table1[[#This Row],[M Open]]=""," ",RANK(AG972,$AG$5:$AG$1454,1))</f>
        <v>547</v>
      </c>
      <c r="K972" s="82" t="str">
        <f>IF(Table1[[#This Row],[M Vet]]=""," ",RANK(AH972,$AH$5:$AH$1454,1))</f>
        <v xml:space="preserve"> </v>
      </c>
      <c r="L972" s="82" t="str">
        <f>IF(Table1[[#This Row],[M SuperVet]]=""," ",RANK(AI972,$AI$5:$AI$1454,1))</f>
        <v xml:space="preserve"> </v>
      </c>
      <c r="M972" s="74">
        <v>404</v>
      </c>
      <c r="N972" s="74">
        <v>176</v>
      </c>
      <c r="O972" s="74">
        <v>47</v>
      </c>
      <c r="P972" s="74">
        <v>128</v>
      </c>
      <c r="Q972" s="17">
        <v>434</v>
      </c>
      <c r="R972" s="17">
        <v>139</v>
      </c>
      <c r="S972" s="17">
        <v>104</v>
      </c>
      <c r="T972" s="17">
        <v>179</v>
      </c>
      <c r="U972" s="55">
        <f>+Table1[[#This Row],[Thames Turbo Sprint Triathlon]]/$M$3</f>
        <v>1</v>
      </c>
      <c r="V972" s="55">
        <f t="shared" si="364"/>
        <v>1</v>
      </c>
      <c r="W972" s="55">
        <f t="shared" si="365"/>
        <v>1</v>
      </c>
      <c r="X972" s="55">
        <f t="shared" si="366"/>
        <v>1</v>
      </c>
      <c r="Y972" s="55">
        <f t="shared" si="367"/>
        <v>0.84271844660194173</v>
      </c>
      <c r="Z972" s="55">
        <f>+Table1[[#This Row],[Hillingdon Sprint Triathlon]]/$R$3</f>
        <v>1</v>
      </c>
      <c r="AA972" s="55">
        <f>+Table1[[#This Row],[London Fields]]/$S$3</f>
        <v>1</v>
      </c>
      <c r="AB972" s="55">
        <f>+Table1[[#This Row],[Jekyll &amp; Hyde Park Duathlon]]/$T$3</f>
        <v>1</v>
      </c>
      <c r="AC972" s="65">
        <f t="shared" si="368"/>
        <v>3.8427184466019417</v>
      </c>
      <c r="AD972" s="55"/>
      <c r="AE972" s="55"/>
      <c r="AF972" s="55"/>
      <c r="AG972" s="55">
        <f t="shared" si="370"/>
        <v>3.8427184466019417</v>
      </c>
      <c r="AH972" s="55"/>
      <c r="AI972" s="55"/>
      <c r="AJ972" s="73">
        <f>COUNT(Table1[[#This Row],[F open]:[M SuperVet]])</f>
        <v>1</v>
      </c>
    </row>
    <row r="973" spans="1:36" s="52" customFormat="1" hidden="1" x14ac:dyDescent="0.2">
      <c r="A973" s="16" t="str">
        <f t="shared" si="360"/>
        <v xml:space="preserve"> </v>
      </c>
      <c r="B973" s="16" t="s">
        <v>957</v>
      </c>
      <c r="C973" s="15"/>
      <c r="D973" s="29" t="s">
        <v>1059</v>
      </c>
      <c r="E973" s="29" t="s">
        <v>188</v>
      </c>
      <c r="F973" s="82">
        <f t="shared" si="363"/>
        <v>1069</v>
      </c>
      <c r="G973" s="82" t="str">
        <f>IF(Table1[[#This Row],[F open]]=""," ",RANK(AD973,$AD$5:$AD$1454,1))</f>
        <v xml:space="preserve"> </v>
      </c>
      <c r="H973" s="82" t="str">
        <f>IF(Table1[[#This Row],[F Vet]]=""," ",RANK(AE973,$AE$5:$AE$1454,1))</f>
        <v xml:space="preserve"> </v>
      </c>
      <c r="I973" s="82" t="str">
        <f>IF(Table1[[#This Row],[F SuperVet]]=""," ",RANK(AF973,$AF$5:$AF$1454,1))</f>
        <v xml:space="preserve"> </v>
      </c>
      <c r="J973" s="82" t="str">
        <f>IF(Table1[[#This Row],[M Open]]=""," ",RANK(AG973,$AG$5:$AG$1454,1))</f>
        <v xml:space="preserve"> </v>
      </c>
      <c r="K973" s="82" t="str">
        <f>IF(Table1[[#This Row],[M Vet]]=""," ",RANK(AH973,$AH$5:$AH$1454,1))</f>
        <v xml:space="preserve"> </v>
      </c>
      <c r="L973" s="82">
        <f>IF(Table1[[#This Row],[M SuperVet]]=""," ",RANK(AI973,$AI$5:$AI$1454,1))</f>
        <v>64</v>
      </c>
      <c r="M973" s="74">
        <v>303</v>
      </c>
      <c r="N973" s="74">
        <v>176</v>
      </c>
      <c r="O973" s="74">
        <v>47</v>
      </c>
      <c r="P973" s="74">
        <v>128</v>
      </c>
      <c r="Q973" s="17">
        <v>515</v>
      </c>
      <c r="R973" s="17">
        <v>139</v>
      </c>
      <c r="S973" s="17">
        <v>104</v>
      </c>
      <c r="T973" s="17">
        <v>179</v>
      </c>
      <c r="U973" s="55">
        <f>+Table1[[#This Row],[Thames Turbo Sprint Triathlon]]/$M$3</f>
        <v>0.75</v>
      </c>
      <c r="V973" s="55">
        <f t="shared" si="364"/>
        <v>1</v>
      </c>
      <c r="W973" s="55">
        <f t="shared" si="365"/>
        <v>1</v>
      </c>
      <c r="X973" s="55">
        <f t="shared" si="366"/>
        <v>1</v>
      </c>
      <c r="Y973" s="55">
        <f t="shared" si="367"/>
        <v>1</v>
      </c>
      <c r="Z973" s="55">
        <f>+Table1[[#This Row],[Hillingdon Sprint Triathlon]]/$R$3</f>
        <v>1</v>
      </c>
      <c r="AA973" s="55">
        <f>+Table1[[#This Row],[London Fields]]/$S$3</f>
        <v>1</v>
      </c>
      <c r="AB973" s="55">
        <f>+Table1[[#This Row],[Jekyll &amp; Hyde Park Duathlon]]/$T$3</f>
        <v>1</v>
      </c>
      <c r="AC973" s="65">
        <f t="shared" si="368"/>
        <v>3.75</v>
      </c>
      <c r="AD973" s="55"/>
      <c r="AE973" s="55"/>
      <c r="AF973" s="55"/>
      <c r="AG973" s="55"/>
      <c r="AH973" s="55"/>
      <c r="AI973" s="55">
        <f>+AC973</f>
        <v>3.75</v>
      </c>
      <c r="AJ973" s="73">
        <f>COUNT(Table1[[#This Row],[F open]:[M SuperVet]])</f>
        <v>1</v>
      </c>
    </row>
    <row r="974" spans="1:36" s="52" customFormat="1" hidden="1" x14ac:dyDescent="0.2">
      <c r="A974" s="16" t="str">
        <f t="shared" si="360"/>
        <v xml:space="preserve"> </v>
      </c>
      <c r="B974" s="16" t="s">
        <v>677</v>
      </c>
      <c r="C974" s="15" t="s">
        <v>678</v>
      </c>
      <c r="D974" s="29" t="s">
        <v>217</v>
      </c>
      <c r="E974" s="29" t="s">
        <v>188</v>
      </c>
      <c r="F974" s="82">
        <f t="shared" si="363"/>
        <v>207</v>
      </c>
      <c r="G974" s="82" t="str">
        <f>IF(Table1[[#This Row],[F open]]=""," ",RANK(AD974,$AD$5:$AD$1454,1))</f>
        <v xml:space="preserve"> </v>
      </c>
      <c r="H974" s="82" t="str">
        <f>IF(Table1[[#This Row],[F Vet]]=""," ",RANK(AE974,$AE$5:$AE$1454,1))</f>
        <v xml:space="preserve"> </v>
      </c>
      <c r="I974" s="82" t="str">
        <f>IF(Table1[[#This Row],[F SuperVet]]=""," ",RANK(AF974,$AF$5:$AF$1454,1))</f>
        <v xml:space="preserve"> </v>
      </c>
      <c r="J974" s="82">
        <f>IF(Table1[[#This Row],[M Open]]=""," ",RANK(AG974,$AG$5:$AG$1454,1))</f>
        <v>121</v>
      </c>
      <c r="K974" s="82" t="str">
        <f>IF(Table1[[#This Row],[M Vet]]=""," ",RANK(AH974,$AH$5:$AH$1454,1))</f>
        <v xml:space="preserve"> </v>
      </c>
      <c r="L974" s="82" t="str">
        <f>IF(Table1[[#This Row],[M SuperVet]]=""," ",RANK(AI974,$AI$5:$AI$1454,1))</f>
        <v xml:space="preserve"> </v>
      </c>
      <c r="M974" s="74">
        <v>404</v>
      </c>
      <c r="N974" s="74">
        <v>176</v>
      </c>
      <c r="O974" s="74">
        <v>47</v>
      </c>
      <c r="P974" s="74">
        <v>128</v>
      </c>
      <c r="Q974" s="17">
        <v>515</v>
      </c>
      <c r="R974" s="17">
        <v>139</v>
      </c>
      <c r="S974" s="17">
        <v>104</v>
      </c>
      <c r="T974" s="17">
        <v>17</v>
      </c>
      <c r="U974" s="55">
        <f>+Table1[[#This Row],[Thames Turbo Sprint Triathlon]]/$M$3</f>
        <v>1</v>
      </c>
      <c r="V974" s="55">
        <f t="shared" si="364"/>
        <v>1</v>
      </c>
      <c r="W974" s="55">
        <f t="shared" si="365"/>
        <v>1</v>
      </c>
      <c r="X974" s="55">
        <f t="shared" si="366"/>
        <v>1</v>
      </c>
      <c r="Y974" s="55">
        <f t="shared" si="367"/>
        <v>1</v>
      </c>
      <c r="Z974" s="55">
        <f>+Table1[[#This Row],[Hillingdon Sprint Triathlon]]/$R$3</f>
        <v>1</v>
      </c>
      <c r="AA974" s="55">
        <f>+Table1[[#This Row],[London Fields]]/$S$3</f>
        <v>1</v>
      </c>
      <c r="AB974" s="55">
        <f>+Table1[[#This Row],[Jekyll &amp; Hyde Park Duathlon]]/$T$3</f>
        <v>9.4972067039106142E-2</v>
      </c>
      <c r="AC974" s="65">
        <f t="shared" si="368"/>
        <v>3.0949720670391061</v>
      </c>
      <c r="AD974" s="55"/>
      <c r="AE974" s="55"/>
      <c r="AF974" s="55"/>
      <c r="AG974" s="55">
        <f>+AC974</f>
        <v>3.0949720670391061</v>
      </c>
      <c r="AH974" s="55"/>
      <c r="AI974" s="55"/>
      <c r="AJ974" s="73">
        <f>COUNT(Table1[[#This Row],[F open]:[M SuperVet]])</f>
        <v>1</v>
      </c>
    </row>
    <row r="975" spans="1:36" s="52" customFormat="1" x14ac:dyDescent="0.2">
      <c r="A975" s="16" t="str">
        <f t="shared" si="360"/>
        <v xml:space="preserve"> </v>
      </c>
      <c r="B975" s="16" t="s">
        <v>1012</v>
      </c>
      <c r="C975" s="15"/>
      <c r="D975" s="29" t="s">
        <v>217</v>
      </c>
      <c r="E975" s="29" t="s">
        <v>194</v>
      </c>
      <c r="F975" s="82">
        <f t="shared" si="363"/>
        <v>1288</v>
      </c>
      <c r="G975" s="82">
        <f>IF(Table1[[#This Row],[F open]]=""," ",RANK(AD975,$AD$5:$AD$1454,1))</f>
        <v>247</v>
      </c>
      <c r="H975" s="82" t="str">
        <f>IF(Table1[[#This Row],[F Vet]]=""," ",RANK(AE975,$AE$5:$AE$1454,1))</f>
        <v xml:space="preserve"> </v>
      </c>
      <c r="I975" s="82" t="str">
        <f>IF(Table1[[#This Row],[F SuperVet]]=""," ",RANK(AF975,$AF$5:$AF$1454,1))</f>
        <v xml:space="preserve"> </v>
      </c>
      <c r="J975" s="82" t="str">
        <f>IF(Table1[[#This Row],[M Open]]=""," ",RANK(AG975,$AG$5:$AG$1454,1))</f>
        <v xml:space="preserve"> </v>
      </c>
      <c r="K975" s="82" t="str">
        <f>IF(Table1[[#This Row],[M Vet]]=""," ",RANK(AH975,$AH$5:$AH$1454,1))</f>
        <v xml:space="preserve"> </v>
      </c>
      <c r="L975" s="82" t="str">
        <f>IF(Table1[[#This Row],[M SuperVet]]=""," ",RANK(AI975,$AI$5:$AI$1454,1))</f>
        <v xml:space="preserve"> </v>
      </c>
      <c r="M975" s="74">
        <v>361</v>
      </c>
      <c r="N975" s="74">
        <v>176</v>
      </c>
      <c r="O975" s="74">
        <v>47</v>
      </c>
      <c r="P975" s="74">
        <v>128</v>
      </c>
      <c r="Q975" s="17">
        <v>515</v>
      </c>
      <c r="R975" s="17">
        <v>139</v>
      </c>
      <c r="S975" s="17">
        <v>104</v>
      </c>
      <c r="T975" s="17">
        <v>179</v>
      </c>
      <c r="U975" s="55">
        <f>+Table1[[#This Row],[Thames Turbo Sprint Triathlon]]/$M$3</f>
        <v>0.89356435643564358</v>
      </c>
      <c r="V975" s="55">
        <f t="shared" si="364"/>
        <v>1</v>
      </c>
      <c r="W975" s="55">
        <f t="shared" si="365"/>
        <v>1</v>
      </c>
      <c r="X975" s="55">
        <f t="shared" si="366"/>
        <v>1</v>
      </c>
      <c r="Y975" s="55">
        <f t="shared" si="367"/>
        <v>1</v>
      </c>
      <c r="Z975" s="55">
        <f>+Table1[[#This Row],[Hillingdon Sprint Triathlon]]/$R$3</f>
        <v>1</v>
      </c>
      <c r="AA975" s="55">
        <f>+Table1[[#This Row],[London Fields]]/$S$3</f>
        <v>1</v>
      </c>
      <c r="AB975" s="55">
        <f>+Table1[[#This Row],[Jekyll &amp; Hyde Park Duathlon]]/$T$3</f>
        <v>1</v>
      </c>
      <c r="AC975" s="65">
        <f t="shared" si="368"/>
        <v>3.8935643564356437</v>
      </c>
      <c r="AD975" s="55">
        <f t="shared" ref="AD975:AD976" si="371">+AC975</f>
        <v>3.8935643564356437</v>
      </c>
      <c r="AE975" s="55"/>
      <c r="AF975" s="55"/>
      <c r="AG975" s="55"/>
      <c r="AH975" s="55"/>
      <c r="AI975" s="55"/>
      <c r="AJ975" s="73">
        <f>COUNT(Table1[[#This Row],[F open]:[M SuperVet]])</f>
        <v>1</v>
      </c>
    </row>
    <row r="976" spans="1:36" s="52" customFormat="1" x14ac:dyDescent="0.2">
      <c r="A976" s="16" t="str">
        <f t="shared" si="360"/>
        <v xml:space="preserve"> </v>
      </c>
      <c r="B976" s="16" t="s">
        <v>1939</v>
      </c>
      <c r="C976" s="15"/>
      <c r="D976" s="29" t="s">
        <v>217</v>
      </c>
      <c r="E976" s="29" t="s">
        <v>194</v>
      </c>
      <c r="F976" s="82">
        <f t="shared" si="363"/>
        <v>1297</v>
      </c>
      <c r="G976" s="82">
        <f>IF(Table1[[#This Row],[F open]]=""," ",RANK(AD976,$AD$5:$AD$1454,1))</f>
        <v>253</v>
      </c>
      <c r="H976" s="82" t="str">
        <f>IF(Table1[[#This Row],[F Vet]]=""," ",RANK(AE976,$AE$5:$AE$1454,1))</f>
        <v xml:space="preserve"> </v>
      </c>
      <c r="I976" s="82" t="str">
        <f>IF(Table1[[#This Row],[F SuperVet]]=""," ",RANK(AF976,$AF$5:$AF$1454,1))</f>
        <v xml:space="preserve"> </v>
      </c>
      <c r="J976" s="82" t="str">
        <f>IF(Table1[[#This Row],[M Open]]=""," ",RANK(AG976,$AG$5:$AG$1454,1))</f>
        <v xml:space="preserve"> </v>
      </c>
      <c r="K976" s="82" t="str">
        <f>IF(Table1[[#This Row],[M Vet]]=""," ",RANK(AH976,$AH$5:$AH$1454,1))</f>
        <v xml:space="preserve"> </v>
      </c>
      <c r="L976" s="82" t="str">
        <f>IF(Table1[[#This Row],[M SuperVet]]=""," ",RANK(AI976,$AI$5:$AI$1454,1))</f>
        <v xml:space="preserve"> </v>
      </c>
      <c r="M976" s="74">
        <v>404</v>
      </c>
      <c r="N976" s="74">
        <v>176</v>
      </c>
      <c r="O976" s="74">
        <v>47</v>
      </c>
      <c r="P976" s="74">
        <v>128</v>
      </c>
      <c r="Q976" s="17">
        <v>463</v>
      </c>
      <c r="R976" s="17">
        <v>139</v>
      </c>
      <c r="S976" s="17">
        <v>104</v>
      </c>
      <c r="T976" s="17">
        <v>179</v>
      </c>
      <c r="U976" s="55">
        <f>+Table1[[#This Row],[Thames Turbo Sprint Triathlon]]/$M$3</f>
        <v>1</v>
      </c>
      <c r="V976" s="55">
        <f t="shared" si="364"/>
        <v>1</v>
      </c>
      <c r="W976" s="55">
        <f t="shared" si="365"/>
        <v>1</v>
      </c>
      <c r="X976" s="55">
        <f t="shared" si="366"/>
        <v>1</v>
      </c>
      <c r="Y976" s="55">
        <f t="shared" si="367"/>
        <v>0.89902912621359221</v>
      </c>
      <c r="Z976" s="55">
        <f>+Table1[[#This Row],[Hillingdon Sprint Triathlon]]/$R$3</f>
        <v>1</v>
      </c>
      <c r="AA976" s="55">
        <f>+Table1[[#This Row],[London Fields]]/$S$3</f>
        <v>1</v>
      </c>
      <c r="AB976" s="55">
        <f>+Table1[[#This Row],[Jekyll &amp; Hyde Park Duathlon]]/$T$3</f>
        <v>1</v>
      </c>
      <c r="AC976" s="65">
        <f t="shared" si="368"/>
        <v>3.8990291262135921</v>
      </c>
      <c r="AD976" s="55">
        <f t="shared" si="371"/>
        <v>3.8990291262135921</v>
      </c>
      <c r="AE976" s="55"/>
      <c r="AF976" s="55"/>
      <c r="AG976" s="55"/>
      <c r="AH976" s="55"/>
      <c r="AI976" s="55"/>
      <c r="AJ976" s="73">
        <f>COUNT(Table1[[#This Row],[F open]:[M SuperVet]])</f>
        <v>1</v>
      </c>
    </row>
    <row r="977" spans="1:36" s="52" customFormat="1" x14ac:dyDescent="0.2">
      <c r="A977" s="16" t="str">
        <f t="shared" si="360"/>
        <v xml:space="preserve"> </v>
      </c>
      <c r="B977" s="16" t="s">
        <v>578</v>
      </c>
      <c r="C977" s="15"/>
      <c r="D977" s="29" t="s">
        <v>397</v>
      </c>
      <c r="E977" s="29" t="s">
        <v>194</v>
      </c>
      <c r="F977" s="82">
        <f t="shared" si="363"/>
        <v>1085</v>
      </c>
      <c r="G977" s="82" t="str">
        <f>IF(Table1[[#This Row],[F open]]=""," ",RANK(AD977,$AD$5:$AD$1454,1))</f>
        <v xml:space="preserve"> </v>
      </c>
      <c r="H977" s="82">
        <f>IF(Table1[[#This Row],[F Vet]]=""," ",RANK(AE977,$AE$5:$AE$1454,1))</f>
        <v>41</v>
      </c>
      <c r="I977" s="82" t="str">
        <f>IF(Table1[[#This Row],[F SuperVet]]=""," ",RANK(AF977,$AF$5:$AF$1454,1))</f>
        <v xml:space="preserve"> </v>
      </c>
      <c r="J977" s="82" t="str">
        <f>IF(Table1[[#This Row],[M Open]]=""," ",RANK(AG977,$AG$5:$AG$1454,1))</f>
        <v xml:space="preserve"> </v>
      </c>
      <c r="K977" s="82" t="str">
        <f>IF(Table1[[#This Row],[M Vet]]=""," ",RANK(AH977,$AH$5:$AH$1454,1))</f>
        <v xml:space="preserve"> </v>
      </c>
      <c r="L977" s="82" t="str">
        <f>IF(Table1[[#This Row],[M SuperVet]]=""," ",RANK(AI977,$AI$5:$AI$1454,1))</f>
        <v xml:space="preserve"> </v>
      </c>
      <c r="M977" s="74">
        <v>404</v>
      </c>
      <c r="N977" s="74">
        <v>176</v>
      </c>
      <c r="O977" s="74">
        <v>47</v>
      </c>
      <c r="P977" s="74">
        <v>128</v>
      </c>
      <c r="Q977" s="17">
        <v>392</v>
      </c>
      <c r="R977" s="17">
        <v>139</v>
      </c>
      <c r="S977" s="17">
        <v>104</v>
      </c>
      <c r="T977" s="17">
        <v>179</v>
      </c>
      <c r="U977" s="55">
        <f>+Table1[[#This Row],[Thames Turbo Sprint Triathlon]]/$M$3</f>
        <v>1</v>
      </c>
      <c r="V977" s="55">
        <f t="shared" si="364"/>
        <v>1</v>
      </c>
      <c r="W977" s="55">
        <f t="shared" si="365"/>
        <v>1</v>
      </c>
      <c r="X977" s="55">
        <f t="shared" si="366"/>
        <v>1</v>
      </c>
      <c r="Y977" s="55">
        <f t="shared" si="367"/>
        <v>0.76116504854368927</v>
      </c>
      <c r="Z977" s="55">
        <f>+Table1[[#This Row],[Hillingdon Sprint Triathlon]]/$R$3</f>
        <v>1</v>
      </c>
      <c r="AA977" s="55">
        <f>+Table1[[#This Row],[London Fields]]/$S$3</f>
        <v>1</v>
      </c>
      <c r="AB977" s="55">
        <f>+Table1[[#This Row],[Jekyll &amp; Hyde Park Duathlon]]/$T$3</f>
        <v>1</v>
      </c>
      <c r="AC977" s="65">
        <f t="shared" si="368"/>
        <v>3.7611650485436892</v>
      </c>
      <c r="AD977" s="55"/>
      <c r="AE977" s="55">
        <f>+AC977</f>
        <v>3.7611650485436892</v>
      </c>
      <c r="AF977" s="55"/>
      <c r="AG977" s="55"/>
      <c r="AH977" s="55"/>
      <c r="AI977" s="55"/>
      <c r="AJ977" s="73">
        <f>COUNT(Table1[[#This Row],[F open]:[M SuperVet]])</f>
        <v>1</v>
      </c>
    </row>
    <row r="978" spans="1:36" s="52" customFormat="1" x14ac:dyDescent="0.2">
      <c r="A978" s="16" t="str">
        <f t="shared" si="360"/>
        <v xml:space="preserve"> </v>
      </c>
      <c r="B978" s="16" t="s">
        <v>2123</v>
      </c>
      <c r="C978" s="15" t="s">
        <v>138</v>
      </c>
      <c r="D978" s="29" t="s">
        <v>217</v>
      </c>
      <c r="E978" s="29" t="s">
        <v>194</v>
      </c>
      <c r="F978" s="82">
        <f t="shared" si="363"/>
        <v>1028</v>
      </c>
      <c r="G978" s="82">
        <f>IF(Table1[[#This Row],[F open]]=""," ",RANK(AD978,$AD$5:$AD$1454,1))</f>
        <v>161</v>
      </c>
      <c r="H978" s="82" t="str">
        <f>IF(Table1[[#This Row],[F Vet]]=""," ",RANK(AE978,$AE$5:$AE$1454,1))</f>
        <v xml:space="preserve"> </v>
      </c>
      <c r="I978" s="82" t="str">
        <f>IF(Table1[[#This Row],[F SuperVet]]=""," ",RANK(AF978,$AF$5:$AF$1454,1))</f>
        <v xml:space="preserve"> </v>
      </c>
      <c r="J978" s="82" t="str">
        <f>IF(Table1[[#This Row],[M Open]]=""," ",RANK(AG978,$AG$5:$AG$1454,1))</f>
        <v xml:space="preserve"> </v>
      </c>
      <c r="K978" s="82" t="str">
        <f>IF(Table1[[#This Row],[M Vet]]=""," ",RANK(AH978,$AH$5:$AH$1454,1))</f>
        <v xml:space="preserve"> </v>
      </c>
      <c r="L978" s="82" t="str">
        <f>IF(Table1[[#This Row],[M SuperVet]]=""," ",RANK(AI978,$AI$5:$AI$1454,1))</f>
        <v xml:space="preserve"> </v>
      </c>
      <c r="M978" s="74">
        <v>404</v>
      </c>
      <c r="N978" s="74">
        <v>176</v>
      </c>
      <c r="O978" s="74">
        <v>47</v>
      </c>
      <c r="P978" s="74">
        <v>128</v>
      </c>
      <c r="Q978" s="17">
        <v>515</v>
      </c>
      <c r="R978" s="17">
        <v>139</v>
      </c>
      <c r="S978" s="17">
        <v>75</v>
      </c>
      <c r="T978" s="17">
        <v>179</v>
      </c>
      <c r="U978" s="55">
        <f>+Table1[[#This Row],[Thames Turbo Sprint Triathlon]]/$M$3</f>
        <v>1</v>
      </c>
      <c r="V978" s="55">
        <f t="shared" si="364"/>
        <v>1</v>
      </c>
      <c r="W978" s="55">
        <f t="shared" si="365"/>
        <v>1</v>
      </c>
      <c r="X978" s="55">
        <f t="shared" si="366"/>
        <v>1</v>
      </c>
      <c r="Y978" s="55">
        <f t="shared" si="367"/>
        <v>1</v>
      </c>
      <c r="Z978" s="55">
        <f>+Table1[[#This Row],[Hillingdon Sprint Triathlon]]/$R$3</f>
        <v>1</v>
      </c>
      <c r="AA978" s="55">
        <f>+Table1[[#This Row],[London Fields]]/$S$3</f>
        <v>0.72115384615384615</v>
      </c>
      <c r="AB978" s="55">
        <f>+Table1[[#This Row],[Jekyll &amp; Hyde Park Duathlon]]/$T$3</f>
        <v>1</v>
      </c>
      <c r="AC978" s="65">
        <f t="shared" si="368"/>
        <v>3.7211538461538463</v>
      </c>
      <c r="AD978" s="55">
        <f t="shared" ref="AD978:AD982" si="372">+AC978</f>
        <v>3.7211538461538463</v>
      </c>
      <c r="AE978" s="55"/>
      <c r="AF978" s="55"/>
      <c r="AG978" s="55"/>
      <c r="AH978" s="55"/>
      <c r="AI978" s="55"/>
      <c r="AJ978" s="73">
        <f>COUNT(Table1[[#This Row],[F open]:[M SuperVet]])</f>
        <v>1</v>
      </c>
    </row>
    <row r="979" spans="1:36" s="52" customFormat="1" x14ac:dyDescent="0.2">
      <c r="A979" s="16" t="str">
        <f t="shared" si="360"/>
        <v xml:space="preserve"> </v>
      </c>
      <c r="B979" s="16" t="s">
        <v>394</v>
      </c>
      <c r="C979" s="15" t="s">
        <v>192</v>
      </c>
      <c r="D979" s="29" t="s">
        <v>217</v>
      </c>
      <c r="E979" s="29" t="s">
        <v>194</v>
      </c>
      <c r="F979" s="82">
        <f t="shared" si="363"/>
        <v>493</v>
      </c>
      <c r="G979" s="82">
        <f>IF(Table1[[#This Row],[F open]]=""," ",RANK(AD979,$AD$5:$AD$1454,1))</f>
        <v>51</v>
      </c>
      <c r="H979" s="82" t="str">
        <f>IF(Table1[[#This Row],[F Vet]]=""," ",RANK(AE979,$AE$5:$AE$1454,1))</f>
        <v xml:space="preserve"> </v>
      </c>
      <c r="I979" s="82" t="str">
        <f>IF(Table1[[#This Row],[F SuperVet]]=""," ",RANK(AF979,$AF$5:$AF$1454,1))</f>
        <v xml:space="preserve"> </v>
      </c>
      <c r="J979" s="82" t="str">
        <f>IF(Table1[[#This Row],[M Open]]=""," ",RANK(AG979,$AG$5:$AG$1454,1))</f>
        <v xml:space="preserve"> </v>
      </c>
      <c r="K979" s="82" t="str">
        <f>IF(Table1[[#This Row],[M Vet]]=""," ",RANK(AH979,$AH$5:$AH$1454,1))</f>
        <v xml:space="preserve"> </v>
      </c>
      <c r="L979" s="82" t="str">
        <f>IF(Table1[[#This Row],[M SuperVet]]=""," ",RANK(AI979,$AI$5:$AI$1454,1))</f>
        <v xml:space="preserve"> </v>
      </c>
      <c r="M979" s="74">
        <v>130</v>
      </c>
      <c r="N979" s="74">
        <v>176</v>
      </c>
      <c r="O979" s="74">
        <v>47</v>
      </c>
      <c r="P979" s="74">
        <v>128</v>
      </c>
      <c r="Q979" s="17">
        <v>515</v>
      </c>
      <c r="R979" s="17">
        <v>139</v>
      </c>
      <c r="S979" s="17">
        <v>104</v>
      </c>
      <c r="T979" s="17">
        <v>179</v>
      </c>
      <c r="U979" s="55">
        <f>+Table1[[#This Row],[Thames Turbo Sprint Triathlon]]/$M$3</f>
        <v>0.32178217821782179</v>
      </c>
      <c r="V979" s="55">
        <f t="shared" si="364"/>
        <v>1</v>
      </c>
      <c r="W979" s="55">
        <f t="shared" si="365"/>
        <v>1</v>
      </c>
      <c r="X979" s="55">
        <f t="shared" si="366"/>
        <v>1</v>
      </c>
      <c r="Y979" s="55">
        <f t="shared" si="367"/>
        <v>1</v>
      </c>
      <c r="Z979" s="55">
        <f>+Table1[[#This Row],[Hillingdon Sprint Triathlon]]/$R$3</f>
        <v>1</v>
      </c>
      <c r="AA979" s="55">
        <f>+Table1[[#This Row],[London Fields]]/$S$3</f>
        <v>1</v>
      </c>
      <c r="AB979" s="55">
        <f>+Table1[[#This Row],[Jekyll &amp; Hyde Park Duathlon]]/$T$3</f>
        <v>1</v>
      </c>
      <c r="AC979" s="65">
        <f t="shared" si="368"/>
        <v>3.3217821782178216</v>
      </c>
      <c r="AD979" s="55">
        <f t="shared" si="372"/>
        <v>3.3217821782178216</v>
      </c>
      <c r="AE979" s="55"/>
      <c r="AF979" s="55"/>
      <c r="AG979" s="55"/>
      <c r="AH979" s="55"/>
      <c r="AI979" s="55"/>
      <c r="AJ979" s="73">
        <f>COUNT(Table1[[#This Row],[F open]:[M SuperVet]])</f>
        <v>1</v>
      </c>
    </row>
    <row r="980" spans="1:36" s="52" customFormat="1" x14ac:dyDescent="0.2">
      <c r="A980" s="16" t="str">
        <f t="shared" si="360"/>
        <v xml:space="preserve"> </v>
      </c>
      <c r="B980" s="16" t="s">
        <v>558</v>
      </c>
      <c r="C980" s="15"/>
      <c r="D980" s="29" t="s">
        <v>217</v>
      </c>
      <c r="E980" s="29" t="s">
        <v>194</v>
      </c>
      <c r="F980" s="82">
        <f t="shared" si="363"/>
        <v>862</v>
      </c>
      <c r="G980" s="82">
        <f>IF(Table1[[#This Row],[F open]]=""," ",RANK(AD980,$AD$5:$AD$1454,1))</f>
        <v>123</v>
      </c>
      <c r="H980" s="82" t="str">
        <f>IF(Table1[[#This Row],[F Vet]]=""," ",RANK(AE980,$AE$5:$AE$1454,1))</f>
        <v xml:space="preserve"> </v>
      </c>
      <c r="I980" s="82" t="str">
        <f>IF(Table1[[#This Row],[F SuperVet]]=""," ",RANK(AF980,$AF$5:$AF$1454,1))</f>
        <v xml:space="preserve"> </v>
      </c>
      <c r="J980" s="82" t="str">
        <f>IF(Table1[[#This Row],[M Open]]=""," ",RANK(AG980,$AG$5:$AG$1454,1))</f>
        <v xml:space="preserve"> </v>
      </c>
      <c r="K980" s="82" t="str">
        <f>IF(Table1[[#This Row],[M Vet]]=""," ",RANK(AH980,$AH$5:$AH$1454,1))</f>
        <v xml:space="preserve"> </v>
      </c>
      <c r="L980" s="82" t="str">
        <f>IF(Table1[[#This Row],[M SuperVet]]=""," ",RANK(AI980,$AI$5:$AI$1454,1))</f>
        <v xml:space="preserve"> </v>
      </c>
      <c r="M980" s="74">
        <v>404</v>
      </c>
      <c r="N980" s="74">
        <v>176</v>
      </c>
      <c r="O980" s="74">
        <v>47</v>
      </c>
      <c r="P980" s="74">
        <v>128</v>
      </c>
      <c r="Q980" s="17">
        <v>313</v>
      </c>
      <c r="R980" s="17">
        <v>139</v>
      </c>
      <c r="S980" s="17">
        <v>104</v>
      </c>
      <c r="T980" s="17">
        <v>179</v>
      </c>
      <c r="U980" s="55">
        <f>+Table1[[#This Row],[Thames Turbo Sprint Triathlon]]/$M$3</f>
        <v>1</v>
      </c>
      <c r="V980" s="55">
        <f t="shared" si="364"/>
        <v>1</v>
      </c>
      <c r="W980" s="55">
        <f t="shared" si="365"/>
        <v>1</v>
      </c>
      <c r="X980" s="55">
        <f t="shared" si="366"/>
        <v>1</v>
      </c>
      <c r="Y980" s="55">
        <f t="shared" si="367"/>
        <v>0.60776699029126213</v>
      </c>
      <c r="Z980" s="55">
        <f>+Table1[[#This Row],[Hillingdon Sprint Triathlon]]/$R$3</f>
        <v>1</v>
      </c>
      <c r="AA980" s="55">
        <f>+Table1[[#This Row],[London Fields]]/$S$3</f>
        <v>1</v>
      </c>
      <c r="AB980" s="55">
        <f>+Table1[[#This Row],[Jekyll &amp; Hyde Park Duathlon]]/$T$3</f>
        <v>1</v>
      </c>
      <c r="AC980" s="65">
        <f t="shared" si="368"/>
        <v>3.6077669902912621</v>
      </c>
      <c r="AD980" s="55">
        <f t="shared" si="372"/>
        <v>3.6077669902912621</v>
      </c>
      <c r="AE980" s="55"/>
      <c r="AF980" s="55"/>
      <c r="AG980" s="55"/>
      <c r="AH980" s="55"/>
      <c r="AI980" s="55"/>
      <c r="AJ980" s="73">
        <f>COUNT(Table1[[#This Row],[F open]:[M SuperVet]])</f>
        <v>1</v>
      </c>
    </row>
    <row r="981" spans="1:36" s="52" customFormat="1" x14ac:dyDescent="0.2">
      <c r="A981" s="16" t="str">
        <f t="shared" si="360"/>
        <v xml:space="preserve"> </v>
      </c>
      <c r="B981" s="16" t="s">
        <v>1953</v>
      </c>
      <c r="C981" s="15"/>
      <c r="D981" s="29" t="s">
        <v>217</v>
      </c>
      <c r="E981" s="29" t="s">
        <v>194</v>
      </c>
      <c r="F981" s="82">
        <f t="shared" si="363"/>
        <v>1351</v>
      </c>
      <c r="G981" s="82">
        <f>IF(Table1[[#This Row],[F open]]=""," ",RANK(AD981,$AD$5:$AD$1454,1))</f>
        <v>271</v>
      </c>
      <c r="H981" s="82" t="str">
        <f>IF(Table1[[#This Row],[F Vet]]=""," ",RANK(AE981,$AE$5:$AE$1454,1))</f>
        <v xml:space="preserve"> </v>
      </c>
      <c r="I981" s="82" t="str">
        <f>IF(Table1[[#This Row],[F SuperVet]]=""," ",RANK(AF981,$AF$5:$AF$1454,1))</f>
        <v xml:space="preserve"> </v>
      </c>
      <c r="J981" s="82" t="str">
        <f>IF(Table1[[#This Row],[M Open]]=""," ",RANK(AG981,$AG$5:$AG$1454,1))</f>
        <v xml:space="preserve"> </v>
      </c>
      <c r="K981" s="82" t="str">
        <f>IF(Table1[[#This Row],[M Vet]]=""," ",RANK(AH981,$AH$5:$AH$1454,1))</f>
        <v xml:space="preserve"> </v>
      </c>
      <c r="L981" s="82" t="str">
        <f>IF(Table1[[#This Row],[M SuperVet]]=""," ",RANK(AI981,$AI$5:$AI$1454,1))</f>
        <v xml:space="preserve"> </v>
      </c>
      <c r="M981" s="74">
        <v>404</v>
      </c>
      <c r="N981" s="74">
        <v>176</v>
      </c>
      <c r="O981" s="74">
        <v>47</v>
      </c>
      <c r="P981" s="74">
        <v>128</v>
      </c>
      <c r="Q981" s="17">
        <v>481</v>
      </c>
      <c r="R981" s="17">
        <v>139</v>
      </c>
      <c r="S981" s="17">
        <v>104</v>
      </c>
      <c r="T981" s="17">
        <v>179</v>
      </c>
      <c r="U981" s="55">
        <f>+Table1[[#This Row],[Thames Turbo Sprint Triathlon]]/$M$3</f>
        <v>1</v>
      </c>
      <c r="V981" s="55">
        <f t="shared" si="364"/>
        <v>1</v>
      </c>
      <c r="W981" s="55">
        <f t="shared" si="365"/>
        <v>1</v>
      </c>
      <c r="X981" s="55">
        <f t="shared" si="366"/>
        <v>1</v>
      </c>
      <c r="Y981" s="55">
        <f t="shared" si="367"/>
        <v>0.93398058252427185</v>
      </c>
      <c r="Z981" s="55">
        <f>+Table1[[#This Row],[Hillingdon Sprint Triathlon]]/$R$3</f>
        <v>1</v>
      </c>
      <c r="AA981" s="55">
        <f>+Table1[[#This Row],[London Fields]]/$S$3</f>
        <v>1</v>
      </c>
      <c r="AB981" s="55">
        <f>+Table1[[#This Row],[Jekyll &amp; Hyde Park Duathlon]]/$T$3</f>
        <v>1</v>
      </c>
      <c r="AC981" s="65">
        <f t="shared" si="368"/>
        <v>3.933980582524272</v>
      </c>
      <c r="AD981" s="55">
        <f t="shared" si="372"/>
        <v>3.933980582524272</v>
      </c>
      <c r="AE981" s="55"/>
      <c r="AF981" s="55"/>
      <c r="AG981" s="55"/>
      <c r="AH981" s="55"/>
      <c r="AI981" s="55"/>
      <c r="AJ981" s="73">
        <f>COUNT(Table1[[#This Row],[F open]:[M SuperVet]])</f>
        <v>1</v>
      </c>
    </row>
    <row r="982" spans="1:36" s="52" customFormat="1" x14ac:dyDescent="0.2">
      <c r="A982" s="16" t="str">
        <f t="shared" si="360"/>
        <v xml:space="preserve"> </v>
      </c>
      <c r="B982" s="16" t="s">
        <v>1603</v>
      </c>
      <c r="C982" s="15"/>
      <c r="D982" s="29" t="s">
        <v>217</v>
      </c>
      <c r="E982" s="29" t="s">
        <v>1538</v>
      </c>
      <c r="F982" s="82">
        <f t="shared" si="363"/>
        <v>1368</v>
      </c>
      <c r="G982" s="82">
        <f>IF(Table1[[#This Row],[F open]]=""," ",RANK(AD982,$AD$5:$AD$1454,1))</f>
        <v>281</v>
      </c>
      <c r="H982" s="82" t="str">
        <f>IF(Table1[[#This Row],[F Vet]]=""," ",RANK(AE982,$AE$5:$AE$1454,1))</f>
        <v xml:space="preserve"> </v>
      </c>
      <c r="I982" s="82" t="str">
        <f>IF(Table1[[#This Row],[F SuperVet]]=""," ",RANK(AF982,$AF$5:$AF$1454,1))</f>
        <v xml:space="preserve"> </v>
      </c>
      <c r="J982" s="82" t="str">
        <f>IF(Table1[[#This Row],[M Open]]=""," ",RANK(AG982,$AG$5:$AG$1454,1))</f>
        <v xml:space="preserve"> </v>
      </c>
      <c r="K982" s="82" t="str">
        <f>IF(Table1[[#This Row],[M Vet]]=""," ",RANK(AH982,$AH$5:$AH$1454,1))</f>
        <v xml:space="preserve"> </v>
      </c>
      <c r="L982" s="82" t="str">
        <f>IF(Table1[[#This Row],[M SuperVet]]=""," ",RANK(AI982,$AI$5:$AI$1454,1))</f>
        <v xml:space="preserve"> </v>
      </c>
      <c r="M982" s="74">
        <v>404</v>
      </c>
      <c r="N982" s="74">
        <v>176</v>
      </c>
      <c r="O982" s="74">
        <v>47</v>
      </c>
      <c r="P982" s="74">
        <v>121</v>
      </c>
      <c r="Q982" s="17">
        <v>515</v>
      </c>
      <c r="R982" s="17">
        <v>139</v>
      </c>
      <c r="S982" s="17">
        <v>104</v>
      </c>
      <c r="T982" s="17">
        <v>179</v>
      </c>
      <c r="U982" s="55">
        <f>+Table1[[#This Row],[Thames Turbo Sprint Triathlon]]/$M$3</f>
        <v>1</v>
      </c>
      <c r="V982" s="55">
        <f t="shared" si="364"/>
        <v>1</v>
      </c>
      <c r="W982" s="55">
        <f t="shared" si="365"/>
        <v>1</v>
      </c>
      <c r="X982" s="55">
        <f t="shared" si="366"/>
        <v>0.9453125</v>
      </c>
      <c r="Y982" s="55">
        <f t="shared" si="367"/>
        <v>1</v>
      </c>
      <c r="Z982" s="55">
        <f>+Table1[[#This Row],[Hillingdon Sprint Triathlon]]/$R$3</f>
        <v>1</v>
      </c>
      <c r="AA982" s="55">
        <f>+Table1[[#This Row],[London Fields]]/$S$3</f>
        <v>1</v>
      </c>
      <c r="AB982" s="55">
        <f>+Table1[[#This Row],[Jekyll &amp; Hyde Park Duathlon]]/$T$3</f>
        <v>1</v>
      </c>
      <c r="AC982" s="65">
        <f t="shared" si="368"/>
        <v>3.9453125</v>
      </c>
      <c r="AD982" s="55">
        <f t="shared" si="372"/>
        <v>3.9453125</v>
      </c>
      <c r="AE982" s="55"/>
      <c r="AF982" s="55"/>
      <c r="AG982" s="55"/>
      <c r="AH982" s="55"/>
      <c r="AI982" s="55"/>
      <c r="AJ982" s="73">
        <f>COUNT(Table1[[#This Row],[F open]:[M SuperVet]])</f>
        <v>1</v>
      </c>
    </row>
    <row r="983" spans="1:36" s="52" customFormat="1" hidden="1" x14ac:dyDescent="0.2">
      <c r="A983" s="16" t="str">
        <f t="shared" si="360"/>
        <v xml:space="preserve"> </v>
      </c>
      <c r="B983" s="16" t="s">
        <v>1442</v>
      </c>
      <c r="C983" s="15" t="s">
        <v>1258</v>
      </c>
      <c r="D983" s="29" t="s">
        <v>397</v>
      </c>
      <c r="E983" s="29" t="s">
        <v>188</v>
      </c>
      <c r="F983" s="82">
        <f t="shared" si="363"/>
        <v>971</v>
      </c>
      <c r="G983" s="82" t="str">
        <f>IF(Table1[[#This Row],[F open]]=""," ",RANK(AD983,$AD$5:$AD$1454,1))</f>
        <v xml:space="preserve"> </v>
      </c>
      <c r="H983" s="82" t="str">
        <f>IF(Table1[[#This Row],[F Vet]]=""," ",RANK(AE983,$AE$5:$AE$1454,1))</f>
        <v xml:space="preserve"> </v>
      </c>
      <c r="I983" s="82" t="str">
        <f>IF(Table1[[#This Row],[F SuperVet]]=""," ",RANK(AF983,$AF$5:$AF$1454,1))</f>
        <v xml:space="preserve"> </v>
      </c>
      <c r="J983" s="82" t="str">
        <f>IF(Table1[[#This Row],[M Open]]=""," ",RANK(AG983,$AG$5:$AG$1454,1))</f>
        <v xml:space="preserve"> </v>
      </c>
      <c r="K983" s="82">
        <f>IF(Table1[[#This Row],[M Vet]]=""," ",RANK(AH983,$AH$5:$AH$1454,1))</f>
        <v>245</v>
      </c>
      <c r="L983" s="82" t="str">
        <f>IF(Table1[[#This Row],[M SuperVet]]=""," ",RANK(AI983,$AI$5:$AI$1454,1))</f>
        <v xml:space="preserve"> </v>
      </c>
      <c r="M983" s="74">
        <v>404</v>
      </c>
      <c r="N983" s="74">
        <v>120</v>
      </c>
      <c r="O983" s="74">
        <v>47</v>
      </c>
      <c r="P983" s="74">
        <v>128</v>
      </c>
      <c r="Q983" s="17">
        <v>515</v>
      </c>
      <c r="R983" s="17">
        <v>139</v>
      </c>
      <c r="S983" s="17">
        <v>104</v>
      </c>
      <c r="T983" s="17">
        <v>179</v>
      </c>
      <c r="U983" s="55">
        <f>+Table1[[#This Row],[Thames Turbo Sprint Triathlon]]/$M$3</f>
        <v>1</v>
      </c>
      <c r="V983" s="55">
        <f t="shared" si="364"/>
        <v>0.68181818181818177</v>
      </c>
      <c r="W983" s="55">
        <f t="shared" si="365"/>
        <v>1</v>
      </c>
      <c r="X983" s="55">
        <f t="shared" si="366"/>
        <v>1</v>
      </c>
      <c r="Y983" s="55">
        <f t="shared" si="367"/>
        <v>1</v>
      </c>
      <c r="Z983" s="55">
        <f>+Table1[[#This Row],[Hillingdon Sprint Triathlon]]/$R$3</f>
        <v>1</v>
      </c>
      <c r="AA983" s="55">
        <f>+Table1[[#This Row],[London Fields]]/$S$3</f>
        <v>1</v>
      </c>
      <c r="AB983" s="55">
        <f>+Table1[[#This Row],[Jekyll &amp; Hyde Park Duathlon]]/$T$3</f>
        <v>1</v>
      </c>
      <c r="AC983" s="65">
        <f t="shared" si="368"/>
        <v>3.6818181818181817</v>
      </c>
      <c r="AD983" s="55"/>
      <c r="AE983" s="55"/>
      <c r="AF983" s="55"/>
      <c r="AG983" s="55"/>
      <c r="AH983" s="55">
        <f t="shared" ref="AH983:AH984" si="373">+AC983</f>
        <v>3.6818181818181817</v>
      </c>
      <c r="AI983" s="55"/>
      <c r="AJ983" s="73">
        <f>COUNT(Table1[[#This Row],[F open]:[M SuperVet]])</f>
        <v>1</v>
      </c>
    </row>
    <row r="984" spans="1:36" s="52" customFormat="1" hidden="1" x14ac:dyDescent="0.2">
      <c r="A984" s="16" t="str">
        <f t="shared" si="360"/>
        <v xml:space="preserve"> </v>
      </c>
      <c r="B984" s="16" t="s">
        <v>1559</v>
      </c>
      <c r="C984" s="15" t="s">
        <v>25</v>
      </c>
      <c r="D984" s="29" t="s">
        <v>397</v>
      </c>
      <c r="E984" s="29" t="s">
        <v>1530</v>
      </c>
      <c r="F984" s="82">
        <f t="shared" si="363"/>
        <v>770</v>
      </c>
      <c r="G984" s="82" t="str">
        <f>IF(Table1[[#This Row],[F open]]=""," ",RANK(AD984,$AD$5:$AD$1454,1))</f>
        <v xml:space="preserve"> </v>
      </c>
      <c r="H984" s="82" t="str">
        <f>IF(Table1[[#This Row],[F Vet]]=""," ",RANK(AE984,$AE$5:$AE$1454,1))</f>
        <v xml:space="preserve"> </v>
      </c>
      <c r="I984" s="82" t="str">
        <f>IF(Table1[[#This Row],[F SuperVet]]=""," ",RANK(AF984,$AF$5:$AF$1454,1))</f>
        <v xml:space="preserve"> </v>
      </c>
      <c r="J984" s="82" t="str">
        <f>IF(Table1[[#This Row],[M Open]]=""," ",RANK(AG984,$AG$5:$AG$1454,1))</f>
        <v xml:space="preserve"> </v>
      </c>
      <c r="K984" s="82">
        <f>IF(Table1[[#This Row],[M Vet]]=""," ",RANK(AH984,$AH$5:$AH$1454,1))</f>
        <v>185</v>
      </c>
      <c r="L984" s="82" t="str">
        <f>IF(Table1[[#This Row],[M SuperVet]]=""," ",RANK(AI984,$AI$5:$AI$1454,1))</f>
        <v xml:space="preserve"> </v>
      </c>
      <c r="M984" s="74">
        <v>404</v>
      </c>
      <c r="N984" s="74">
        <v>176</v>
      </c>
      <c r="O984" s="74">
        <v>47</v>
      </c>
      <c r="P984" s="74">
        <v>69</v>
      </c>
      <c r="Q984" s="17">
        <v>515</v>
      </c>
      <c r="R984" s="17">
        <v>139</v>
      </c>
      <c r="S984" s="17">
        <v>104</v>
      </c>
      <c r="T984" s="17">
        <v>179</v>
      </c>
      <c r="U984" s="55">
        <f>+Table1[[#This Row],[Thames Turbo Sprint Triathlon]]/$M$3</f>
        <v>1</v>
      </c>
      <c r="V984" s="55">
        <f t="shared" si="364"/>
        <v>1</v>
      </c>
      <c r="W984" s="55">
        <f t="shared" si="365"/>
        <v>1</v>
      </c>
      <c r="X984" s="55">
        <f t="shared" si="366"/>
        <v>0.5390625</v>
      </c>
      <c r="Y984" s="55">
        <f t="shared" si="367"/>
        <v>1</v>
      </c>
      <c r="Z984" s="55">
        <f>+Table1[[#This Row],[Hillingdon Sprint Triathlon]]/$R$3</f>
        <v>1</v>
      </c>
      <c r="AA984" s="55">
        <f>+Table1[[#This Row],[London Fields]]/$S$3</f>
        <v>1</v>
      </c>
      <c r="AB984" s="55">
        <f>+Table1[[#This Row],[Jekyll &amp; Hyde Park Duathlon]]/$T$3</f>
        <v>1</v>
      </c>
      <c r="AC984" s="65">
        <f t="shared" si="368"/>
        <v>3.5390625</v>
      </c>
      <c r="AD984" s="55"/>
      <c r="AE984" s="55"/>
      <c r="AF984" s="55"/>
      <c r="AG984" s="55"/>
      <c r="AH984" s="55">
        <f t="shared" si="373"/>
        <v>3.5390625</v>
      </c>
      <c r="AI984" s="55"/>
      <c r="AJ984" s="73">
        <f>COUNT(Table1[[#This Row],[F open]:[M SuperVet]])</f>
        <v>1</v>
      </c>
    </row>
    <row r="985" spans="1:36" s="52" customFormat="1" hidden="1" x14ac:dyDescent="0.2">
      <c r="A985" s="16" t="str">
        <f t="shared" ref="A985:A989" si="374">IF(B984=B985,"y"," ")</f>
        <v xml:space="preserve"> </v>
      </c>
      <c r="B985" s="16" t="s">
        <v>1693</v>
      </c>
      <c r="C985" s="15" t="s">
        <v>139</v>
      </c>
      <c r="D985" s="29" t="s">
        <v>1059</v>
      </c>
      <c r="E985" s="29" t="s">
        <v>188</v>
      </c>
      <c r="F985" s="82">
        <f t="shared" si="363"/>
        <v>78</v>
      </c>
      <c r="G985" s="82" t="str">
        <f>IF(Table1[[#This Row],[F open]]=""," ",RANK(AD985,$AD$5:$AD$1454,1))</f>
        <v xml:space="preserve"> </v>
      </c>
      <c r="H985" s="82" t="str">
        <f>IF(Table1[[#This Row],[F Vet]]=""," ",RANK(AE985,$AE$5:$AE$1454,1))</f>
        <v xml:space="preserve"> </v>
      </c>
      <c r="I985" s="82" t="str">
        <f>IF(Table1[[#This Row],[F SuperVet]]=""," ",RANK(AF985,$AF$5:$AF$1454,1))</f>
        <v xml:space="preserve"> </v>
      </c>
      <c r="J985" s="82" t="str">
        <f>IF(Table1[[#This Row],[M Open]]=""," ",RANK(AG985,$AG$5:$AG$1454,1))</f>
        <v xml:space="preserve"> </v>
      </c>
      <c r="K985" s="82" t="str">
        <f>IF(Table1[[#This Row],[M Vet]]=""," ",RANK(AH985,$AH$5:$AH$1454,1))</f>
        <v xml:space="preserve"> </v>
      </c>
      <c r="L985" s="82">
        <f>IF(Table1[[#This Row],[M SuperVet]]=""," ",RANK(AI985,$AI$5:$AI$1454,1))</f>
        <v>6</v>
      </c>
      <c r="M985" s="74">
        <v>404</v>
      </c>
      <c r="N985" s="74">
        <v>176</v>
      </c>
      <c r="O985" s="74">
        <v>47</v>
      </c>
      <c r="P985" s="74">
        <v>128</v>
      </c>
      <c r="Q985" s="17">
        <v>133</v>
      </c>
      <c r="R985" s="17">
        <v>139</v>
      </c>
      <c r="S985" s="17">
        <v>55</v>
      </c>
      <c r="T985" s="17">
        <v>125</v>
      </c>
      <c r="U985" s="55">
        <f>+Table1[[#This Row],[Thames Turbo Sprint Triathlon]]/$M$3</f>
        <v>1</v>
      </c>
      <c r="V985" s="55">
        <f t="shared" si="364"/>
        <v>1</v>
      </c>
      <c r="W985" s="55">
        <f t="shared" si="365"/>
        <v>1</v>
      </c>
      <c r="X985" s="55">
        <f t="shared" si="366"/>
        <v>1</v>
      </c>
      <c r="Y985" s="55">
        <f t="shared" si="367"/>
        <v>0.258252427184466</v>
      </c>
      <c r="Z985" s="55">
        <f>+Table1[[#This Row],[Hillingdon Sprint Triathlon]]/$R$3</f>
        <v>1</v>
      </c>
      <c r="AA985" s="55">
        <f>+Table1[[#This Row],[London Fields]]/$S$3</f>
        <v>0.52884615384615385</v>
      </c>
      <c r="AB985" s="55">
        <f>+Table1[[#This Row],[Jekyll &amp; Hyde Park Duathlon]]/$T$3</f>
        <v>0.6983240223463687</v>
      </c>
      <c r="AC985" s="65">
        <f t="shared" si="368"/>
        <v>2.4854226033769886</v>
      </c>
      <c r="AD985" s="55"/>
      <c r="AE985" s="55"/>
      <c r="AF985" s="55"/>
      <c r="AG985" s="55"/>
      <c r="AH985" s="55"/>
      <c r="AI985" s="55">
        <f t="shared" ref="AI985:AI986" si="375">+AC985</f>
        <v>2.4854226033769886</v>
      </c>
      <c r="AJ985" s="73">
        <f>COUNT(Table1[[#This Row],[F open]:[M SuperVet]])</f>
        <v>1</v>
      </c>
    </row>
    <row r="986" spans="1:36" s="52" customFormat="1" hidden="1" x14ac:dyDescent="0.2">
      <c r="A986" s="16" t="str">
        <f t="shared" si="374"/>
        <v xml:space="preserve"> </v>
      </c>
      <c r="B986" s="16" t="s">
        <v>1912</v>
      </c>
      <c r="C986" s="15" t="s">
        <v>151</v>
      </c>
      <c r="D986" s="29" t="s">
        <v>1059</v>
      </c>
      <c r="E986" s="29" t="s">
        <v>188</v>
      </c>
      <c r="F986" s="82">
        <f t="shared" si="363"/>
        <v>1202</v>
      </c>
      <c r="G986" s="82" t="str">
        <f>IF(Table1[[#This Row],[F open]]=""," ",RANK(AD986,$AD$5:$AD$1454,1))</f>
        <v xml:space="preserve"> </v>
      </c>
      <c r="H986" s="82" t="str">
        <f>IF(Table1[[#This Row],[F Vet]]=""," ",RANK(AE986,$AE$5:$AE$1454,1))</f>
        <v xml:space="preserve"> </v>
      </c>
      <c r="I986" s="82" t="str">
        <f>IF(Table1[[#This Row],[F SuperVet]]=""," ",RANK(AF986,$AF$5:$AF$1454,1))</f>
        <v xml:space="preserve"> </v>
      </c>
      <c r="J986" s="82" t="str">
        <f>IF(Table1[[#This Row],[M Open]]=""," ",RANK(AG986,$AG$5:$AG$1454,1))</f>
        <v xml:space="preserve"> </v>
      </c>
      <c r="K986" s="82" t="str">
        <f>IF(Table1[[#This Row],[M Vet]]=""," ",RANK(AH986,$AH$5:$AH$1454,1))</f>
        <v xml:space="preserve"> </v>
      </c>
      <c r="L986" s="82">
        <f>IF(Table1[[#This Row],[M SuperVet]]=""," ",RANK(AI986,$AI$5:$AI$1454,1))</f>
        <v>74</v>
      </c>
      <c r="M986" s="74">
        <v>404</v>
      </c>
      <c r="N986" s="74">
        <v>176</v>
      </c>
      <c r="O986" s="74">
        <v>47</v>
      </c>
      <c r="P986" s="74">
        <v>128</v>
      </c>
      <c r="Q986" s="17">
        <v>433</v>
      </c>
      <c r="R986" s="17">
        <v>139</v>
      </c>
      <c r="S986" s="17">
        <v>104</v>
      </c>
      <c r="T986" s="17">
        <v>179</v>
      </c>
      <c r="U986" s="55">
        <f>+Table1[[#This Row],[Thames Turbo Sprint Triathlon]]/$M$3</f>
        <v>1</v>
      </c>
      <c r="V986" s="55">
        <f t="shared" si="364"/>
        <v>1</v>
      </c>
      <c r="W986" s="55">
        <f t="shared" si="365"/>
        <v>1</v>
      </c>
      <c r="X986" s="55">
        <f t="shared" si="366"/>
        <v>1</v>
      </c>
      <c r="Y986" s="55">
        <f t="shared" si="367"/>
        <v>0.84077669902912622</v>
      </c>
      <c r="Z986" s="55">
        <f>+Table1[[#This Row],[Hillingdon Sprint Triathlon]]/$R$3</f>
        <v>1</v>
      </c>
      <c r="AA986" s="55">
        <f>+Table1[[#This Row],[London Fields]]/$S$3</f>
        <v>1</v>
      </c>
      <c r="AB986" s="55">
        <f>+Table1[[#This Row],[Jekyll &amp; Hyde Park Duathlon]]/$T$3</f>
        <v>1</v>
      </c>
      <c r="AC986" s="65">
        <f t="shared" si="368"/>
        <v>3.8407766990291261</v>
      </c>
      <c r="AD986" s="55"/>
      <c r="AE986" s="55"/>
      <c r="AF986" s="55"/>
      <c r="AG986" s="55"/>
      <c r="AH986" s="55"/>
      <c r="AI986" s="55">
        <f t="shared" si="375"/>
        <v>3.8407766990291261</v>
      </c>
      <c r="AJ986" s="73">
        <f>COUNT(Table1[[#This Row],[F open]:[M SuperVet]])</f>
        <v>1</v>
      </c>
    </row>
    <row r="987" spans="1:36" s="52" customFormat="1" hidden="1" x14ac:dyDescent="0.2">
      <c r="A987" s="16" t="str">
        <f t="shared" si="374"/>
        <v xml:space="preserve"> </v>
      </c>
      <c r="B987" s="16" t="s">
        <v>1646</v>
      </c>
      <c r="C987" s="15" t="s">
        <v>1647</v>
      </c>
      <c r="D987" s="29" t="s">
        <v>397</v>
      </c>
      <c r="E987" s="29" t="s">
        <v>188</v>
      </c>
      <c r="F987" s="82">
        <f t="shared" si="363"/>
        <v>241</v>
      </c>
      <c r="G987" s="82" t="str">
        <f>IF(Table1[[#This Row],[F open]]=""," ",RANK(AD987,$AD$5:$AD$1454,1))</f>
        <v xml:space="preserve"> </v>
      </c>
      <c r="H987" s="82" t="str">
        <f>IF(Table1[[#This Row],[F Vet]]=""," ",RANK(AE987,$AE$5:$AE$1454,1))</f>
        <v xml:space="preserve"> </v>
      </c>
      <c r="I987" s="82" t="str">
        <f>IF(Table1[[#This Row],[F SuperVet]]=""," ",RANK(AF987,$AF$5:$AF$1454,1))</f>
        <v xml:space="preserve"> </v>
      </c>
      <c r="J987" s="82" t="str">
        <f>IF(Table1[[#This Row],[M Open]]=""," ",RANK(AG987,$AG$5:$AG$1454,1))</f>
        <v xml:space="preserve"> </v>
      </c>
      <c r="K987" s="82">
        <f>IF(Table1[[#This Row],[M Vet]]=""," ",RANK(AH987,$AH$5:$AH$1454,1))</f>
        <v>57</v>
      </c>
      <c r="L987" s="82" t="str">
        <f>IF(Table1[[#This Row],[M SuperVet]]=""," ",RANK(AI987,$AI$5:$AI$1454,1))</f>
        <v xml:space="preserve"> </v>
      </c>
      <c r="M987" s="74">
        <v>404</v>
      </c>
      <c r="N987" s="74">
        <v>176</v>
      </c>
      <c r="O987" s="74">
        <v>47</v>
      </c>
      <c r="P987" s="74">
        <v>128</v>
      </c>
      <c r="Q987" s="17">
        <v>63</v>
      </c>
      <c r="R987" s="17">
        <v>139</v>
      </c>
      <c r="S987" s="17">
        <v>104</v>
      </c>
      <c r="T987" s="17">
        <v>179</v>
      </c>
      <c r="U987" s="55">
        <f>+Table1[[#This Row],[Thames Turbo Sprint Triathlon]]/$M$3</f>
        <v>1</v>
      </c>
      <c r="V987" s="55">
        <f t="shared" si="364"/>
        <v>1</v>
      </c>
      <c r="W987" s="55">
        <f t="shared" si="365"/>
        <v>1</v>
      </c>
      <c r="X987" s="55">
        <f t="shared" si="366"/>
        <v>1</v>
      </c>
      <c r="Y987" s="55">
        <f t="shared" si="367"/>
        <v>0.12233009708737864</v>
      </c>
      <c r="Z987" s="55">
        <f>+Table1[[#This Row],[Hillingdon Sprint Triathlon]]/$R$3</f>
        <v>1</v>
      </c>
      <c r="AA987" s="55">
        <f>+Table1[[#This Row],[London Fields]]/$S$3</f>
        <v>1</v>
      </c>
      <c r="AB987" s="55">
        <f>+Table1[[#This Row],[Jekyll &amp; Hyde Park Duathlon]]/$T$3</f>
        <v>1</v>
      </c>
      <c r="AC987" s="65">
        <f t="shared" si="368"/>
        <v>3.1223300970873789</v>
      </c>
      <c r="AD987" s="55"/>
      <c r="AE987" s="55"/>
      <c r="AF987" s="55"/>
      <c r="AG987" s="55"/>
      <c r="AH987" s="55">
        <f t="shared" ref="AH987:AH988" si="376">+AC987</f>
        <v>3.1223300970873789</v>
      </c>
      <c r="AI987" s="55"/>
      <c r="AJ987" s="73">
        <f>COUNT(Table1[[#This Row],[F open]:[M SuperVet]])</f>
        <v>1</v>
      </c>
    </row>
    <row r="988" spans="1:36" s="52" customFormat="1" hidden="1" x14ac:dyDescent="0.2">
      <c r="A988" s="16" t="str">
        <f t="shared" si="374"/>
        <v xml:space="preserve"> </v>
      </c>
      <c r="B988" s="16" t="s">
        <v>1758</v>
      </c>
      <c r="C988" s="15" t="s">
        <v>1759</v>
      </c>
      <c r="D988" s="29" t="s">
        <v>397</v>
      </c>
      <c r="E988" s="29" t="s">
        <v>188</v>
      </c>
      <c r="F988" s="82">
        <f t="shared" si="363"/>
        <v>650</v>
      </c>
      <c r="G988" s="82" t="str">
        <f>IF(Table1[[#This Row],[F open]]=""," ",RANK(AD988,$AD$5:$AD$1454,1))</f>
        <v xml:space="preserve"> </v>
      </c>
      <c r="H988" s="82" t="str">
        <f>IF(Table1[[#This Row],[F Vet]]=""," ",RANK(AE988,$AE$5:$AE$1454,1))</f>
        <v xml:space="preserve"> </v>
      </c>
      <c r="I988" s="82" t="str">
        <f>IF(Table1[[#This Row],[F SuperVet]]=""," ",RANK(AF988,$AF$5:$AF$1454,1))</f>
        <v xml:space="preserve"> </v>
      </c>
      <c r="J988" s="82" t="str">
        <f>IF(Table1[[#This Row],[M Open]]=""," ",RANK(AG988,$AG$5:$AG$1454,1))</f>
        <v xml:space="preserve"> </v>
      </c>
      <c r="K988" s="82">
        <f>IF(Table1[[#This Row],[M Vet]]=""," ",RANK(AH988,$AH$5:$AH$1454,1))</f>
        <v>158</v>
      </c>
      <c r="L988" s="82" t="str">
        <f>IF(Table1[[#This Row],[M SuperVet]]=""," ",RANK(AI988,$AI$5:$AI$1454,1))</f>
        <v xml:space="preserve"> </v>
      </c>
      <c r="M988" s="74">
        <v>404</v>
      </c>
      <c r="N988" s="74">
        <v>176</v>
      </c>
      <c r="O988" s="74">
        <v>47</v>
      </c>
      <c r="P988" s="74">
        <v>128</v>
      </c>
      <c r="Q988" s="17">
        <v>230</v>
      </c>
      <c r="R988" s="17">
        <v>139</v>
      </c>
      <c r="S988" s="17">
        <v>104</v>
      </c>
      <c r="T988" s="17">
        <v>179</v>
      </c>
      <c r="U988" s="55">
        <f>+Table1[[#This Row],[Thames Turbo Sprint Triathlon]]/$M$3</f>
        <v>1</v>
      </c>
      <c r="V988" s="55">
        <f t="shared" si="364"/>
        <v>1</v>
      </c>
      <c r="W988" s="55">
        <f t="shared" si="365"/>
        <v>1</v>
      </c>
      <c r="X988" s="55">
        <f t="shared" si="366"/>
        <v>1</v>
      </c>
      <c r="Y988" s="55">
        <f t="shared" si="367"/>
        <v>0.44660194174757284</v>
      </c>
      <c r="Z988" s="55">
        <f>+Table1[[#This Row],[Hillingdon Sprint Triathlon]]/$R$3</f>
        <v>1</v>
      </c>
      <c r="AA988" s="55">
        <f>+Table1[[#This Row],[London Fields]]/$S$3</f>
        <v>1</v>
      </c>
      <c r="AB988" s="55">
        <f>+Table1[[#This Row],[Jekyll &amp; Hyde Park Duathlon]]/$T$3</f>
        <v>1</v>
      </c>
      <c r="AC988" s="65">
        <f t="shared" si="368"/>
        <v>3.4466019417475726</v>
      </c>
      <c r="AD988" s="55"/>
      <c r="AE988" s="55"/>
      <c r="AF988" s="55"/>
      <c r="AG988" s="55"/>
      <c r="AH988" s="55">
        <f t="shared" si="376"/>
        <v>3.4466019417475726</v>
      </c>
      <c r="AI988" s="55"/>
      <c r="AJ988" s="73">
        <f>COUNT(Table1[[#This Row],[F open]:[M SuperVet]])</f>
        <v>1</v>
      </c>
    </row>
    <row r="989" spans="1:36" s="52" customFormat="1" hidden="1" x14ac:dyDescent="0.2">
      <c r="A989" s="16" t="str">
        <f t="shared" si="374"/>
        <v xml:space="preserve"> </v>
      </c>
      <c r="B989" s="16" t="s">
        <v>964</v>
      </c>
      <c r="C989" s="15" t="s">
        <v>965</v>
      </c>
      <c r="D989" s="29" t="s">
        <v>1059</v>
      </c>
      <c r="E989" s="29" t="s">
        <v>188</v>
      </c>
      <c r="F989" s="82">
        <f t="shared" si="363"/>
        <v>1096</v>
      </c>
      <c r="G989" s="82" t="str">
        <f>IF(Table1[[#This Row],[F open]]=""," ",RANK(AD989,$AD$5:$AD$1454,1))</f>
        <v xml:space="preserve"> </v>
      </c>
      <c r="H989" s="82" t="str">
        <f>IF(Table1[[#This Row],[F Vet]]=""," ",RANK(AE989,$AE$5:$AE$1454,1))</f>
        <v xml:space="preserve"> </v>
      </c>
      <c r="I989" s="82" t="str">
        <f>IF(Table1[[#This Row],[F SuperVet]]=""," ",RANK(AF989,$AF$5:$AF$1454,1))</f>
        <v xml:space="preserve"> </v>
      </c>
      <c r="J989" s="82" t="str">
        <f>IF(Table1[[#This Row],[M Open]]=""," ",RANK(AG989,$AG$5:$AG$1454,1))</f>
        <v xml:space="preserve"> </v>
      </c>
      <c r="K989" s="82" t="str">
        <f>IF(Table1[[#This Row],[M Vet]]=""," ",RANK(AH989,$AH$5:$AH$1454,1))</f>
        <v xml:space="preserve"> </v>
      </c>
      <c r="L989" s="82">
        <f>IF(Table1[[#This Row],[M SuperVet]]=""," ",RANK(AI989,$AI$5:$AI$1454,1))</f>
        <v>66</v>
      </c>
      <c r="M989" s="74">
        <v>311</v>
      </c>
      <c r="N989" s="74">
        <v>176</v>
      </c>
      <c r="O989" s="74">
        <v>47</v>
      </c>
      <c r="P989" s="74">
        <v>128</v>
      </c>
      <c r="Q989" s="17">
        <v>515</v>
      </c>
      <c r="R989" s="17">
        <v>139</v>
      </c>
      <c r="S989" s="17">
        <v>104</v>
      </c>
      <c r="T989" s="17">
        <v>179</v>
      </c>
      <c r="U989" s="55">
        <f>+Table1[[#This Row],[Thames Turbo Sprint Triathlon]]/$M$3</f>
        <v>0.76980198019801982</v>
      </c>
      <c r="V989" s="55">
        <f t="shared" si="364"/>
        <v>1</v>
      </c>
      <c r="W989" s="55">
        <f t="shared" si="365"/>
        <v>1</v>
      </c>
      <c r="X989" s="55">
        <f t="shared" si="366"/>
        <v>1</v>
      </c>
      <c r="Y989" s="55">
        <f t="shared" si="367"/>
        <v>1</v>
      </c>
      <c r="Z989" s="55">
        <f>+Table1[[#This Row],[Hillingdon Sprint Triathlon]]/$R$3</f>
        <v>1</v>
      </c>
      <c r="AA989" s="55">
        <f>+Table1[[#This Row],[London Fields]]/$S$3</f>
        <v>1</v>
      </c>
      <c r="AB989" s="55">
        <f>+Table1[[#This Row],[Jekyll &amp; Hyde Park Duathlon]]/$T$3</f>
        <v>1</v>
      </c>
      <c r="AC989" s="65">
        <f t="shared" si="368"/>
        <v>3.7698019801980198</v>
      </c>
      <c r="AD989" s="55"/>
      <c r="AE989" s="55"/>
      <c r="AF989" s="55"/>
      <c r="AG989" s="55"/>
      <c r="AH989" s="55"/>
      <c r="AI989" s="55">
        <f>+AC989</f>
        <v>3.7698019801980198</v>
      </c>
      <c r="AJ989" s="73">
        <f>COUNT(Table1[[#This Row],[F open]:[M SuperVet]])</f>
        <v>1</v>
      </c>
    </row>
    <row r="990" spans="1:36" s="52" customFormat="1" x14ac:dyDescent="0.2">
      <c r="A990" s="16" t="str">
        <f t="shared" ref="A990:A995" si="377">IF(B989=B990,"y"," ")</f>
        <v xml:space="preserve"> </v>
      </c>
      <c r="B990" s="16" t="s">
        <v>589</v>
      </c>
      <c r="C990" s="15"/>
      <c r="D990" s="29" t="s">
        <v>397</v>
      </c>
      <c r="E990" s="29" t="s">
        <v>194</v>
      </c>
      <c r="F990" s="82">
        <f t="shared" si="363"/>
        <v>1361</v>
      </c>
      <c r="G990" s="82" t="str">
        <f>IF(Table1[[#This Row],[F open]]=""," ",RANK(AD990,$AD$5:$AD$1454,1))</f>
        <v xml:space="preserve"> </v>
      </c>
      <c r="H990" s="82">
        <f>IF(Table1[[#This Row],[F Vet]]=""," ",RANK(AE990,$AE$5:$AE$1454,1))</f>
        <v>81</v>
      </c>
      <c r="I990" s="82" t="str">
        <f>IF(Table1[[#This Row],[F SuperVet]]=""," ",RANK(AF990,$AF$5:$AF$1454,1))</f>
        <v xml:space="preserve"> </v>
      </c>
      <c r="J990" s="82" t="str">
        <f>IF(Table1[[#This Row],[M Open]]=""," ",RANK(AG990,$AG$5:$AG$1454,1))</f>
        <v xml:space="preserve"> </v>
      </c>
      <c r="K990" s="82" t="str">
        <f>IF(Table1[[#This Row],[M Vet]]=""," ",RANK(AH990,$AH$5:$AH$1454,1))</f>
        <v xml:space="preserve"> </v>
      </c>
      <c r="L990" s="82" t="str">
        <f>IF(Table1[[#This Row],[M SuperVet]]=""," ",RANK(AI990,$AI$5:$AI$1454,1))</f>
        <v xml:space="preserve"> </v>
      </c>
      <c r="M990" s="74">
        <v>404</v>
      </c>
      <c r="N990" s="74">
        <v>176</v>
      </c>
      <c r="O990" s="74">
        <v>47</v>
      </c>
      <c r="P990" s="74">
        <v>128</v>
      </c>
      <c r="Q990" s="17">
        <v>485</v>
      </c>
      <c r="R990" s="17">
        <v>139</v>
      </c>
      <c r="S990" s="17">
        <v>104</v>
      </c>
      <c r="T990" s="17">
        <v>179</v>
      </c>
      <c r="U990" s="55">
        <f>+Table1[[#This Row],[Thames Turbo Sprint Triathlon]]/$M$3</f>
        <v>1</v>
      </c>
      <c r="V990" s="55">
        <f t="shared" si="364"/>
        <v>1</v>
      </c>
      <c r="W990" s="55">
        <f t="shared" si="365"/>
        <v>1</v>
      </c>
      <c r="X990" s="55">
        <f t="shared" si="366"/>
        <v>1</v>
      </c>
      <c r="Y990" s="55">
        <f t="shared" si="367"/>
        <v>0.94174757281553401</v>
      </c>
      <c r="Z990" s="55">
        <f>+Table1[[#This Row],[Hillingdon Sprint Triathlon]]/$R$3</f>
        <v>1</v>
      </c>
      <c r="AA990" s="55">
        <f>+Table1[[#This Row],[London Fields]]/$S$3</f>
        <v>1</v>
      </c>
      <c r="AB990" s="55">
        <f>+Table1[[#This Row],[Jekyll &amp; Hyde Park Duathlon]]/$T$3</f>
        <v>1</v>
      </c>
      <c r="AC990" s="65">
        <f t="shared" si="368"/>
        <v>3.941747572815534</v>
      </c>
      <c r="AD990" s="55"/>
      <c r="AE990" s="55">
        <f>+AC990</f>
        <v>3.941747572815534</v>
      </c>
      <c r="AF990" s="55"/>
      <c r="AG990" s="55"/>
      <c r="AH990" s="55"/>
      <c r="AI990" s="55"/>
      <c r="AJ990" s="73">
        <f>COUNT(Table1[[#This Row],[F open]:[M SuperVet]])</f>
        <v>1</v>
      </c>
    </row>
    <row r="991" spans="1:36" s="52" customFormat="1" x14ac:dyDescent="0.2">
      <c r="A991" s="16" t="str">
        <f t="shared" si="377"/>
        <v xml:space="preserve"> </v>
      </c>
      <c r="B991" s="16" t="s">
        <v>1950</v>
      </c>
      <c r="C991" s="15"/>
      <c r="D991" s="29" t="s">
        <v>217</v>
      </c>
      <c r="E991" s="29" t="s">
        <v>194</v>
      </c>
      <c r="F991" s="82">
        <f t="shared" si="363"/>
        <v>1340</v>
      </c>
      <c r="G991" s="82">
        <f>IF(Table1[[#This Row],[F open]]=""," ",RANK(AD991,$AD$5:$AD$1454,1))</f>
        <v>266</v>
      </c>
      <c r="H991" s="82" t="str">
        <f>IF(Table1[[#This Row],[F Vet]]=""," ",RANK(AE991,$AE$5:$AE$1454,1))</f>
        <v xml:space="preserve"> </v>
      </c>
      <c r="I991" s="82" t="str">
        <f>IF(Table1[[#This Row],[F SuperVet]]=""," ",RANK(AF991,$AF$5:$AF$1454,1))</f>
        <v xml:space="preserve"> </v>
      </c>
      <c r="J991" s="82" t="str">
        <f>IF(Table1[[#This Row],[M Open]]=""," ",RANK(AG991,$AG$5:$AG$1454,1))</f>
        <v xml:space="preserve"> </v>
      </c>
      <c r="K991" s="82" t="str">
        <f>IF(Table1[[#This Row],[M Vet]]=""," ",RANK(AH991,$AH$5:$AH$1454,1))</f>
        <v xml:space="preserve"> </v>
      </c>
      <c r="L991" s="82" t="str">
        <f>IF(Table1[[#This Row],[M SuperVet]]=""," ",RANK(AI991,$AI$5:$AI$1454,1))</f>
        <v xml:space="preserve"> </v>
      </c>
      <c r="M991" s="74">
        <v>404</v>
      </c>
      <c r="N991" s="74">
        <v>176</v>
      </c>
      <c r="O991" s="74">
        <v>47</v>
      </c>
      <c r="P991" s="74">
        <v>128</v>
      </c>
      <c r="Q991" s="17">
        <v>477</v>
      </c>
      <c r="R991" s="17">
        <v>139</v>
      </c>
      <c r="S991" s="17">
        <v>104</v>
      </c>
      <c r="T991" s="17">
        <v>179</v>
      </c>
      <c r="U991" s="55">
        <f>+Table1[[#This Row],[Thames Turbo Sprint Triathlon]]/$M$3</f>
        <v>1</v>
      </c>
      <c r="V991" s="55">
        <f t="shared" si="364"/>
        <v>1</v>
      </c>
      <c r="W991" s="55">
        <f t="shared" si="365"/>
        <v>1</v>
      </c>
      <c r="X991" s="55">
        <f t="shared" si="366"/>
        <v>1</v>
      </c>
      <c r="Y991" s="55">
        <f t="shared" si="367"/>
        <v>0.9262135922330097</v>
      </c>
      <c r="Z991" s="55">
        <f>+Table1[[#This Row],[Hillingdon Sprint Triathlon]]/$R$3</f>
        <v>1</v>
      </c>
      <c r="AA991" s="55">
        <f>+Table1[[#This Row],[London Fields]]/$S$3</f>
        <v>1</v>
      </c>
      <c r="AB991" s="55">
        <f>+Table1[[#This Row],[Jekyll &amp; Hyde Park Duathlon]]/$T$3</f>
        <v>1</v>
      </c>
      <c r="AC991" s="65">
        <f t="shared" si="368"/>
        <v>3.9262135922330099</v>
      </c>
      <c r="AD991" s="55">
        <f>+AC991</f>
        <v>3.9262135922330099</v>
      </c>
      <c r="AE991" s="55"/>
      <c r="AF991" s="55"/>
      <c r="AG991" s="55"/>
      <c r="AH991" s="55"/>
      <c r="AI991" s="55"/>
      <c r="AJ991" s="73">
        <f>COUNT(Table1[[#This Row],[F open]:[M SuperVet]])</f>
        <v>1</v>
      </c>
    </row>
    <row r="992" spans="1:36" s="52" customFormat="1" hidden="1" x14ac:dyDescent="0.2">
      <c r="A992" s="16" t="str">
        <f t="shared" si="377"/>
        <v xml:space="preserve"> </v>
      </c>
      <c r="B992" s="16" t="s">
        <v>428</v>
      </c>
      <c r="C992" s="15"/>
      <c r="D992" s="29" t="s">
        <v>217</v>
      </c>
      <c r="E992" s="29" t="s">
        <v>188</v>
      </c>
      <c r="F992" s="82">
        <f t="shared" si="363"/>
        <v>280</v>
      </c>
      <c r="G992" s="82" t="str">
        <f>IF(Table1[[#This Row],[F open]]=""," ",RANK(AD992,$AD$5:$AD$1454,1))</f>
        <v xml:space="preserve"> </v>
      </c>
      <c r="H992" s="82" t="str">
        <f>IF(Table1[[#This Row],[F Vet]]=""," ",RANK(AE992,$AE$5:$AE$1454,1))</f>
        <v xml:space="preserve"> </v>
      </c>
      <c r="I992" s="82" t="str">
        <f>IF(Table1[[#This Row],[F SuperVet]]=""," ",RANK(AF992,$AF$5:$AF$1454,1))</f>
        <v xml:space="preserve"> </v>
      </c>
      <c r="J992" s="82">
        <f>IF(Table1[[#This Row],[M Open]]=""," ",RANK(AG992,$AG$5:$AG$1454,1))</f>
        <v>167</v>
      </c>
      <c r="K992" s="82" t="str">
        <f>IF(Table1[[#This Row],[M Vet]]=""," ",RANK(AH992,$AH$5:$AH$1454,1))</f>
        <v xml:space="preserve"> </v>
      </c>
      <c r="L992" s="82" t="str">
        <f>IF(Table1[[#This Row],[M SuperVet]]=""," ",RANK(AI992,$AI$5:$AI$1454,1))</f>
        <v xml:space="preserve"> </v>
      </c>
      <c r="M992" s="74">
        <v>63</v>
      </c>
      <c r="N992" s="74">
        <v>176</v>
      </c>
      <c r="O992" s="74">
        <v>47</v>
      </c>
      <c r="P992" s="74">
        <v>128</v>
      </c>
      <c r="Q992" s="17">
        <v>515</v>
      </c>
      <c r="R992" s="17">
        <v>139</v>
      </c>
      <c r="S992" s="17">
        <v>104</v>
      </c>
      <c r="T992" s="17">
        <v>179</v>
      </c>
      <c r="U992" s="55">
        <f>+Table1[[#This Row],[Thames Turbo Sprint Triathlon]]/$M$3</f>
        <v>0.15594059405940594</v>
      </c>
      <c r="V992" s="55">
        <f t="shared" si="364"/>
        <v>1</v>
      </c>
      <c r="W992" s="55">
        <f t="shared" si="365"/>
        <v>1</v>
      </c>
      <c r="X992" s="55">
        <f t="shared" si="366"/>
        <v>1</v>
      </c>
      <c r="Y992" s="55">
        <f t="shared" si="367"/>
        <v>1</v>
      </c>
      <c r="Z992" s="55">
        <f>+Table1[[#This Row],[Hillingdon Sprint Triathlon]]/$R$3</f>
        <v>1</v>
      </c>
      <c r="AA992" s="55">
        <f>+Table1[[#This Row],[London Fields]]/$S$3</f>
        <v>1</v>
      </c>
      <c r="AB992" s="55">
        <f>+Table1[[#This Row],[Jekyll &amp; Hyde Park Duathlon]]/$T$3</f>
        <v>1</v>
      </c>
      <c r="AC992" s="65">
        <f t="shared" si="368"/>
        <v>3.1559405940594059</v>
      </c>
      <c r="AD992" s="55"/>
      <c r="AE992" s="55"/>
      <c r="AF992" s="55"/>
      <c r="AG992" s="55">
        <f t="shared" ref="AG992:AG996" si="378">+AC992</f>
        <v>3.1559405940594059</v>
      </c>
      <c r="AH992" s="55"/>
      <c r="AI992" s="55"/>
      <c r="AJ992" s="73">
        <f>COUNT(Table1[[#This Row],[F open]:[M SuperVet]])</f>
        <v>1</v>
      </c>
    </row>
    <row r="993" spans="1:36" s="52" customFormat="1" hidden="1" x14ac:dyDescent="0.2">
      <c r="A993" s="16" t="str">
        <f t="shared" si="377"/>
        <v xml:space="preserve"> </v>
      </c>
      <c r="B993" s="16" t="s">
        <v>227</v>
      </c>
      <c r="C993" s="15" t="s">
        <v>192</v>
      </c>
      <c r="D993" s="29" t="s">
        <v>217</v>
      </c>
      <c r="E993" s="29" t="s">
        <v>188</v>
      </c>
      <c r="F993" s="82">
        <f t="shared" si="363"/>
        <v>203</v>
      </c>
      <c r="G993" s="82" t="str">
        <f>IF(Table1[[#This Row],[F open]]=""," ",RANK(AD993,$AD$5:$AD$1454,1))</f>
        <v xml:space="preserve"> </v>
      </c>
      <c r="H993" s="82" t="str">
        <f>IF(Table1[[#This Row],[F Vet]]=""," ",RANK(AE993,$AE$5:$AE$1454,1))</f>
        <v xml:space="preserve"> </v>
      </c>
      <c r="I993" s="82" t="str">
        <f>IF(Table1[[#This Row],[F SuperVet]]=""," ",RANK(AF993,$AF$5:$AF$1454,1))</f>
        <v xml:space="preserve"> </v>
      </c>
      <c r="J993" s="82">
        <f>IF(Table1[[#This Row],[M Open]]=""," ",RANK(AG993,$AG$5:$AG$1454,1))</f>
        <v>117</v>
      </c>
      <c r="K993" s="82" t="str">
        <f>IF(Table1[[#This Row],[M Vet]]=""," ",RANK(AH993,$AH$5:$AH$1454,1))</f>
        <v xml:space="preserve"> </v>
      </c>
      <c r="L993" s="82" t="str">
        <f>IF(Table1[[#This Row],[M SuperVet]]=""," ",RANK(AI993,$AI$5:$AI$1454,1))</f>
        <v xml:space="preserve"> </v>
      </c>
      <c r="M993" s="74">
        <v>37</v>
      </c>
      <c r="N993" s="74">
        <v>176</v>
      </c>
      <c r="O993" s="74">
        <v>47</v>
      </c>
      <c r="P993" s="74">
        <v>128</v>
      </c>
      <c r="Q993" s="17">
        <v>515</v>
      </c>
      <c r="R993" s="17">
        <v>139</v>
      </c>
      <c r="S993" s="17">
        <v>104</v>
      </c>
      <c r="T993" s="17">
        <v>179</v>
      </c>
      <c r="U993" s="55">
        <f>+Table1[[#This Row],[Thames Turbo Sprint Triathlon]]/$M$3</f>
        <v>9.1584158415841582E-2</v>
      </c>
      <c r="V993" s="55">
        <f t="shared" si="364"/>
        <v>1</v>
      </c>
      <c r="W993" s="55">
        <f t="shared" si="365"/>
        <v>1</v>
      </c>
      <c r="X993" s="55">
        <f t="shared" si="366"/>
        <v>1</v>
      </c>
      <c r="Y993" s="55">
        <f t="shared" si="367"/>
        <v>1</v>
      </c>
      <c r="Z993" s="55">
        <f>+Table1[[#This Row],[Hillingdon Sprint Triathlon]]/$R$3</f>
        <v>1</v>
      </c>
      <c r="AA993" s="55">
        <f>+Table1[[#This Row],[London Fields]]/$S$3</f>
        <v>1</v>
      </c>
      <c r="AB993" s="55">
        <f>+Table1[[#This Row],[Jekyll &amp; Hyde Park Duathlon]]/$T$3</f>
        <v>1</v>
      </c>
      <c r="AC993" s="65">
        <f t="shared" si="368"/>
        <v>3.0915841584158414</v>
      </c>
      <c r="AD993" s="55"/>
      <c r="AE993" s="55"/>
      <c r="AF993" s="55"/>
      <c r="AG993" s="55">
        <f t="shared" si="378"/>
        <v>3.0915841584158414</v>
      </c>
      <c r="AH993" s="55"/>
      <c r="AI993" s="55"/>
      <c r="AJ993" s="73">
        <f>COUNT(Table1[[#This Row],[F open]:[M SuperVet]])</f>
        <v>1</v>
      </c>
    </row>
    <row r="994" spans="1:36" s="52" customFormat="1" hidden="1" x14ac:dyDescent="0.2">
      <c r="A994" s="16" t="str">
        <f t="shared" si="377"/>
        <v xml:space="preserve"> </v>
      </c>
      <c r="B994" s="16" t="s">
        <v>1383</v>
      </c>
      <c r="C994" s="15" t="s">
        <v>192</v>
      </c>
      <c r="D994" s="29" t="s">
        <v>217</v>
      </c>
      <c r="E994" s="29" t="s">
        <v>188</v>
      </c>
      <c r="F994" s="82">
        <f t="shared" si="363"/>
        <v>444</v>
      </c>
      <c r="G994" s="82" t="str">
        <f>IF(Table1[[#This Row],[F open]]=""," ",RANK(AD994,$AD$5:$AD$1454,1))</f>
        <v xml:space="preserve"> </v>
      </c>
      <c r="H994" s="82" t="str">
        <f>IF(Table1[[#This Row],[F Vet]]=""," ",RANK(AE994,$AE$5:$AE$1454,1))</f>
        <v xml:space="preserve"> </v>
      </c>
      <c r="I994" s="82" t="str">
        <f>IF(Table1[[#This Row],[F SuperVet]]=""," ",RANK(AF994,$AF$5:$AF$1454,1))</f>
        <v xml:space="preserve"> </v>
      </c>
      <c r="J994" s="82">
        <f>IF(Table1[[#This Row],[M Open]]=""," ",RANK(AG994,$AG$5:$AG$1454,1))</f>
        <v>256</v>
      </c>
      <c r="K994" s="82" t="str">
        <f>IF(Table1[[#This Row],[M Vet]]=""," ",RANK(AH994,$AH$5:$AH$1454,1))</f>
        <v xml:space="preserve"> </v>
      </c>
      <c r="L994" s="82" t="str">
        <f>IF(Table1[[#This Row],[M SuperVet]]=""," ",RANK(AI994,$AI$5:$AI$1454,1))</f>
        <v xml:space="preserve"> </v>
      </c>
      <c r="M994" s="74">
        <v>404</v>
      </c>
      <c r="N994" s="74">
        <v>50</v>
      </c>
      <c r="O994" s="74">
        <v>47</v>
      </c>
      <c r="P994" s="74">
        <v>128</v>
      </c>
      <c r="Q994" s="17">
        <v>515</v>
      </c>
      <c r="R994" s="17">
        <v>139</v>
      </c>
      <c r="S994" s="17">
        <v>104</v>
      </c>
      <c r="T994" s="17">
        <v>179</v>
      </c>
      <c r="U994" s="55">
        <f>+Table1[[#This Row],[Thames Turbo Sprint Triathlon]]/$M$3</f>
        <v>1</v>
      </c>
      <c r="V994" s="55">
        <f t="shared" si="364"/>
        <v>0.28409090909090912</v>
      </c>
      <c r="W994" s="55">
        <f t="shared" si="365"/>
        <v>1</v>
      </c>
      <c r="X994" s="55">
        <f t="shared" si="366"/>
        <v>1</v>
      </c>
      <c r="Y994" s="55">
        <f t="shared" si="367"/>
        <v>1</v>
      </c>
      <c r="Z994" s="55">
        <f>+Table1[[#This Row],[Hillingdon Sprint Triathlon]]/$R$3</f>
        <v>1</v>
      </c>
      <c r="AA994" s="55">
        <f>+Table1[[#This Row],[London Fields]]/$S$3</f>
        <v>1</v>
      </c>
      <c r="AB994" s="55">
        <f>+Table1[[#This Row],[Jekyll &amp; Hyde Park Duathlon]]/$T$3</f>
        <v>1</v>
      </c>
      <c r="AC994" s="65">
        <f t="shared" si="368"/>
        <v>3.2840909090909092</v>
      </c>
      <c r="AD994" s="55"/>
      <c r="AE994" s="55"/>
      <c r="AF994" s="55"/>
      <c r="AG994" s="55">
        <f t="shared" si="378"/>
        <v>3.2840909090909092</v>
      </c>
      <c r="AH994" s="55"/>
      <c r="AI994" s="55"/>
      <c r="AJ994" s="73">
        <f>COUNT(Table1[[#This Row],[F open]:[M SuperVet]])</f>
        <v>1</v>
      </c>
    </row>
    <row r="995" spans="1:36" s="52" customFormat="1" hidden="1" x14ac:dyDescent="0.2">
      <c r="A995" s="16" t="str">
        <f t="shared" si="377"/>
        <v xml:space="preserve"> </v>
      </c>
      <c r="B995" s="16" t="s">
        <v>1537</v>
      </c>
      <c r="C995" s="15" t="s">
        <v>66</v>
      </c>
      <c r="D995" s="29" t="s">
        <v>217</v>
      </c>
      <c r="E995" s="29" t="s">
        <v>1530</v>
      </c>
      <c r="F995" s="82">
        <f t="shared" si="363"/>
        <v>18</v>
      </c>
      <c r="G995" s="82" t="str">
        <f>IF(Table1[[#This Row],[F open]]=""," ",RANK(AD995,$AD$5:$AD$1454,1))</f>
        <v xml:space="preserve"> </v>
      </c>
      <c r="H995" s="82" t="str">
        <f>IF(Table1[[#This Row],[F Vet]]=""," ",RANK(AE995,$AE$5:$AE$1454,1))</f>
        <v xml:space="preserve"> </v>
      </c>
      <c r="I995" s="82" t="str">
        <f>IF(Table1[[#This Row],[F SuperVet]]=""," ",RANK(AF995,$AF$5:$AF$1454,1))</f>
        <v xml:space="preserve"> </v>
      </c>
      <c r="J995" s="82">
        <f>IF(Table1[[#This Row],[M Open]]=""," ",RANK(AG995,$AG$5:$AG$1454,1))</f>
        <v>10</v>
      </c>
      <c r="K995" s="82" t="str">
        <f>IF(Table1[[#This Row],[M Vet]]=""," ",RANK(AH995,$AH$5:$AH$1454,1))</f>
        <v xml:space="preserve"> </v>
      </c>
      <c r="L995" s="82" t="str">
        <f>IF(Table1[[#This Row],[M SuperVet]]=""," ",RANK(AI995,$AI$5:$AI$1454,1))</f>
        <v xml:space="preserve"> </v>
      </c>
      <c r="M995" s="74">
        <v>404</v>
      </c>
      <c r="N995" s="74">
        <v>176</v>
      </c>
      <c r="O995" s="74">
        <v>47</v>
      </c>
      <c r="P995" s="74">
        <v>15</v>
      </c>
      <c r="Q995" s="17">
        <v>31</v>
      </c>
      <c r="R995" s="17">
        <v>139</v>
      </c>
      <c r="S995" s="17">
        <v>104</v>
      </c>
      <c r="T995" s="17">
        <v>23</v>
      </c>
      <c r="U995" s="55">
        <f>+Table1[[#This Row],[Thames Turbo Sprint Triathlon]]/$M$3</f>
        <v>1</v>
      </c>
      <c r="V995" s="55">
        <f t="shared" si="364"/>
        <v>1</v>
      </c>
      <c r="W995" s="55">
        <f t="shared" si="365"/>
        <v>1</v>
      </c>
      <c r="X995" s="55">
        <f t="shared" si="366"/>
        <v>0.1171875</v>
      </c>
      <c r="Y995" s="55">
        <f t="shared" si="367"/>
        <v>6.0194174757281553E-2</v>
      </c>
      <c r="Z995" s="55">
        <f>+Table1[[#This Row],[Hillingdon Sprint Triathlon]]/$R$3</f>
        <v>1</v>
      </c>
      <c r="AA995" s="55">
        <f>+Table1[[#This Row],[London Fields]]/$S$3</f>
        <v>1</v>
      </c>
      <c r="AB995" s="55">
        <f>+Table1[[#This Row],[Jekyll &amp; Hyde Park Duathlon]]/$T$3</f>
        <v>0.12849162011173185</v>
      </c>
      <c r="AC995" s="65">
        <f t="shared" si="368"/>
        <v>1.3058732948690133</v>
      </c>
      <c r="AD995" s="55"/>
      <c r="AE995" s="55"/>
      <c r="AF995" s="55"/>
      <c r="AG995" s="55">
        <f t="shared" si="378"/>
        <v>1.3058732948690133</v>
      </c>
      <c r="AH995" s="55"/>
      <c r="AI995" s="55"/>
      <c r="AJ995" s="73">
        <f>COUNT(Table1[[#This Row],[F open]:[M SuperVet]])</f>
        <v>1</v>
      </c>
    </row>
    <row r="996" spans="1:36" s="52" customFormat="1" hidden="1" x14ac:dyDescent="0.2">
      <c r="A996" s="16" t="str">
        <f t="shared" ref="A996:A1000" si="379">IF(B995=B996,"y"," ")</f>
        <v xml:space="preserve"> </v>
      </c>
      <c r="B996" s="16" t="s">
        <v>1829</v>
      </c>
      <c r="C996" s="15"/>
      <c r="D996" s="29" t="s">
        <v>217</v>
      </c>
      <c r="E996" s="29" t="s">
        <v>188</v>
      </c>
      <c r="F996" s="82">
        <f t="shared" si="363"/>
        <v>901</v>
      </c>
      <c r="G996" s="82" t="str">
        <f>IF(Table1[[#This Row],[F open]]=""," ",RANK(AD996,$AD$5:$AD$1454,1))</f>
        <v xml:space="preserve"> </v>
      </c>
      <c r="H996" s="82" t="str">
        <f>IF(Table1[[#This Row],[F Vet]]=""," ",RANK(AE996,$AE$5:$AE$1454,1))</f>
        <v xml:space="preserve"> </v>
      </c>
      <c r="I996" s="82" t="str">
        <f>IF(Table1[[#This Row],[F SuperVet]]=""," ",RANK(AF996,$AF$5:$AF$1454,1))</f>
        <v xml:space="preserve"> </v>
      </c>
      <c r="J996" s="82">
        <f>IF(Table1[[#This Row],[M Open]]=""," ",RANK(AG996,$AG$5:$AG$1454,1))</f>
        <v>457</v>
      </c>
      <c r="K996" s="82" t="str">
        <f>IF(Table1[[#This Row],[M Vet]]=""," ",RANK(AH996,$AH$5:$AH$1454,1))</f>
        <v xml:space="preserve"> </v>
      </c>
      <c r="L996" s="82" t="str">
        <f>IF(Table1[[#This Row],[M SuperVet]]=""," ",RANK(AI996,$AI$5:$AI$1454,1))</f>
        <v xml:space="preserve"> </v>
      </c>
      <c r="M996" s="74">
        <v>404</v>
      </c>
      <c r="N996" s="74">
        <v>176</v>
      </c>
      <c r="O996" s="74">
        <v>47</v>
      </c>
      <c r="P996" s="74">
        <v>128</v>
      </c>
      <c r="Q996" s="17">
        <v>326</v>
      </c>
      <c r="R996" s="17">
        <v>139</v>
      </c>
      <c r="S996" s="17">
        <v>104</v>
      </c>
      <c r="T996" s="17">
        <v>179</v>
      </c>
      <c r="U996" s="55">
        <f>+Table1[[#This Row],[Thames Turbo Sprint Triathlon]]/$M$3</f>
        <v>1</v>
      </c>
      <c r="V996" s="55">
        <f t="shared" si="364"/>
        <v>1</v>
      </c>
      <c r="W996" s="55">
        <f t="shared" si="365"/>
        <v>1</v>
      </c>
      <c r="X996" s="55">
        <f t="shared" si="366"/>
        <v>1</v>
      </c>
      <c r="Y996" s="55">
        <f t="shared" si="367"/>
        <v>0.63300970873786411</v>
      </c>
      <c r="Z996" s="55">
        <f>+Table1[[#This Row],[Hillingdon Sprint Triathlon]]/$R$3</f>
        <v>1</v>
      </c>
      <c r="AA996" s="55">
        <f>+Table1[[#This Row],[London Fields]]/$S$3</f>
        <v>1</v>
      </c>
      <c r="AB996" s="55">
        <f>+Table1[[#This Row],[Jekyll &amp; Hyde Park Duathlon]]/$T$3</f>
        <v>1</v>
      </c>
      <c r="AC996" s="65">
        <f t="shared" si="368"/>
        <v>3.6330097087378643</v>
      </c>
      <c r="AD996" s="55"/>
      <c r="AE996" s="55"/>
      <c r="AF996" s="55"/>
      <c r="AG996" s="55">
        <f t="shared" si="378"/>
        <v>3.6330097087378643</v>
      </c>
      <c r="AH996" s="55"/>
      <c r="AI996" s="55"/>
      <c r="AJ996" s="73">
        <f>COUNT(Table1[[#This Row],[F open]:[M SuperVet]])</f>
        <v>1</v>
      </c>
    </row>
    <row r="997" spans="1:36" s="52" customFormat="1" x14ac:dyDescent="0.2">
      <c r="A997" s="16" t="str">
        <f t="shared" si="379"/>
        <v xml:space="preserve"> </v>
      </c>
      <c r="B997" s="16" t="s">
        <v>493</v>
      </c>
      <c r="C997" s="15" t="s">
        <v>1618</v>
      </c>
      <c r="D997" s="29" t="s">
        <v>1059</v>
      </c>
      <c r="E997" s="29" t="s">
        <v>194</v>
      </c>
      <c r="F997" s="82">
        <f t="shared" si="363"/>
        <v>106</v>
      </c>
      <c r="G997" s="82" t="str">
        <f>IF(Table1[[#This Row],[F open]]=""," ",RANK(AD997,$AD$5:$AD$1454,1))</f>
        <v xml:space="preserve"> </v>
      </c>
      <c r="H997" s="82" t="str">
        <f>IF(Table1[[#This Row],[F Vet]]=""," ",RANK(AE997,$AE$5:$AE$1454,1))</f>
        <v xml:space="preserve"> </v>
      </c>
      <c r="I997" s="82">
        <f>IF(Table1[[#This Row],[F SuperVet]]=""," ",RANK(AF997,$AF$5:$AF$1454,1))</f>
        <v>2</v>
      </c>
      <c r="J997" s="82" t="str">
        <f>IF(Table1[[#This Row],[M Open]]=""," ",RANK(AG997,$AG$5:$AG$1454,1))</f>
        <v xml:space="preserve"> </v>
      </c>
      <c r="K997" s="82" t="str">
        <f>IF(Table1[[#This Row],[M Vet]]=""," ",RANK(AH997,$AH$5:$AH$1454,1))</f>
        <v xml:space="preserve"> </v>
      </c>
      <c r="L997" s="82" t="str">
        <f>IF(Table1[[#This Row],[M SuperVet]]=""," ",RANK(AI997,$AI$5:$AI$1454,1))</f>
        <v xml:space="preserve"> </v>
      </c>
      <c r="M997" s="74">
        <v>404</v>
      </c>
      <c r="N997" s="74">
        <v>176</v>
      </c>
      <c r="O997" s="74">
        <v>47</v>
      </c>
      <c r="P997" s="74">
        <v>128</v>
      </c>
      <c r="Q997" s="17">
        <v>88</v>
      </c>
      <c r="R997" s="17">
        <v>139</v>
      </c>
      <c r="S997" s="17">
        <v>104</v>
      </c>
      <c r="T997" s="17">
        <v>113</v>
      </c>
      <c r="U997" s="55">
        <f>+Table1[[#This Row],[Thames Turbo Sprint Triathlon]]/$M$3</f>
        <v>1</v>
      </c>
      <c r="V997" s="55">
        <f t="shared" si="364"/>
        <v>1</v>
      </c>
      <c r="W997" s="55">
        <f t="shared" si="365"/>
        <v>1</v>
      </c>
      <c r="X997" s="55">
        <f t="shared" si="366"/>
        <v>1</v>
      </c>
      <c r="Y997" s="55">
        <f t="shared" si="367"/>
        <v>0.17087378640776699</v>
      </c>
      <c r="Z997" s="55">
        <f>+Table1[[#This Row],[Hillingdon Sprint Triathlon]]/$R$3</f>
        <v>1</v>
      </c>
      <c r="AA997" s="55">
        <f>+Table1[[#This Row],[London Fields]]/$S$3</f>
        <v>1</v>
      </c>
      <c r="AB997" s="55">
        <f>+Table1[[#This Row],[Jekyll &amp; Hyde Park Duathlon]]/$T$3</f>
        <v>0.63128491620111726</v>
      </c>
      <c r="AC997" s="65">
        <f t="shared" si="368"/>
        <v>2.8021587026088843</v>
      </c>
      <c r="AD997" s="55"/>
      <c r="AE997" s="55"/>
      <c r="AF997" s="55">
        <f>+AC997</f>
        <v>2.8021587026088843</v>
      </c>
      <c r="AG997" s="55"/>
      <c r="AH997" s="55"/>
      <c r="AI997" s="55"/>
      <c r="AJ997" s="73">
        <f>COUNT(Table1[[#This Row],[F open]:[M SuperVet]])</f>
        <v>1</v>
      </c>
    </row>
    <row r="998" spans="1:36" s="52" customFormat="1" hidden="1" x14ac:dyDescent="0.2">
      <c r="A998" s="16" t="str">
        <f t="shared" si="379"/>
        <v xml:space="preserve"> </v>
      </c>
      <c r="B998" s="16" t="s">
        <v>294</v>
      </c>
      <c r="C998" s="15" t="s">
        <v>192</v>
      </c>
      <c r="D998" s="29" t="s">
        <v>217</v>
      </c>
      <c r="E998" s="29" t="s">
        <v>188</v>
      </c>
      <c r="F998" s="82">
        <f t="shared" si="363"/>
        <v>126</v>
      </c>
      <c r="G998" s="82" t="str">
        <f>IF(Table1[[#This Row],[F open]]=""," ",RANK(AD998,$AD$5:$AD$1454,1))</f>
        <v xml:space="preserve"> </v>
      </c>
      <c r="H998" s="82" t="str">
        <f>IF(Table1[[#This Row],[F Vet]]=""," ",RANK(AE998,$AE$5:$AE$1454,1))</f>
        <v xml:space="preserve"> </v>
      </c>
      <c r="I998" s="82" t="str">
        <f>IF(Table1[[#This Row],[F SuperVet]]=""," ",RANK(AF998,$AF$5:$AF$1454,1))</f>
        <v xml:space="preserve"> </v>
      </c>
      <c r="J998" s="82">
        <f>IF(Table1[[#This Row],[M Open]]=""," ",RANK(AG998,$AG$5:$AG$1454,1))</f>
        <v>64</v>
      </c>
      <c r="K998" s="82" t="str">
        <f>IF(Table1[[#This Row],[M Vet]]=""," ",RANK(AH998,$AH$5:$AH$1454,1))</f>
        <v xml:space="preserve"> </v>
      </c>
      <c r="L998" s="82" t="str">
        <f>IF(Table1[[#This Row],[M SuperVet]]=""," ",RANK(AI998,$AI$5:$AI$1454,1))</f>
        <v xml:space="preserve"> </v>
      </c>
      <c r="M998" s="74">
        <v>404</v>
      </c>
      <c r="N998" s="74">
        <v>2</v>
      </c>
      <c r="O998" s="74">
        <v>47</v>
      </c>
      <c r="P998" s="74">
        <v>128</v>
      </c>
      <c r="Q998" s="17">
        <v>515</v>
      </c>
      <c r="R998" s="17">
        <v>139</v>
      </c>
      <c r="S998" s="17">
        <v>104</v>
      </c>
      <c r="T998" s="17">
        <v>179</v>
      </c>
      <c r="U998" s="55">
        <f>+Table1[[#This Row],[Thames Turbo Sprint Triathlon]]/$M$3</f>
        <v>1</v>
      </c>
      <c r="V998" s="55">
        <f t="shared" si="364"/>
        <v>1.1363636363636364E-2</v>
      </c>
      <c r="W998" s="55">
        <f t="shared" si="365"/>
        <v>1</v>
      </c>
      <c r="X998" s="55">
        <f t="shared" si="366"/>
        <v>1</v>
      </c>
      <c r="Y998" s="55">
        <f t="shared" si="367"/>
        <v>1</v>
      </c>
      <c r="Z998" s="55">
        <f>+Table1[[#This Row],[Hillingdon Sprint Triathlon]]/$R$3</f>
        <v>1</v>
      </c>
      <c r="AA998" s="55">
        <f>+Table1[[#This Row],[London Fields]]/$S$3</f>
        <v>1</v>
      </c>
      <c r="AB998" s="55">
        <f>+Table1[[#This Row],[Jekyll &amp; Hyde Park Duathlon]]/$T$3</f>
        <v>1</v>
      </c>
      <c r="AC998" s="65">
        <f t="shared" si="368"/>
        <v>3.0113636363636367</v>
      </c>
      <c r="AD998" s="55"/>
      <c r="AE998" s="55"/>
      <c r="AF998" s="55"/>
      <c r="AG998" s="55">
        <f t="shared" ref="AG998:AG1001" si="380">+AC998</f>
        <v>3.0113636363636367</v>
      </c>
      <c r="AH998" s="55"/>
      <c r="AI998" s="55"/>
      <c r="AJ998" s="73">
        <f>COUNT(Table1[[#This Row],[F open]:[M SuperVet]])</f>
        <v>1</v>
      </c>
    </row>
    <row r="999" spans="1:36" s="52" customFormat="1" hidden="1" x14ac:dyDescent="0.2">
      <c r="A999" s="16" t="str">
        <f t="shared" si="379"/>
        <v xml:space="preserve"> </v>
      </c>
      <c r="B999" s="16" t="s">
        <v>1505</v>
      </c>
      <c r="C999" s="15" t="s">
        <v>52</v>
      </c>
      <c r="D999" s="29" t="s">
        <v>217</v>
      </c>
      <c r="E999" s="29" t="s">
        <v>188</v>
      </c>
      <c r="F999" s="82">
        <f t="shared" si="363"/>
        <v>705</v>
      </c>
      <c r="G999" s="82" t="str">
        <f>IF(Table1[[#This Row],[F open]]=""," ",RANK(AD999,$AD$5:$AD$1454,1))</f>
        <v xml:space="preserve"> </v>
      </c>
      <c r="H999" s="82" t="str">
        <f>IF(Table1[[#This Row],[F Vet]]=""," ",RANK(AE999,$AE$5:$AE$1454,1))</f>
        <v xml:space="preserve"> </v>
      </c>
      <c r="I999" s="82" t="str">
        <f>IF(Table1[[#This Row],[F SuperVet]]=""," ",RANK(AF999,$AF$5:$AF$1454,1))</f>
        <v xml:space="preserve"> </v>
      </c>
      <c r="J999" s="82">
        <f>IF(Table1[[#This Row],[M Open]]=""," ",RANK(AG999,$AG$5:$AG$1454,1))</f>
        <v>381</v>
      </c>
      <c r="K999" s="82" t="str">
        <f>IF(Table1[[#This Row],[M Vet]]=""," ",RANK(AH999,$AH$5:$AH$1454,1))</f>
        <v xml:space="preserve"> </v>
      </c>
      <c r="L999" s="82" t="str">
        <f>IF(Table1[[#This Row],[M SuperVet]]=""," ",RANK(AI999,$AI$5:$AI$1454,1))</f>
        <v xml:space="preserve"> </v>
      </c>
      <c r="M999" s="74">
        <v>404</v>
      </c>
      <c r="N999" s="74">
        <v>176</v>
      </c>
      <c r="O999" s="74">
        <v>23</v>
      </c>
      <c r="P999" s="74">
        <v>128</v>
      </c>
      <c r="Q999" s="17">
        <v>515</v>
      </c>
      <c r="R999" s="17">
        <v>139</v>
      </c>
      <c r="S999" s="17">
        <v>104</v>
      </c>
      <c r="T999" s="17">
        <v>179</v>
      </c>
      <c r="U999" s="55">
        <f>+Table1[[#This Row],[Thames Turbo Sprint Triathlon]]/$M$3</f>
        <v>1</v>
      </c>
      <c r="V999" s="55">
        <f t="shared" si="364"/>
        <v>1</v>
      </c>
      <c r="W999" s="55">
        <f t="shared" si="365"/>
        <v>0.48936170212765956</v>
      </c>
      <c r="X999" s="55">
        <f t="shared" si="366"/>
        <v>1</v>
      </c>
      <c r="Y999" s="55">
        <f t="shared" si="367"/>
        <v>1</v>
      </c>
      <c r="Z999" s="55">
        <f>+Table1[[#This Row],[Hillingdon Sprint Triathlon]]/$R$3</f>
        <v>1</v>
      </c>
      <c r="AA999" s="55">
        <f>+Table1[[#This Row],[London Fields]]/$S$3</f>
        <v>1</v>
      </c>
      <c r="AB999" s="55">
        <f>+Table1[[#This Row],[Jekyll &amp; Hyde Park Duathlon]]/$T$3</f>
        <v>1</v>
      </c>
      <c r="AC999" s="65">
        <f t="shared" si="368"/>
        <v>3.4893617021276597</v>
      </c>
      <c r="AD999" s="55"/>
      <c r="AE999" s="55"/>
      <c r="AF999" s="55"/>
      <c r="AG999" s="55">
        <f t="shared" si="380"/>
        <v>3.4893617021276597</v>
      </c>
      <c r="AH999" s="55"/>
      <c r="AI999" s="55"/>
      <c r="AJ999" s="73">
        <f>COUNT(Table1[[#This Row],[F open]:[M SuperVet]])</f>
        <v>1</v>
      </c>
    </row>
    <row r="1000" spans="1:36" s="52" customFormat="1" hidden="1" x14ac:dyDescent="0.2">
      <c r="A1000" s="16" t="str">
        <f t="shared" si="379"/>
        <v xml:space="preserve"> </v>
      </c>
      <c r="B1000" s="16" t="s">
        <v>1764</v>
      </c>
      <c r="C1000" s="15" t="s">
        <v>1615</v>
      </c>
      <c r="D1000" s="29" t="s">
        <v>217</v>
      </c>
      <c r="E1000" s="29" t="s">
        <v>188</v>
      </c>
      <c r="F1000" s="82">
        <f t="shared" si="363"/>
        <v>664</v>
      </c>
      <c r="G1000" s="82" t="str">
        <f>IF(Table1[[#This Row],[F open]]=""," ",RANK(AD1000,$AD$5:$AD$1454,1))</f>
        <v xml:space="preserve"> </v>
      </c>
      <c r="H1000" s="82" t="str">
        <f>IF(Table1[[#This Row],[F Vet]]=""," ",RANK(AE1000,$AE$5:$AE$1454,1))</f>
        <v xml:space="preserve"> </v>
      </c>
      <c r="I1000" s="82" t="str">
        <f>IF(Table1[[#This Row],[F SuperVet]]=""," ",RANK(AF1000,$AF$5:$AF$1454,1))</f>
        <v xml:space="preserve"> </v>
      </c>
      <c r="J1000" s="82">
        <f>IF(Table1[[#This Row],[M Open]]=""," ",RANK(AG1000,$AG$5:$AG$1454,1))</f>
        <v>358</v>
      </c>
      <c r="K1000" s="82" t="str">
        <f>IF(Table1[[#This Row],[M Vet]]=""," ",RANK(AH1000,$AH$5:$AH$1454,1))</f>
        <v xml:space="preserve"> </v>
      </c>
      <c r="L1000" s="82" t="str">
        <f>IF(Table1[[#This Row],[M SuperVet]]=""," ",RANK(AI1000,$AI$5:$AI$1454,1))</f>
        <v xml:space="preserve"> </v>
      </c>
      <c r="M1000" s="74">
        <v>404</v>
      </c>
      <c r="N1000" s="74">
        <v>176</v>
      </c>
      <c r="O1000" s="74">
        <v>47</v>
      </c>
      <c r="P1000" s="74">
        <v>128</v>
      </c>
      <c r="Q1000" s="17">
        <v>237</v>
      </c>
      <c r="R1000" s="17">
        <v>139</v>
      </c>
      <c r="S1000" s="17">
        <v>104</v>
      </c>
      <c r="T1000" s="17">
        <v>179</v>
      </c>
      <c r="U1000" s="55">
        <f>+Table1[[#This Row],[Thames Turbo Sprint Triathlon]]/$M$3</f>
        <v>1</v>
      </c>
      <c r="V1000" s="55">
        <f t="shared" si="364"/>
        <v>1</v>
      </c>
      <c r="W1000" s="55">
        <f t="shared" si="365"/>
        <v>1</v>
      </c>
      <c r="X1000" s="55">
        <f t="shared" si="366"/>
        <v>1</v>
      </c>
      <c r="Y1000" s="55">
        <f t="shared" si="367"/>
        <v>0.46019417475728153</v>
      </c>
      <c r="Z1000" s="55">
        <f>+Table1[[#This Row],[Hillingdon Sprint Triathlon]]/$R$3</f>
        <v>1</v>
      </c>
      <c r="AA1000" s="55">
        <f>+Table1[[#This Row],[London Fields]]/$S$3</f>
        <v>1</v>
      </c>
      <c r="AB1000" s="55">
        <f>+Table1[[#This Row],[Jekyll &amp; Hyde Park Duathlon]]/$T$3</f>
        <v>1</v>
      </c>
      <c r="AC1000" s="65">
        <f t="shared" si="368"/>
        <v>3.4601941747572815</v>
      </c>
      <c r="AD1000" s="55"/>
      <c r="AE1000" s="55"/>
      <c r="AF1000" s="55"/>
      <c r="AG1000" s="55">
        <f t="shared" si="380"/>
        <v>3.4601941747572815</v>
      </c>
      <c r="AH1000" s="55"/>
      <c r="AI1000" s="55"/>
      <c r="AJ1000" s="73">
        <f>COUNT(Table1[[#This Row],[F open]:[M SuperVet]])</f>
        <v>1</v>
      </c>
    </row>
    <row r="1001" spans="1:36" s="52" customFormat="1" hidden="1" x14ac:dyDescent="0.2">
      <c r="A1001" s="16" t="str">
        <f t="shared" ref="A1001:A1026" si="381">IF(B1000=B1001,"y"," ")</f>
        <v xml:space="preserve"> </v>
      </c>
      <c r="B1001" s="16" t="s">
        <v>1772</v>
      </c>
      <c r="C1001" s="15"/>
      <c r="D1001" s="29" t="s">
        <v>217</v>
      </c>
      <c r="E1001" s="29" t="s">
        <v>188</v>
      </c>
      <c r="F1001" s="82">
        <f t="shared" si="363"/>
        <v>688</v>
      </c>
      <c r="G1001" s="82" t="str">
        <f>IF(Table1[[#This Row],[F open]]=""," ",RANK(AD1001,$AD$5:$AD$1454,1))</f>
        <v xml:space="preserve"> </v>
      </c>
      <c r="H1001" s="82" t="str">
        <f>IF(Table1[[#This Row],[F Vet]]=""," ",RANK(AE1001,$AE$5:$AE$1454,1))</f>
        <v xml:space="preserve"> </v>
      </c>
      <c r="I1001" s="82" t="str">
        <f>IF(Table1[[#This Row],[F SuperVet]]=""," ",RANK(AF1001,$AF$5:$AF$1454,1))</f>
        <v xml:space="preserve"> </v>
      </c>
      <c r="J1001" s="82">
        <f>IF(Table1[[#This Row],[M Open]]=""," ",RANK(AG1001,$AG$5:$AG$1454,1))</f>
        <v>370</v>
      </c>
      <c r="K1001" s="82" t="str">
        <f>IF(Table1[[#This Row],[M Vet]]=""," ",RANK(AH1001,$AH$5:$AH$1454,1))</f>
        <v xml:space="preserve"> </v>
      </c>
      <c r="L1001" s="82" t="str">
        <f>IF(Table1[[#This Row],[M SuperVet]]=""," ",RANK(AI1001,$AI$5:$AI$1454,1))</f>
        <v xml:space="preserve"> </v>
      </c>
      <c r="M1001" s="74">
        <v>404</v>
      </c>
      <c r="N1001" s="74">
        <v>176</v>
      </c>
      <c r="O1001" s="74">
        <v>47</v>
      </c>
      <c r="P1001" s="74">
        <v>128</v>
      </c>
      <c r="Q1001" s="17">
        <v>246</v>
      </c>
      <c r="R1001" s="17">
        <v>139</v>
      </c>
      <c r="S1001" s="17">
        <v>104</v>
      </c>
      <c r="T1001" s="17">
        <v>179</v>
      </c>
      <c r="U1001" s="55">
        <f>+Table1[[#This Row],[Thames Turbo Sprint Triathlon]]/$M$3</f>
        <v>1</v>
      </c>
      <c r="V1001" s="55">
        <f t="shared" si="364"/>
        <v>1</v>
      </c>
      <c r="W1001" s="55">
        <f t="shared" si="365"/>
        <v>1</v>
      </c>
      <c r="X1001" s="55">
        <f t="shared" si="366"/>
        <v>1</v>
      </c>
      <c r="Y1001" s="55">
        <f t="shared" si="367"/>
        <v>0.47766990291262135</v>
      </c>
      <c r="Z1001" s="55">
        <f>+Table1[[#This Row],[Hillingdon Sprint Triathlon]]/$R$3</f>
        <v>1</v>
      </c>
      <c r="AA1001" s="55">
        <f>+Table1[[#This Row],[London Fields]]/$S$3</f>
        <v>1</v>
      </c>
      <c r="AB1001" s="55">
        <f>+Table1[[#This Row],[Jekyll &amp; Hyde Park Duathlon]]/$T$3</f>
        <v>1</v>
      </c>
      <c r="AC1001" s="65">
        <f t="shared" si="368"/>
        <v>3.4776699029126212</v>
      </c>
      <c r="AD1001" s="55"/>
      <c r="AE1001" s="55"/>
      <c r="AF1001" s="55"/>
      <c r="AG1001" s="55">
        <f t="shared" si="380"/>
        <v>3.4776699029126212</v>
      </c>
      <c r="AH1001" s="55"/>
      <c r="AI1001" s="55"/>
      <c r="AJ1001" s="73">
        <f>COUNT(Table1[[#This Row],[F open]:[M SuperVet]])</f>
        <v>1</v>
      </c>
    </row>
    <row r="1002" spans="1:36" s="52" customFormat="1" hidden="1" x14ac:dyDescent="0.2">
      <c r="A1002" s="16" t="str">
        <f t="shared" si="381"/>
        <v xml:space="preserve"> </v>
      </c>
      <c r="B1002" s="16" t="s">
        <v>1400</v>
      </c>
      <c r="C1002" s="15" t="s">
        <v>138</v>
      </c>
      <c r="D1002" s="29" t="s">
        <v>397</v>
      </c>
      <c r="E1002" s="29" t="s">
        <v>188</v>
      </c>
      <c r="F1002" s="82">
        <f t="shared" si="363"/>
        <v>593</v>
      </c>
      <c r="G1002" s="82" t="str">
        <f>IF(Table1[[#This Row],[F open]]=""," ",RANK(AD1002,$AD$5:$AD$1454,1))</f>
        <v xml:space="preserve"> </v>
      </c>
      <c r="H1002" s="82" t="str">
        <f>IF(Table1[[#This Row],[F Vet]]=""," ",RANK(AE1002,$AE$5:$AE$1454,1))</f>
        <v xml:space="preserve"> </v>
      </c>
      <c r="I1002" s="82" t="str">
        <f>IF(Table1[[#This Row],[F SuperVet]]=""," ",RANK(AF1002,$AF$5:$AF$1454,1))</f>
        <v xml:space="preserve"> </v>
      </c>
      <c r="J1002" s="82" t="str">
        <f>IF(Table1[[#This Row],[M Open]]=""," ",RANK(AG1002,$AG$5:$AG$1454,1))</f>
        <v xml:space="preserve"> </v>
      </c>
      <c r="K1002" s="82">
        <f>IF(Table1[[#This Row],[M Vet]]=""," ",RANK(AH1002,$AH$5:$AH$1454,1))</f>
        <v>148</v>
      </c>
      <c r="L1002" s="82" t="str">
        <f>IF(Table1[[#This Row],[M SuperVet]]=""," ",RANK(AI1002,$AI$5:$AI$1454,1))</f>
        <v xml:space="preserve"> </v>
      </c>
      <c r="M1002" s="74">
        <v>404</v>
      </c>
      <c r="N1002" s="74">
        <v>71</v>
      </c>
      <c r="O1002" s="74">
        <v>47</v>
      </c>
      <c r="P1002" s="74">
        <v>128</v>
      </c>
      <c r="Q1002" s="17">
        <v>515</v>
      </c>
      <c r="R1002" s="17">
        <v>139</v>
      </c>
      <c r="S1002" s="17">
        <v>104</v>
      </c>
      <c r="T1002" s="17">
        <v>179</v>
      </c>
      <c r="U1002" s="55">
        <f>+Table1[[#This Row],[Thames Turbo Sprint Triathlon]]/$M$3</f>
        <v>1</v>
      </c>
      <c r="V1002" s="55">
        <f t="shared" si="364"/>
        <v>0.40340909090909088</v>
      </c>
      <c r="W1002" s="55">
        <f t="shared" si="365"/>
        <v>1</v>
      </c>
      <c r="X1002" s="55">
        <f t="shared" si="366"/>
        <v>1</v>
      </c>
      <c r="Y1002" s="55">
        <f t="shared" si="367"/>
        <v>1</v>
      </c>
      <c r="Z1002" s="55">
        <f>+Table1[[#This Row],[Hillingdon Sprint Triathlon]]/$R$3</f>
        <v>1</v>
      </c>
      <c r="AA1002" s="55">
        <f>+Table1[[#This Row],[London Fields]]/$S$3</f>
        <v>1</v>
      </c>
      <c r="AB1002" s="55">
        <f>+Table1[[#This Row],[Jekyll &amp; Hyde Park Duathlon]]/$T$3</f>
        <v>1</v>
      </c>
      <c r="AC1002" s="65">
        <f t="shared" si="368"/>
        <v>3.4034090909090908</v>
      </c>
      <c r="AD1002" s="55"/>
      <c r="AE1002" s="55"/>
      <c r="AF1002" s="55"/>
      <c r="AG1002" s="55"/>
      <c r="AH1002" s="55">
        <f>+AC1002</f>
        <v>3.4034090909090908</v>
      </c>
      <c r="AI1002" s="55"/>
      <c r="AJ1002" s="73">
        <f>COUNT(Table1[[#This Row],[F open]:[M SuperVet]])</f>
        <v>1</v>
      </c>
    </row>
    <row r="1003" spans="1:36" s="52" customFormat="1" hidden="1" x14ac:dyDescent="0.2">
      <c r="A1003" s="16" t="str">
        <f t="shared" si="381"/>
        <v xml:space="preserve"> </v>
      </c>
      <c r="B1003" s="16" t="s">
        <v>2183</v>
      </c>
      <c r="C1003" s="15"/>
      <c r="D1003" s="29" t="s">
        <v>217</v>
      </c>
      <c r="E1003" s="29" t="s">
        <v>188</v>
      </c>
      <c r="F1003" s="82">
        <f t="shared" si="363"/>
        <v>487</v>
      </c>
      <c r="G1003" s="82" t="str">
        <f>IF(Table1[[#This Row],[F open]]=""," ",RANK(AD1003,$AD$5:$AD$1454,1))</f>
        <v xml:space="preserve"> </v>
      </c>
      <c r="H1003" s="82" t="str">
        <f>IF(Table1[[#This Row],[F Vet]]=""," ",RANK(AE1003,$AE$5:$AE$1454,1))</f>
        <v xml:space="preserve"> </v>
      </c>
      <c r="I1003" s="82" t="str">
        <f>IF(Table1[[#This Row],[F SuperVet]]=""," ",RANK(AF1003,$AF$5:$AF$1454,1))</f>
        <v xml:space="preserve"> </v>
      </c>
      <c r="J1003" s="82">
        <f>IF(Table1[[#This Row],[M Open]]=""," ",RANK(AG1003,$AG$5:$AG$1454,1))</f>
        <v>281</v>
      </c>
      <c r="K1003" s="82" t="str">
        <f>IF(Table1[[#This Row],[M Vet]]=""," ",RANK(AH1003,$AH$5:$AH$1454,1))</f>
        <v xml:space="preserve"> </v>
      </c>
      <c r="L1003" s="82" t="str">
        <f>IF(Table1[[#This Row],[M SuperVet]]=""," ",RANK(AI1003,$AI$5:$AI$1454,1))</f>
        <v xml:space="preserve"> </v>
      </c>
      <c r="M1003" s="74">
        <v>404</v>
      </c>
      <c r="N1003" s="74">
        <v>176</v>
      </c>
      <c r="O1003" s="74">
        <v>47</v>
      </c>
      <c r="P1003" s="74">
        <v>128</v>
      </c>
      <c r="Q1003" s="17">
        <v>515</v>
      </c>
      <c r="R1003" s="17">
        <v>139</v>
      </c>
      <c r="S1003" s="17">
        <v>104</v>
      </c>
      <c r="T1003" s="17">
        <v>57</v>
      </c>
      <c r="U1003" s="55">
        <f>+Table1[[#This Row],[Thames Turbo Sprint Triathlon]]/$M$3</f>
        <v>1</v>
      </c>
      <c r="V1003" s="55">
        <f t="shared" si="364"/>
        <v>1</v>
      </c>
      <c r="W1003" s="55">
        <f t="shared" si="365"/>
        <v>1</v>
      </c>
      <c r="X1003" s="55">
        <f t="shared" si="366"/>
        <v>1</v>
      </c>
      <c r="Y1003" s="55">
        <f t="shared" si="367"/>
        <v>1</v>
      </c>
      <c r="Z1003" s="55">
        <f>+Table1[[#This Row],[Hillingdon Sprint Triathlon]]/$R$3</f>
        <v>1</v>
      </c>
      <c r="AA1003" s="55">
        <f>+Table1[[#This Row],[London Fields]]/$S$3</f>
        <v>1</v>
      </c>
      <c r="AB1003" s="55">
        <f>+Table1[[#This Row],[Jekyll &amp; Hyde Park Duathlon]]/$T$3</f>
        <v>0.31843575418994413</v>
      </c>
      <c r="AC1003" s="65">
        <f t="shared" si="368"/>
        <v>3.3184357541899443</v>
      </c>
      <c r="AD1003" s="55"/>
      <c r="AE1003" s="55"/>
      <c r="AF1003" s="55"/>
      <c r="AG1003" s="55">
        <f t="shared" ref="AG1003:AG1004" si="382">+AC1003</f>
        <v>3.3184357541899443</v>
      </c>
      <c r="AH1003" s="55"/>
      <c r="AI1003" s="55"/>
      <c r="AJ1003" s="73">
        <f>COUNT(Table1[[#This Row],[F open]:[M SuperVet]])</f>
        <v>1</v>
      </c>
    </row>
    <row r="1004" spans="1:36" s="52" customFormat="1" hidden="1" x14ac:dyDescent="0.2">
      <c r="A1004" s="16" t="str">
        <f t="shared" si="381"/>
        <v xml:space="preserve"> </v>
      </c>
      <c r="B1004" s="16" t="s">
        <v>762</v>
      </c>
      <c r="C1004" s="15"/>
      <c r="D1004" s="29" t="s">
        <v>217</v>
      </c>
      <c r="E1004" s="29" t="s">
        <v>188</v>
      </c>
      <c r="F1004" s="82">
        <f t="shared" si="363"/>
        <v>249</v>
      </c>
      <c r="G1004" s="82" t="str">
        <f>IF(Table1[[#This Row],[F open]]=""," ",RANK(AD1004,$AD$5:$AD$1454,1))</f>
        <v xml:space="preserve"> </v>
      </c>
      <c r="H1004" s="82" t="str">
        <f>IF(Table1[[#This Row],[F Vet]]=""," ",RANK(AE1004,$AE$5:$AE$1454,1))</f>
        <v xml:space="preserve"> </v>
      </c>
      <c r="I1004" s="82" t="str">
        <f>IF(Table1[[#This Row],[F SuperVet]]=""," ",RANK(AF1004,$AF$5:$AF$1454,1))</f>
        <v xml:space="preserve"> </v>
      </c>
      <c r="J1004" s="82">
        <f>IF(Table1[[#This Row],[M Open]]=""," ",RANK(AG1004,$AG$5:$AG$1454,1))</f>
        <v>149</v>
      </c>
      <c r="K1004" s="82" t="str">
        <f>IF(Table1[[#This Row],[M Vet]]=""," ",RANK(AH1004,$AH$5:$AH$1454,1))</f>
        <v xml:space="preserve"> </v>
      </c>
      <c r="L1004" s="82" t="str">
        <f>IF(Table1[[#This Row],[M SuperVet]]=""," ",RANK(AI1004,$AI$5:$AI$1454,1))</f>
        <v xml:space="preserve"> </v>
      </c>
      <c r="M1004" s="74">
        <v>52</v>
      </c>
      <c r="N1004" s="74">
        <v>176</v>
      </c>
      <c r="O1004" s="74">
        <v>47</v>
      </c>
      <c r="P1004" s="74">
        <v>128</v>
      </c>
      <c r="Q1004" s="17">
        <v>515</v>
      </c>
      <c r="R1004" s="17">
        <v>139</v>
      </c>
      <c r="S1004" s="17">
        <v>104</v>
      </c>
      <c r="T1004" s="17">
        <v>179</v>
      </c>
      <c r="U1004" s="55">
        <f>+Table1[[#This Row],[Thames Turbo Sprint Triathlon]]/$M$3</f>
        <v>0.12871287128712872</v>
      </c>
      <c r="V1004" s="55">
        <f t="shared" si="364"/>
        <v>1</v>
      </c>
      <c r="W1004" s="55">
        <f t="shared" si="365"/>
        <v>1</v>
      </c>
      <c r="X1004" s="55">
        <f t="shared" si="366"/>
        <v>1</v>
      </c>
      <c r="Y1004" s="55">
        <f t="shared" si="367"/>
        <v>1</v>
      </c>
      <c r="Z1004" s="55">
        <f>+Table1[[#This Row],[Hillingdon Sprint Triathlon]]/$R$3</f>
        <v>1</v>
      </c>
      <c r="AA1004" s="55">
        <f>+Table1[[#This Row],[London Fields]]/$S$3</f>
        <v>1</v>
      </c>
      <c r="AB1004" s="55">
        <f>+Table1[[#This Row],[Jekyll &amp; Hyde Park Duathlon]]/$T$3</f>
        <v>1</v>
      </c>
      <c r="AC1004" s="65">
        <f t="shared" si="368"/>
        <v>3.1287128712871288</v>
      </c>
      <c r="AD1004" s="55"/>
      <c r="AE1004" s="55"/>
      <c r="AF1004" s="55"/>
      <c r="AG1004" s="55">
        <f t="shared" si="382"/>
        <v>3.1287128712871288</v>
      </c>
      <c r="AH1004" s="55"/>
      <c r="AI1004" s="55"/>
      <c r="AJ1004" s="73">
        <f>COUNT(Table1[[#This Row],[F open]:[M SuperVet]])</f>
        <v>1</v>
      </c>
    </row>
    <row r="1005" spans="1:36" s="52" customFormat="1" x14ac:dyDescent="0.2">
      <c r="A1005" s="16" t="str">
        <f t="shared" si="381"/>
        <v xml:space="preserve"> </v>
      </c>
      <c r="B1005" s="16" t="s">
        <v>1927</v>
      </c>
      <c r="C1005" s="15"/>
      <c r="D1005" s="29" t="s">
        <v>217</v>
      </c>
      <c r="E1005" s="29" t="s">
        <v>194</v>
      </c>
      <c r="F1005" s="82">
        <f t="shared" si="363"/>
        <v>1254</v>
      </c>
      <c r="G1005" s="82">
        <f>IF(Table1[[#This Row],[F open]]=""," ",RANK(AD1005,$AD$5:$AD$1454,1))</f>
        <v>238</v>
      </c>
      <c r="H1005" s="82" t="str">
        <f>IF(Table1[[#This Row],[F Vet]]=""," ",RANK(AE1005,$AE$5:$AE$1454,1))</f>
        <v xml:space="preserve"> </v>
      </c>
      <c r="I1005" s="82" t="str">
        <f>IF(Table1[[#This Row],[F SuperVet]]=""," ",RANK(AF1005,$AF$5:$AF$1454,1))</f>
        <v xml:space="preserve"> </v>
      </c>
      <c r="J1005" s="82" t="str">
        <f>IF(Table1[[#This Row],[M Open]]=""," ",RANK(AG1005,$AG$5:$AG$1454,1))</f>
        <v xml:space="preserve"> </v>
      </c>
      <c r="K1005" s="82" t="str">
        <f>IF(Table1[[#This Row],[M Vet]]=""," ",RANK(AH1005,$AH$5:$AH$1454,1))</f>
        <v xml:space="preserve"> </v>
      </c>
      <c r="L1005" s="82" t="str">
        <f>IF(Table1[[#This Row],[M SuperVet]]=""," ",RANK(AI1005,$AI$5:$AI$1454,1))</f>
        <v xml:space="preserve"> </v>
      </c>
      <c r="M1005" s="74">
        <v>404</v>
      </c>
      <c r="N1005" s="74">
        <v>176</v>
      </c>
      <c r="O1005" s="74">
        <v>47</v>
      </c>
      <c r="P1005" s="74">
        <v>128</v>
      </c>
      <c r="Q1005" s="17">
        <v>450</v>
      </c>
      <c r="R1005" s="17">
        <v>139</v>
      </c>
      <c r="S1005" s="17">
        <v>104</v>
      </c>
      <c r="T1005" s="17">
        <v>179</v>
      </c>
      <c r="U1005" s="55">
        <f>+Table1[[#This Row],[Thames Turbo Sprint Triathlon]]/$M$3</f>
        <v>1</v>
      </c>
      <c r="V1005" s="55">
        <f t="shared" si="364"/>
        <v>1</v>
      </c>
      <c r="W1005" s="55">
        <f t="shared" si="365"/>
        <v>1</v>
      </c>
      <c r="X1005" s="55">
        <f t="shared" si="366"/>
        <v>1</v>
      </c>
      <c r="Y1005" s="55">
        <f t="shared" si="367"/>
        <v>0.87378640776699024</v>
      </c>
      <c r="Z1005" s="55">
        <f>+Table1[[#This Row],[Hillingdon Sprint Triathlon]]/$R$3</f>
        <v>1</v>
      </c>
      <c r="AA1005" s="55">
        <f>+Table1[[#This Row],[London Fields]]/$S$3</f>
        <v>1</v>
      </c>
      <c r="AB1005" s="55">
        <f>+Table1[[#This Row],[Jekyll &amp; Hyde Park Duathlon]]/$T$3</f>
        <v>1</v>
      </c>
      <c r="AC1005" s="65">
        <f t="shared" si="368"/>
        <v>3.8737864077669903</v>
      </c>
      <c r="AD1005" s="55">
        <f>+AC1005</f>
        <v>3.8737864077669903</v>
      </c>
      <c r="AE1005" s="55"/>
      <c r="AF1005" s="55"/>
      <c r="AG1005" s="55"/>
      <c r="AH1005" s="55"/>
      <c r="AI1005" s="55"/>
      <c r="AJ1005" s="73">
        <f>COUNT(Table1[[#This Row],[F open]:[M SuperVet]])</f>
        <v>1</v>
      </c>
    </row>
    <row r="1006" spans="1:36" s="52" customFormat="1" hidden="1" x14ac:dyDescent="0.2">
      <c r="A1006" s="16" t="str">
        <f t="shared" si="381"/>
        <v xml:space="preserve"> </v>
      </c>
      <c r="B1006" s="16" t="s">
        <v>1701</v>
      </c>
      <c r="C1006" s="15" t="s">
        <v>1615</v>
      </c>
      <c r="D1006" s="29" t="s">
        <v>217</v>
      </c>
      <c r="E1006" s="29" t="s">
        <v>188</v>
      </c>
      <c r="F1006" s="82">
        <f t="shared" si="363"/>
        <v>433</v>
      </c>
      <c r="G1006" s="82" t="str">
        <f>IF(Table1[[#This Row],[F open]]=""," ",RANK(AD1006,$AD$5:$AD$1454,1))</f>
        <v xml:space="preserve"> </v>
      </c>
      <c r="H1006" s="82" t="str">
        <f>IF(Table1[[#This Row],[F Vet]]=""," ",RANK(AE1006,$AE$5:$AE$1454,1))</f>
        <v xml:space="preserve"> </v>
      </c>
      <c r="I1006" s="82" t="str">
        <f>IF(Table1[[#This Row],[F SuperVet]]=""," ",RANK(AF1006,$AF$5:$AF$1454,1))</f>
        <v xml:space="preserve"> </v>
      </c>
      <c r="J1006" s="82">
        <f>IF(Table1[[#This Row],[M Open]]=""," ",RANK(AG1006,$AG$5:$AG$1454,1))</f>
        <v>251</v>
      </c>
      <c r="K1006" s="82" t="str">
        <f>IF(Table1[[#This Row],[M Vet]]=""," ",RANK(AH1006,$AH$5:$AH$1454,1))</f>
        <v xml:space="preserve"> </v>
      </c>
      <c r="L1006" s="82" t="str">
        <f>IF(Table1[[#This Row],[M SuperVet]]=""," ",RANK(AI1006,$AI$5:$AI$1454,1))</f>
        <v xml:space="preserve"> </v>
      </c>
      <c r="M1006" s="74">
        <v>404</v>
      </c>
      <c r="N1006" s="74">
        <v>176</v>
      </c>
      <c r="O1006" s="74">
        <v>47</v>
      </c>
      <c r="P1006" s="74">
        <v>128</v>
      </c>
      <c r="Q1006" s="17">
        <v>142</v>
      </c>
      <c r="R1006" s="17">
        <v>139</v>
      </c>
      <c r="S1006" s="17">
        <v>104</v>
      </c>
      <c r="T1006" s="17">
        <v>179</v>
      </c>
      <c r="U1006" s="55">
        <f>+Table1[[#This Row],[Thames Turbo Sprint Triathlon]]/$M$3</f>
        <v>1</v>
      </c>
      <c r="V1006" s="55">
        <f t="shared" si="364"/>
        <v>1</v>
      </c>
      <c r="W1006" s="55">
        <f t="shared" si="365"/>
        <v>1</v>
      </c>
      <c r="X1006" s="55">
        <f t="shared" si="366"/>
        <v>1</v>
      </c>
      <c r="Y1006" s="55">
        <f t="shared" si="367"/>
        <v>0.27572815533980582</v>
      </c>
      <c r="Z1006" s="55">
        <f>+Table1[[#This Row],[Hillingdon Sprint Triathlon]]/$R$3</f>
        <v>1</v>
      </c>
      <c r="AA1006" s="55">
        <f>+Table1[[#This Row],[London Fields]]/$S$3</f>
        <v>1</v>
      </c>
      <c r="AB1006" s="55">
        <f>+Table1[[#This Row],[Jekyll &amp; Hyde Park Duathlon]]/$T$3</f>
        <v>1</v>
      </c>
      <c r="AC1006" s="65">
        <f t="shared" si="368"/>
        <v>3.2757281553398059</v>
      </c>
      <c r="AD1006" s="55"/>
      <c r="AE1006" s="55"/>
      <c r="AF1006" s="55"/>
      <c r="AG1006" s="55">
        <f>+AC1006</f>
        <v>3.2757281553398059</v>
      </c>
      <c r="AH1006" s="55"/>
      <c r="AI1006" s="55"/>
      <c r="AJ1006" s="73">
        <f>COUNT(Table1[[#This Row],[F open]:[M SuperVet]])</f>
        <v>1</v>
      </c>
    </row>
    <row r="1007" spans="1:36" s="52" customFormat="1" x14ac:dyDescent="0.2">
      <c r="A1007" s="16" t="str">
        <f t="shared" si="381"/>
        <v xml:space="preserve"> </v>
      </c>
      <c r="B1007" s="16" t="s">
        <v>600</v>
      </c>
      <c r="C1007" s="15" t="s">
        <v>192</v>
      </c>
      <c r="D1007" s="29" t="s">
        <v>217</v>
      </c>
      <c r="E1007" s="29" t="s">
        <v>194</v>
      </c>
      <c r="F1007" s="82">
        <f t="shared" si="363"/>
        <v>41</v>
      </c>
      <c r="G1007" s="82">
        <f>IF(Table1[[#This Row],[F open]]=""," ",RANK(AD1007,$AD$5:$AD$1454,1))</f>
        <v>4</v>
      </c>
      <c r="H1007" s="82" t="str">
        <f>IF(Table1[[#This Row],[F Vet]]=""," ",RANK(AE1007,$AE$5:$AE$1454,1))</f>
        <v xml:space="preserve"> </v>
      </c>
      <c r="I1007" s="82" t="str">
        <f>IF(Table1[[#This Row],[F SuperVet]]=""," ",RANK(AF1007,$AF$5:$AF$1454,1))</f>
        <v xml:space="preserve"> </v>
      </c>
      <c r="J1007" s="82" t="str">
        <f>IF(Table1[[#This Row],[M Open]]=""," ",RANK(AG1007,$AG$5:$AG$1454,1))</f>
        <v xml:space="preserve"> </v>
      </c>
      <c r="K1007" s="82" t="str">
        <f>IF(Table1[[#This Row],[M Vet]]=""," ",RANK(AH1007,$AH$5:$AH$1454,1))</f>
        <v xml:space="preserve"> </v>
      </c>
      <c r="L1007" s="82" t="str">
        <f>IF(Table1[[#This Row],[M SuperVet]]=""," ",RANK(AI1007,$AI$5:$AI$1454,1))</f>
        <v xml:space="preserve"> </v>
      </c>
      <c r="M1007" s="74">
        <v>36</v>
      </c>
      <c r="N1007" s="74">
        <v>176</v>
      </c>
      <c r="O1007" s="74">
        <v>47</v>
      </c>
      <c r="P1007" s="74">
        <v>128</v>
      </c>
      <c r="Q1007" s="17">
        <v>11</v>
      </c>
      <c r="R1007" s="17">
        <v>139</v>
      </c>
      <c r="S1007" s="17">
        <v>104</v>
      </c>
      <c r="T1007" s="17">
        <v>179</v>
      </c>
      <c r="U1007" s="55">
        <f>+Table1[[#This Row],[Thames Turbo Sprint Triathlon]]/$M$3</f>
        <v>8.9108910891089105E-2</v>
      </c>
      <c r="V1007" s="55">
        <f t="shared" si="364"/>
        <v>1</v>
      </c>
      <c r="W1007" s="55">
        <f t="shared" si="365"/>
        <v>1</v>
      </c>
      <c r="X1007" s="55">
        <f t="shared" si="366"/>
        <v>1</v>
      </c>
      <c r="Y1007" s="55">
        <f t="shared" si="367"/>
        <v>2.1359223300970873E-2</v>
      </c>
      <c r="Z1007" s="55">
        <f>+Table1[[#This Row],[Hillingdon Sprint Triathlon]]/$R$3</f>
        <v>1</v>
      </c>
      <c r="AA1007" s="55">
        <f>+Table1[[#This Row],[London Fields]]/$S$3</f>
        <v>1</v>
      </c>
      <c r="AB1007" s="55">
        <f>+Table1[[#This Row],[Jekyll &amp; Hyde Park Duathlon]]/$T$3</f>
        <v>1</v>
      </c>
      <c r="AC1007" s="65">
        <f t="shared" si="368"/>
        <v>2.1104681341920601</v>
      </c>
      <c r="AD1007" s="55">
        <f>+AC1007</f>
        <v>2.1104681341920601</v>
      </c>
      <c r="AE1007" s="55"/>
      <c r="AF1007" s="55"/>
      <c r="AG1007" s="55"/>
      <c r="AH1007" s="55"/>
      <c r="AI1007" s="55"/>
      <c r="AJ1007" s="73">
        <f>COUNT(Table1[[#This Row],[F open]:[M SuperVet]])</f>
        <v>1</v>
      </c>
    </row>
    <row r="1008" spans="1:36" s="52" customFormat="1" hidden="1" x14ac:dyDescent="0.2">
      <c r="A1008" s="16" t="str">
        <f t="shared" si="381"/>
        <v xml:space="preserve"> </v>
      </c>
      <c r="B1008" s="16" t="s">
        <v>2156</v>
      </c>
      <c r="C1008" s="15" t="s">
        <v>2157</v>
      </c>
      <c r="D1008" s="29" t="s">
        <v>217</v>
      </c>
      <c r="E1008" s="29" t="s">
        <v>188</v>
      </c>
      <c r="F1008" s="82">
        <f t="shared" si="363"/>
        <v>171</v>
      </c>
      <c r="G1008" s="82" t="str">
        <f>IF(Table1[[#This Row],[F open]]=""," ",RANK(AD1008,$AD$5:$AD$1454,1))</f>
        <v xml:space="preserve"> </v>
      </c>
      <c r="H1008" s="82" t="str">
        <f>IF(Table1[[#This Row],[F Vet]]=""," ",RANK(AE1008,$AE$5:$AE$1454,1))</f>
        <v xml:space="preserve"> </v>
      </c>
      <c r="I1008" s="82" t="str">
        <f>IF(Table1[[#This Row],[F SuperVet]]=""," ",RANK(AF1008,$AF$5:$AF$1454,1))</f>
        <v xml:space="preserve"> </v>
      </c>
      <c r="J1008" s="82">
        <f>IF(Table1[[#This Row],[M Open]]=""," ",RANK(AG1008,$AG$5:$AG$1454,1))</f>
        <v>96</v>
      </c>
      <c r="K1008" s="82" t="str">
        <f>IF(Table1[[#This Row],[M Vet]]=""," ",RANK(AH1008,$AH$5:$AH$1454,1))</f>
        <v xml:space="preserve"> </v>
      </c>
      <c r="L1008" s="82" t="str">
        <f>IF(Table1[[#This Row],[M SuperVet]]=""," ",RANK(AI1008,$AI$5:$AI$1454,1))</f>
        <v xml:space="preserve"> </v>
      </c>
      <c r="M1008" s="74">
        <v>404</v>
      </c>
      <c r="N1008" s="74">
        <v>176</v>
      </c>
      <c r="O1008" s="74">
        <v>47</v>
      </c>
      <c r="P1008" s="74">
        <v>128</v>
      </c>
      <c r="Q1008" s="17">
        <v>515</v>
      </c>
      <c r="R1008" s="17">
        <v>139</v>
      </c>
      <c r="S1008" s="17">
        <v>104</v>
      </c>
      <c r="T1008" s="17">
        <v>10</v>
      </c>
      <c r="U1008" s="55">
        <f>+Table1[[#This Row],[Thames Turbo Sprint Triathlon]]/$M$3</f>
        <v>1</v>
      </c>
      <c r="V1008" s="55">
        <f t="shared" si="364"/>
        <v>1</v>
      </c>
      <c r="W1008" s="55">
        <f t="shared" si="365"/>
        <v>1</v>
      </c>
      <c r="X1008" s="55">
        <f t="shared" si="366"/>
        <v>1</v>
      </c>
      <c r="Y1008" s="55">
        <f t="shared" si="367"/>
        <v>1</v>
      </c>
      <c r="Z1008" s="55">
        <f>+Table1[[#This Row],[Hillingdon Sprint Triathlon]]/$R$3</f>
        <v>1</v>
      </c>
      <c r="AA1008" s="55">
        <f>+Table1[[#This Row],[London Fields]]/$S$3</f>
        <v>1</v>
      </c>
      <c r="AB1008" s="55">
        <f>+Table1[[#This Row],[Jekyll &amp; Hyde Park Duathlon]]/$T$3</f>
        <v>5.5865921787709494E-2</v>
      </c>
      <c r="AC1008" s="65">
        <f t="shared" si="368"/>
        <v>3.0558659217877095</v>
      </c>
      <c r="AD1008" s="55"/>
      <c r="AE1008" s="55"/>
      <c r="AF1008" s="55"/>
      <c r="AG1008" s="55">
        <f>+AC1008</f>
        <v>3.0558659217877095</v>
      </c>
      <c r="AH1008" s="55"/>
      <c r="AI1008" s="55"/>
      <c r="AJ1008" s="73">
        <f>COUNT(Table1[[#This Row],[F open]:[M SuperVet]])</f>
        <v>1</v>
      </c>
    </row>
    <row r="1009" spans="1:36" s="52" customFormat="1" hidden="1" x14ac:dyDescent="0.2">
      <c r="A1009" s="16" t="str">
        <f t="shared" si="381"/>
        <v xml:space="preserve"> </v>
      </c>
      <c r="B1009" s="16" t="s">
        <v>1526</v>
      </c>
      <c r="C1009" s="15" t="s">
        <v>52</v>
      </c>
      <c r="D1009" s="29" t="s">
        <v>397</v>
      </c>
      <c r="E1009" s="29" t="s">
        <v>188</v>
      </c>
      <c r="F1009" s="82">
        <f t="shared" si="363"/>
        <v>1387</v>
      </c>
      <c r="G1009" s="82" t="str">
        <f>IF(Table1[[#This Row],[F open]]=""," ",RANK(AD1009,$AD$5:$AD$1454,1))</f>
        <v xml:space="preserve"> </v>
      </c>
      <c r="H1009" s="82" t="str">
        <f>IF(Table1[[#This Row],[F Vet]]=""," ",RANK(AE1009,$AE$5:$AE$1454,1))</f>
        <v xml:space="preserve"> </v>
      </c>
      <c r="I1009" s="82" t="str">
        <f>IF(Table1[[#This Row],[F SuperVet]]=""," ",RANK(AF1009,$AF$5:$AF$1454,1))</f>
        <v xml:space="preserve"> </v>
      </c>
      <c r="J1009" s="82" t="str">
        <f>IF(Table1[[#This Row],[M Open]]=""," ",RANK(AG1009,$AG$5:$AG$1454,1))</f>
        <v xml:space="preserve"> </v>
      </c>
      <c r="K1009" s="82">
        <f>IF(Table1[[#This Row],[M Vet]]=""," ",RANK(AH1009,$AH$5:$AH$1454,1))</f>
        <v>316</v>
      </c>
      <c r="L1009" s="82" t="str">
        <f>IF(Table1[[#This Row],[M SuperVet]]=""," ",RANK(AI1009,$AI$5:$AI$1454,1))</f>
        <v xml:space="preserve"> </v>
      </c>
      <c r="M1009" s="74">
        <v>404</v>
      </c>
      <c r="N1009" s="74">
        <v>176</v>
      </c>
      <c r="O1009" s="74">
        <v>45</v>
      </c>
      <c r="P1009" s="74">
        <v>128</v>
      </c>
      <c r="Q1009" s="17">
        <v>515</v>
      </c>
      <c r="R1009" s="17">
        <v>139</v>
      </c>
      <c r="S1009" s="17">
        <v>104</v>
      </c>
      <c r="T1009" s="17">
        <v>179</v>
      </c>
      <c r="U1009" s="55">
        <f>+Table1[[#This Row],[Thames Turbo Sprint Triathlon]]/$M$3</f>
        <v>1</v>
      </c>
      <c r="V1009" s="55">
        <f t="shared" si="364"/>
        <v>1</v>
      </c>
      <c r="W1009" s="55">
        <f t="shared" si="365"/>
        <v>0.95744680851063835</v>
      </c>
      <c r="X1009" s="55">
        <f t="shared" si="366"/>
        <v>1</v>
      </c>
      <c r="Y1009" s="55">
        <f t="shared" si="367"/>
        <v>1</v>
      </c>
      <c r="Z1009" s="55">
        <f>+Table1[[#This Row],[Hillingdon Sprint Triathlon]]/$R$3</f>
        <v>1</v>
      </c>
      <c r="AA1009" s="55">
        <f>+Table1[[#This Row],[London Fields]]/$S$3</f>
        <v>1</v>
      </c>
      <c r="AB1009" s="55">
        <f>+Table1[[#This Row],[Jekyll &amp; Hyde Park Duathlon]]/$T$3</f>
        <v>1</v>
      </c>
      <c r="AC1009" s="65">
        <f t="shared" si="368"/>
        <v>3.9574468085106385</v>
      </c>
      <c r="AD1009" s="55"/>
      <c r="AE1009" s="55"/>
      <c r="AF1009" s="55"/>
      <c r="AG1009" s="55"/>
      <c r="AH1009" s="55">
        <f>+AC1009</f>
        <v>3.9574468085106385</v>
      </c>
      <c r="AI1009" s="55"/>
      <c r="AJ1009" s="73">
        <f>COUNT(Table1[[#This Row],[F open]:[M SuperVet]])</f>
        <v>1</v>
      </c>
    </row>
    <row r="1010" spans="1:36" s="52" customFormat="1" hidden="1" x14ac:dyDescent="0.2">
      <c r="A1010" s="16" t="str">
        <f t="shared" si="381"/>
        <v xml:space="preserve"> </v>
      </c>
      <c r="B1010" s="16" t="s">
        <v>1542</v>
      </c>
      <c r="C1010" s="15" t="s">
        <v>132</v>
      </c>
      <c r="D1010" s="29" t="s">
        <v>217</v>
      </c>
      <c r="E1010" s="29" t="s">
        <v>1530</v>
      </c>
      <c r="F1010" s="82">
        <f t="shared" si="363"/>
        <v>315</v>
      </c>
      <c r="G1010" s="82" t="str">
        <f>IF(Table1[[#This Row],[F open]]=""," ",RANK(AD1010,$AD$5:$AD$1454,1))</f>
        <v xml:space="preserve"> </v>
      </c>
      <c r="H1010" s="82" t="str">
        <f>IF(Table1[[#This Row],[F Vet]]=""," ",RANK(AE1010,$AE$5:$AE$1454,1))</f>
        <v xml:space="preserve"> </v>
      </c>
      <c r="I1010" s="82" t="str">
        <f>IF(Table1[[#This Row],[F SuperVet]]=""," ",RANK(AF1010,$AF$5:$AF$1454,1))</f>
        <v xml:space="preserve"> </v>
      </c>
      <c r="J1010" s="82">
        <f>IF(Table1[[#This Row],[M Open]]=""," ",RANK(AG1010,$AG$5:$AG$1454,1))</f>
        <v>186</v>
      </c>
      <c r="K1010" s="82" t="str">
        <f>IF(Table1[[#This Row],[M Vet]]=""," ",RANK(AH1010,$AH$5:$AH$1454,1))</f>
        <v xml:space="preserve"> </v>
      </c>
      <c r="L1010" s="82" t="str">
        <f>IF(Table1[[#This Row],[M SuperVet]]=""," ",RANK(AI1010,$AI$5:$AI$1454,1))</f>
        <v xml:space="preserve"> </v>
      </c>
      <c r="M1010" s="74">
        <v>404</v>
      </c>
      <c r="N1010" s="74">
        <v>176</v>
      </c>
      <c r="O1010" s="74">
        <v>47</v>
      </c>
      <c r="P1010" s="74">
        <v>23</v>
      </c>
      <c r="Q1010" s="17">
        <v>515</v>
      </c>
      <c r="R1010" s="17">
        <v>139</v>
      </c>
      <c r="S1010" s="17">
        <v>104</v>
      </c>
      <c r="T1010" s="17">
        <v>179</v>
      </c>
      <c r="U1010" s="55">
        <f>+Table1[[#This Row],[Thames Turbo Sprint Triathlon]]/$M$3</f>
        <v>1</v>
      </c>
      <c r="V1010" s="55">
        <f t="shared" si="364"/>
        <v>1</v>
      </c>
      <c r="W1010" s="55">
        <f t="shared" si="365"/>
        <v>1</v>
      </c>
      <c r="X1010" s="55">
        <f t="shared" si="366"/>
        <v>0.1796875</v>
      </c>
      <c r="Y1010" s="55">
        <f t="shared" si="367"/>
        <v>1</v>
      </c>
      <c r="Z1010" s="55">
        <f>+Table1[[#This Row],[Hillingdon Sprint Triathlon]]/$R$3</f>
        <v>1</v>
      </c>
      <c r="AA1010" s="55">
        <f>+Table1[[#This Row],[London Fields]]/$S$3</f>
        <v>1</v>
      </c>
      <c r="AB1010" s="55">
        <f>+Table1[[#This Row],[Jekyll &amp; Hyde Park Duathlon]]/$T$3</f>
        <v>1</v>
      </c>
      <c r="AC1010" s="65">
        <f t="shared" si="368"/>
        <v>3.1796875</v>
      </c>
      <c r="AD1010" s="55"/>
      <c r="AE1010" s="55"/>
      <c r="AF1010" s="55"/>
      <c r="AG1010" s="55">
        <f t="shared" ref="AG1010:AG1012" si="383">+AC1010</f>
        <v>3.1796875</v>
      </c>
      <c r="AH1010" s="55"/>
      <c r="AI1010" s="55"/>
      <c r="AJ1010" s="73">
        <f>COUNT(Table1[[#This Row],[F open]:[M SuperVet]])</f>
        <v>1</v>
      </c>
    </row>
    <row r="1011" spans="1:36" s="52" customFormat="1" hidden="1" x14ac:dyDescent="0.2">
      <c r="A1011" s="16" t="str">
        <f t="shared" si="381"/>
        <v xml:space="preserve"> </v>
      </c>
      <c r="B1011" s="16" t="s">
        <v>1391</v>
      </c>
      <c r="C1011" s="15"/>
      <c r="D1011" s="29" t="s">
        <v>217</v>
      </c>
      <c r="E1011" s="29" t="s">
        <v>188</v>
      </c>
      <c r="F1011" s="82">
        <f t="shared" si="363"/>
        <v>510</v>
      </c>
      <c r="G1011" s="82" t="str">
        <f>IF(Table1[[#This Row],[F open]]=""," ",RANK(AD1011,$AD$5:$AD$1454,1))</f>
        <v xml:space="preserve"> </v>
      </c>
      <c r="H1011" s="82" t="str">
        <f>IF(Table1[[#This Row],[F Vet]]=""," ",RANK(AE1011,$AE$5:$AE$1454,1))</f>
        <v xml:space="preserve"> </v>
      </c>
      <c r="I1011" s="82" t="str">
        <f>IF(Table1[[#This Row],[F SuperVet]]=""," ",RANK(AF1011,$AF$5:$AF$1454,1))</f>
        <v xml:space="preserve"> </v>
      </c>
      <c r="J1011" s="82">
        <f>IF(Table1[[#This Row],[M Open]]=""," ",RANK(AG1011,$AG$5:$AG$1454,1))</f>
        <v>288</v>
      </c>
      <c r="K1011" s="82" t="str">
        <f>IF(Table1[[#This Row],[M Vet]]=""," ",RANK(AH1011,$AH$5:$AH$1454,1))</f>
        <v xml:space="preserve"> </v>
      </c>
      <c r="L1011" s="82" t="str">
        <f>IF(Table1[[#This Row],[M SuperVet]]=""," ",RANK(AI1011,$AI$5:$AI$1454,1))</f>
        <v xml:space="preserve"> </v>
      </c>
      <c r="M1011" s="74">
        <v>404</v>
      </c>
      <c r="N1011" s="74">
        <v>59</v>
      </c>
      <c r="O1011" s="74">
        <v>47</v>
      </c>
      <c r="P1011" s="74">
        <v>128</v>
      </c>
      <c r="Q1011" s="17">
        <v>515</v>
      </c>
      <c r="R1011" s="17">
        <v>139</v>
      </c>
      <c r="S1011" s="17">
        <v>104</v>
      </c>
      <c r="T1011" s="17">
        <v>179</v>
      </c>
      <c r="U1011" s="55">
        <f>+Table1[[#This Row],[Thames Turbo Sprint Triathlon]]/$M$3</f>
        <v>1</v>
      </c>
      <c r="V1011" s="55">
        <f t="shared" si="364"/>
        <v>0.33522727272727271</v>
      </c>
      <c r="W1011" s="55">
        <f t="shared" si="365"/>
        <v>1</v>
      </c>
      <c r="X1011" s="55">
        <f t="shared" si="366"/>
        <v>1</v>
      </c>
      <c r="Y1011" s="55">
        <f t="shared" si="367"/>
        <v>1</v>
      </c>
      <c r="Z1011" s="55">
        <f>+Table1[[#This Row],[Hillingdon Sprint Triathlon]]/$R$3</f>
        <v>1</v>
      </c>
      <c r="AA1011" s="55">
        <f>+Table1[[#This Row],[London Fields]]/$S$3</f>
        <v>1</v>
      </c>
      <c r="AB1011" s="55">
        <f>+Table1[[#This Row],[Jekyll &amp; Hyde Park Duathlon]]/$T$3</f>
        <v>1</v>
      </c>
      <c r="AC1011" s="65">
        <f t="shared" si="368"/>
        <v>3.3352272727272725</v>
      </c>
      <c r="AD1011" s="55"/>
      <c r="AE1011" s="55"/>
      <c r="AF1011" s="55"/>
      <c r="AG1011" s="55">
        <f t="shared" si="383"/>
        <v>3.3352272727272725</v>
      </c>
      <c r="AH1011" s="55"/>
      <c r="AI1011" s="55"/>
      <c r="AJ1011" s="73">
        <f>COUNT(Table1[[#This Row],[F open]:[M SuperVet]])</f>
        <v>1</v>
      </c>
    </row>
    <row r="1012" spans="1:36" s="52" customFormat="1" hidden="1" x14ac:dyDescent="0.2">
      <c r="A1012" s="16" t="str">
        <f t="shared" si="381"/>
        <v xml:space="preserve"> </v>
      </c>
      <c r="B1012" s="16" t="s">
        <v>2065</v>
      </c>
      <c r="C1012" s="15" t="s">
        <v>2066</v>
      </c>
      <c r="D1012" s="29" t="s">
        <v>217</v>
      </c>
      <c r="E1012" s="29" t="s">
        <v>188</v>
      </c>
      <c r="F1012" s="82">
        <f t="shared" si="363"/>
        <v>163</v>
      </c>
      <c r="G1012" s="82" t="str">
        <f>IF(Table1[[#This Row],[F open]]=""," ",RANK(AD1012,$AD$5:$AD$1454,1))</f>
        <v xml:space="preserve"> </v>
      </c>
      <c r="H1012" s="82" t="str">
        <f>IF(Table1[[#This Row],[F Vet]]=""," ",RANK(AE1012,$AE$5:$AE$1454,1))</f>
        <v xml:space="preserve"> </v>
      </c>
      <c r="I1012" s="82" t="str">
        <f>IF(Table1[[#This Row],[F SuperVet]]=""," ",RANK(AF1012,$AF$5:$AF$1454,1))</f>
        <v xml:space="preserve"> </v>
      </c>
      <c r="J1012" s="82">
        <f>IF(Table1[[#This Row],[M Open]]=""," ",RANK(AG1012,$AG$5:$AG$1454,1))</f>
        <v>91</v>
      </c>
      <c r="K1012" s="82" t="str">
        <f>IF(Table1[[#This Row],[M Vet]]=""," ",RANK(AH1012,$AH$5:$AH$1454,1))</f>
        <v xml:space="preserve"> </v>
      </c>
      <c r="L1012" s="82" t="str">
        <f>IF(Table1[[#This Row],[M SuperVet]]=""," ",RANK(AI1012,$AI$5:$AI$1454,1))</f>
        <v xml:space="preserve"> </v>
      </c>
      <c r="M1012" s="74">
        <v>404</v>
      </c>
      <c r="N1012" s="74">
        <v>176</v>
      </c>
      <c r="O1012" s="74">
        <v>47</v>
      </c>
      <c r="P1012" s="74">
        <v>128</v>
      </c>
      <c r="Q1012" s="17">
        <v>515</v>
      </c>
      <c r="R1012" s="17">
        <v>139</v>
      </c>
      <c r="S1012" s="17">
        <v>5</v>
      </c>
      <c r="T1012" s="17">
        <v>179</v>
      </c>
      <c r="U1012" s="55">
        <f>+Table1[[#This Row],[Thames Turbo Sprint Triathlon]]/$M$3</f>
        <v>1</v>
      </c>
      <c r="V1012" s="55">
        <f t="shared" si="364"/>
        <v>1</v>
      </c>
      <c r="W1012" s="55">
        <f t="shared" si="365"/>
        <v>1</v>
      </c>
      <c r="X1012" s="55">
        <f t="shared" si="366"/>
        <v>1</v>
      </c>
      <c r="Y1012" s="55">
        <f t="shared" si="367"/>
        <v>1</v>
      </c>
      <c r="Z1012" s="55">
        <f>+Table1[[#This Row],[Hillingdon Sprint Triathlon]]/$R$3</f>
        <v>1</v>
      </c>
      <c r="AA1012" s="55">
        <f>+Table1[[#This Row],[London Fields]]/$S$3</f>
        <v>4.807692307692308E-2</v>
      </c>
      <c r="AB1012" s="55">
        <f>+Table1[[#This Row],[Jekyll &amp; Hyde Park Duathlon]]/$T$3</f>
        <v>1</v>
      </c>
      <c r="AC1012" s="65">
        <f t="shared" si="368"/>
        <v>3.0480769230769234</v>
      </c>
      <c r="AD1012" s="55"/>
      <c r="AE1012" s="55"/>
      <c r="AF1012" s="55"/>
      <c r="AG1012" s="55">
        <f t="shared" si="383"/>
        <v>3.0480769230769234</v>
      </c>
      <c r="AH1012" s="55"/>
      <c r="AI1012" s="55"/>
      <c r="AJ1012" s="73">
        <f>COUNT(Table1[[#This Row],[F open]:[M SuperVet]])</f>
        <v>1</v>
      </c>
    </row>
    <row r="1013" spans="1:36" s="52" customFormat="1" hidden="1" x14ac:dyDescent="0.2">
      <c r="A1013" s="16" t="str">
        <f t="shared" si="381"/>
        <v xml:space="preserve"> </v>
      </c>
      <c r="B1013" s="16" t="s">
        <v>1577</v>
      </c>
      <c r="C1013" s="15"/>
      <c r="D1013" s="29" t="s">
        <v>397</v>
      </c>
      <c r="E1013" s="29" t="s">
        <v>1530</v>
      </c>
      <c r="F1013" s="82">
        <f t="shared" si="363"/>
        <v>1023</v>
      </c>
      <c r="G1013" s="82" t="str">
        <f>IF(Table1[[#This Row],[F open]]=""," ",RANK(AD1013,$AD$5:$AD$1454,1))</f>
        <v xml:space="preserve"> </v>
      </c>
      <c r="H1013" s="82" t="str">
        <f>IF(Table1[[#This Row],[F Vet]]=""," ",RANK(AE1013,$AE$5:$AE$1454,1))</f>
        <v xml:space="preserve"> </v>
      </c>
      <c r="I1013" s="82" t="str">
        <f>IF(Table1[[#This Row],[F SuperVet]]=""," ",RANK(AF1013,$AF$5:$AF$1454,1))</f>
        <v xml:space="preserve"> </v>
      </c>
      <c r="J1013" s="82" t="str">
        <f>IF(Table1[[#This Row],[M Open]]=""," ",RANK(AG1013,$AG$5:$AG$1454,1))</f>
        <v xml:space="preserve"> </v>
      </c>
      <c r="K1013" s="82">
        <f>IF(Table1[[#This Row],[M Vet]]=""," ",RANK(AH1013,$AH$5:$AH$1454,1))</f>
        <v>259</v>
      </c>
      <c r="L1013" s="82" t="str">
        <f>IF(Table1[[#This Row],[M SuperVet]]=""," ",RANK(AI1013,$AI$5:$AI$1454,1))</f>
        <v xml:space="preserve"> </v>
      </c>
      <c r="M1013" s="74">
        <v>404</v>
      </c>
      <c r="N1013" s="74">
        <v>176</v>
      </c>
      <c r="O1013" s="74">
        <v>47</v>
      </c>
      <c r="P1013" s="74">
        <v>92</v>
      </c>
      <c r="Q1013" s="17">
        <v>515</v>
      </c>
      <c r="R1013" s="17">
        <v>139</v>
      </c>
      <c r="S1013" s="17">
        <v>104</v>
      </c>
      <c r="T1013" s="17">
        <v>179</v>
      </c>
      <c r="U1013" s="55">
        <f>+Table1[[#This Row],[Thames Turbo Sprint Triathlon]]/$M$3</f>
        <v>1</v>
      </c>
      <c r="V1013" s="55">
        <f t="shared" si="364"/>
        <v>1</v>
      </c>
      <c r="W1013" s="55">
        <f t="shared" si="365"/>
        <v>1</v>
      </c>
      <c r="X1013" s="55">
        <f t="shared" si="366"/>
        <v>0.71875</v>
      </c>
      <c r="Y1013" s="55">
        <f t="shared" si="367"/>
        <v>1</v>
      </c>
      <c r="Z1013" s="55">
        <f>+Table1[[#This Row],[Hillingdon Sprint Triathlon]]/$R$3</f>
        <v>1</v>
      </c>
      <c r="AA1013" s="55">
        <f>+Table1[[#This Row],[London Fields]]/$S$3</f>
        <v>1</v>
      </c>
      <c r="AB1013" s="55">
        <f>+Table1[[#This Row],[Jekyll &amp; Hyde Park Duathlon]]/$T$3</f>
        <v>1</v>
      </c>
      <c r="AC1013" s="65">
        <f t="shared" si="368"/>
        <v>3.71875</v>
      </c>
      <c r="AD1013" s="55"/>
      <c r="AE1013" s="55"/>
      <c r="AF1013" s="55"/>
      <c r="AG1013" s="55"/>
      <c r="AH1013" s="55">
        <f>+AC1013</f>
        <v>3.71875</v>
      </c>
      <c r="AI1013" s="55"/>
      <c r="AJ1013" s="73">
        <f>COUNT(Table1[[#This Row],[F open]:[M SuperVet]])</f>
        <v>1</v>
      </c>
    </row>
    <row r="1014" spans="1:36" s="52" customFormat="1" hidden="1" x14ac:dyDescent="0.2">
      <c r="A1014" s="16" t="str">
        <f t="shared" si="381"/>
        <v xml:space="preserve"> </v>
      </c>
      <c r="B1014" s="16" t="s">
        <v>1828</v>
      </c>
      <c r="C1014" s="15"/>
      <c r="D1014" s="29" t="s">
        <v>217</v>
      </c>
      <c r="E1014" s="29" t="s">
        <v>188</v>
      </c>
      <c r="F1014" s="82">
        <f t="shared" si="363"/>
        <v>894</v>
      </c>
      <c r="G1014" s="82" t="str">
        <f>IF(Table1[[#This Row],[F open]]=""," ",RANK(AD1014,$AD$5:$AD$1454,1))</f>
        <v xml:space="preserve"> </v>
      </c>
      <c r="H1014" s="82" t="str">
        <f>IF(Table1[[#This Row],[F Vet]]=""," ",RANK(AE1014,$AE$5:$AE$1454,1))</f>
        <v xml:space="preserve"> </v>
      </c>
      <c r="I1014" s="82" t="str">
        <f>IF(Table1[[#This Row],[F SuperVet]]=""," ",RANK(AF1014,$AF$5:$AF$1454,1))</f>
        <v xml:space="preserve"> </v>
      </c>
      <c r="J1014" s="82">
        <f>IF(Table1[[#This Row],[M Open]]=""," ",RANK(AG1014,$AG$5:$AG$1454,1))</f>
        <v>453</v>
      </c>
      <c r="K1014" s="82" t="str">
        <f>IF(Table1[[#This Row],[M Vet]]=""," ",RANK(AH1014,$AH$5:$AH$1454,1))</f>
        <v xml:space="preserve"> </v>
      </c>
      <c r="L1014" s="82" t="str">
        <f>IF(Table1[[#This Row],[M SuperVet]]=""," ",RANK(AI1014,$AI$5:$AI$1454,1))</f>
        <v xml:space="preserve"> </v>
      </c>
      <c r="M1014" s="74">
        <v>404</v>
      </c>
      <c r="N1014" s="74">
        <v>176</v>
      </c>
      <c r="O1014" s="74">
        <v>47</v>
      </c>
      <c r="P1014" s="74">
        <v>128</v>
      </c>
      <c r="Q1014" s="17">
        <v>323</v>
      </c>
      <c r="R1014" s="17">
        <v>139</v>
      </c>
      <c r="S1014" s="17">
        <v>104</v>
      </c>
      <c r="T1014" s="17">
        <v>179</v>
      </c>
      <c r="U1014" s="55">
        <f>+Table1[[#This Row],[Thames Turbo Sprint Triathlon]]/$M$3</f>
        <v>1</v>
      </c>
      <c r="V1014" s="55">
        <f t="shared" si="364"/>
        <v>1</v>
      </c>
      <c r="W1014" s="55">
        <f t="shared" si="365"/>
        <v>1</v>
      </c>
      <c r="X1014" s="55">
        <f t="shared" si="366"/>
        <v>1</v>
      </c>
      <c r="Y1014" s="55">
        <f t="shared" si="367"/>
        <v>0.62718446601941746</v>
      </c>
      <c r="Z1014" s="55">
        <f>+Table1[[#This Row],[Hillingdon Sprint Triathlon]]/$R$3</f>
        <v>1</v>
      </c>
      <c r="AA1014" s="55">
        <f>+Table1[[#This Row],[London Fields]]/$S$3</f>
        <v>1</v>
      </c>
      <c r="AB1014" s="55">
        <f>+Table1[[#This Row],[Jekyll &amp; Hyde Park Duathlon]]/$T$3</f>
        <v>1</v>
      </c>
      <c r="AC1014" s="65">
        <f t="shared" si="368"/>
        <v>3.6271844660194175</v>
      </c>
      <c r="AD1014" s="55"/>
      <c r="AE1014" s="55"/>
      <c r="AF1014" s="55"/>
      <c r="AG1014" s="55">
        <f t="shared" ref="AG1014:AG1016" si="384">+AC1014</f>
        <v>3.6271844660194175</v>
      </c>
      <c r="AH1014" s="55"/>
      <c r="AI1014" s="55"/>
      <c r="AJ1014" s="73">
        <f>COUNT(Table1[[#This Row],[F open]:[M SuperVet]])</f>
        <v>1</v>
      </c>
    </row>
    <row r="1015" spans="1:36" s="52" customFormat="1" hidden="1" x14ac:dyDescent="0.2">
      <c r="A1015" s="16" t="str">
        <f t="shared" si="381"/>
        <v xml:space="preserve"> </v>
      </c>
      <c r="B1015" s="16" t="s">
        <v>937</v>
      </c>
      <c r="C1015" s="15"/>
      <c r="D1015" s="29" t="s">
        <v>217</v>
      </c>
      <c r="E1015" s="29" t="s">
        <v>188</v>
      </c>
      <c r="F1015" s="82">
        <f t="shared" si="363"/>
        <v>990</v>
      </c>
      <c r="G1015" s="82" t="str">
        <f>IF(Table1[[#This Row],[F open]]=""," ",RANK(AD1015,$AD$5:$AD$1454,1))</f>
        <v xml:space="preserve"> </v>
      </c>
      <c r="H1015" s="82" t="str">
        <f>IF(Table1[[#This Row],[F Vet]]=""," ",RANK(AE1015,$AE$5:$AE$1454,1))</f>
        <v xml:space="preserve"> </v>
      </c>
      <c r="I1015" s="82" t="str">
        <f>IF(Table1[[#This Row],[F SuperVet]]=""," ",RANK(AF1015,$AF$5:$AF$1454,1))</f>
        <v xml:space="preserve"> </v>
      </c>
      <c r="J1015" s="82">
        <f>IF(Table1[[#This Row],[M Open]]=""," ",RANK(AG1015,$AG$5:$AG$1454,1))</f>
        <v>486</v>
      </c>
      <c r="K1015" s="82" t="str">
        <f>IF(Table1[[#This Row],[M Vet]]=""," ",RANK(AH1015,$AH$5:$AH$1454,1))</f>
        <v xml:space="preserve"> </v>
      </c>
      <c r="L1015" s="82" t="str">
        <f>IF(Table1[[#This Row],[M SuperVet]]=""," ",RANK(AI1015,$AI$5:$AI$1454,1))</f>
        <v xml:space="preserve"> </v>
      </c>
      <c r="M1015" s="74">
        <v>281</v>
      </c>
      <c r="N1015" s="74">
        <v>176</v>
      </c>
      <c r="O1015" s="74">
        <v>47</v>
      </c>
      <c r="P1015" s="74">
        <v>128</v>
      </c>
      <c r="Q1015" s="17">
        <v>515</v>
      </c>
      <c r="R1015" s="17">
        <v>139</v>
      </c>
      <c r="S1015" s="17">
        <v>104</v>
      </c>
      <c r="T1015" s="17">
        <v>179</v>
      </c>
      <c r="U1015" s="55">
        <f>+Table1[[#This Row],[Thames Turbo Sprint Triathlon]]/$M$3</f>
        <v>0.6955445544554455</v>
      </c>
      <c r="V1015" s="55">
        <f t="shared" si="364"/>
        <v>1</v>
      </c>
      <c r="W1015" s="55">
        <f t="shared" si="365"/>
        <v>1</v>
      </c>
      <c r="X1015" s="55">
        <f t="shared" si="366"/>
        <v>1</v>
      </c>
      <c r="Y1015" s="55">
        <f t="shared" si="367"/>
        <v>1</v>
      </c>
      <c r="Z1015" s="55">
        <f>+Table1[[#This Row],[Hillingdon Sprint Triathlon]]/$R$3</f>
        <v>1</v>
      </c>
      <c r="AA1015" s="55">
        <f>+Table1[[#This Row],[London Fields]]/$S$3</f>
        <v>1</v>
      </c>
      <c r="AB1015" s="55">
        <f>+Table1[[#This Row],[Jekyll &amp; Hyde Park Duathlon]]/$T$3</f>
        <v>1</v>
      </c>
      <c r="AC1015" s="65">
        <f t="shared" si="368"/>
        <v>3.6955445544554455</v>
      </c>
      <c r="AD1015" s="55"/>
      <c r="AE1015" s="55"/>
      <c r="AF1015" s="55"/>
      <c r="AG1015" s="55">
        <f t="shared" si="384"/>
        <v>3.6955445544554455</v>
      </c>
      <c r="AH1015" s="55"/>
      <c r="AI1015" s="55"/>
      <c r="AJ1015" s="73">
        <f>COUNT(Table1[[#This Row],[F open]:[M SuperVet]])</f>
        <v>1</v>
      </c>
    </row>
    <row r="1016" spans="1:36" s="52" customFormat="1" hidden="1" x14ac:dyDescent="0.2">
      <c r="A1016" s="16" t="str">
        <f t="shared" si="381"/>
        <v xml:space="preserve"> </v>
      </c>
      <c r="B1016" s="16" t="s">
        <v>586</v>
      </c>
      <c r="C1016" s="15"/>
      <c r="D1016" s="29" t="s">
        <v>217</v>
      </c>
      <c r="E1016" s="29" t="s">
        <v>188</v>
      </c>
      <c r="F1016" s="82">
        <f t="shared" si="363"/>
        <v>1312</v>
      </c>
      <c r="G1016" s="82" t="str">
        <f>IF(Table1[[#This Row],[F open]]=""," ",RANK(AD1016,$AD$5:$AD$1454,1))</f>
        <v xml:space="preserve"> </v>
      </c>
      <c r="H1016" s="82" t="str">
        <f>IF(Table1[[#This Row],[F Vet]]=""," ",RANK(AE1016,$AE$5:$AE$1454,1))</f>
        <v xml:space="preserve"> </v>
      </c>
      <c r="I1016" s="82" t="str">
        <f>IF(Table1[[#This Row],[F SuperVet]]=""," ",RANK(AF1016,$AF$5:$AF$1454,1))</f>
        <v xml:space="preserve"> </v>
      </c>
      <c r="J1016" s="82">
        <f>IF(Table1[[#This Row],[M Open]]=""," ",RANK(AG1016,$AG$5:$AG$1454,1))</f>
        <v>568</v>
      </c>
      <c r="K1016" s="82" t="str">
        <f>IF(Table1[[#This Row],[M Vet]]=""," ",RANK(AH1016,$AH$5:$AH$1454,1))</f>
        <v xml:space="preserve"> </v>
      </c>
      <c r="L1016" s="82" t="str">
        <f>IF(Table1[[#This Row],[M SuperVet]]=""," ",RANK(AI1016,$AI$5:$AI$1454,1))</f>
        <v xml:space="preserve"> </v>
      </c>
      <c r="M1016" s="74">
        <v>404</v>
      </c>
      <c r="N1016" s="74">
        <v>176</v>
      </c>
      <c r="O1016" s="74">
        <v>47</v>
      </c>
      <c r="P1016" s="74">
        <v>128</v>
      </c>
      <c r="Q1016" s="17">
        <v>468</v>
      </c>
      <c r="R1016" s="17">
        <v>139</v>
      </c>
      <c r="S1016" s="17">
        <v>104</v>
      </c>
      <c r="T1016" s="17">
        <v>179</v>
      </c>
      <c r="U1016" s="55">
        <f>+Table1[[#This Row],[Thames Turbo Sprint Triathlon]]/$M$3</f>
        <v>1</v>
      </c>
      <c r="V1016" s="55">
        <f t="shared" si="364"/>
        <v>1</v>
      </c>
      <c r="W1016" s="55">
        <f t="shared" si="365"/>
        <v>1</v>
      </c>
      <c r="X1016" s="55">
        <f t="shared" si="366"/>
        <v>1</v>
      </c>
      <c r="Y1016" s="55">
        <f t="shared" si="367"/>
        <v>0.90873786407766988</v>
      </c>
      <c r="Z1016" s="55">
        <f>+Table1[[#This Row],[Hillingdon Sprint Triathlon]]/$R$3</f>
        <v>1</v>
      </c>
      <c r="AA1016" s="55">
        <f>+Table1[[#This Row],[London Fields]]/$S$3</f>
        <v>1</v>
      </c>
      <c r="AB1016" s="55">
        <f>+Table1[[#This Row],[Jekyll &amp; Hyde Park Duathlon]]/$T$3</f>
        <v>1</v>
      </c>
      <c r="AC1016" s="65">
        <f t="shared" si="368"/>
        <v>3.9087378640776698</v>
      </c>
      <c r="AD1016" s="55"/>
      <c r="AE1016" s="55"/>
      <c r="AF1016" s="55"/>
      <c r="AG1016" s="55">
        <f t="shared" si="384"/>
        <v>3.9087378640776698</v>
      </c>
      <c r="AH1016" s="55"/>
      <c r="AI1016" s="55"/>
      <c r="AJ1016" s="73">
        <f>COUNT(Table1[[#This Row],[F open]:[M SuperVet]])</f>
        <v>1</v>
      </c>
    </row>
    <row r="1017" spans="1:36" s="52" customFormat="1" hidden="1" x14ac:dyDescent="0.2">
      <c r="A1017" s="16" t="str">
        <f t="shared" si="381"/>
        <v xml:space="preserve"> </v>
      </c>
      <c r="B1017" s="16" t="s">
        <v>567</v>
      </c>
      <c r="C1017" s="15"/>
      <c r="D1017" s="29" t="s">
        <v>397</v>
      </c>
      <c r="E1017" s="29" t="s">
        <v>188</v>
      </c>
      <c r="F1017" s="82">
        <f t="shared" si="363"/>
        <v>715</v>
      </c>
      <c r="G1017" s="82" t="str">
        <f>IF(Table1[[#This Row],[F open]]=""," ",RANK(AD1017,$AD$5:$AD$1454,1))</f>
        <v xml:space="preserve"> </v>
      </c>
      <c r="H1017" s="82" t="str">
        <f>IF(Table1[[#This Row],[F Vet]]=""," ",RANK(AE1017,$AE$5:$AE$1454,1))</f>
        <v xml:space="preserve"> </v>
      </c>
      <c r="I1017" s="82" t="str">
        <f>IF(Table1[[#This Row],[F SuperVet]]=""," ",RANK(AF1017,$AF$5:$AF$1454,1))</f>
        <v xml:space="preserve"> </v>
      </c>
      <c r="J1017" s="82" t="str">
        <f>IF(Table1[[#This Row],[M Open]]=""," ",RANK(AG1017,$AG$5:$AG$1454,1))</f>
        <v xml:space="preserve"> </v>
      </c>
      <c r="K1017" s="82">
        <f>IF(Table1[[#This Row],[M Vet]]=""," ",RANK(AH1017,$AH$5:$AH$1454,1))</f>
        <v>171</v>
      </c>
      <c r="L1017" s="82" t="str">
        <f>IF(Table1[[#This Row],[M SuperVet]]=""," ",RANK(AI1017,$AI$5:$AI$1454,1))</f>
        <v xml:space="preserve"> </v>
      </c>
      <c r="M1017" s="74">
        <v>404</v>
      </c>
      <c r="N1017" s="74">
        <v>176</v>
      </c>
      <c r="O1017" s="74">
        <v>47</v>
      </c>
      <c r="P1017" s="74">
        <v>128</v>
      </c>
      <c r="Q1017" s="17">
        <v>255</v>
      </c>
      <c r="R1017" s="17">
        <v>139</v>
      </c>
      <c r="S1017" s="17">
        <v>104</v>
      </c>
      <c r="T1017" s="17">
        <v>179</v>
      </c>
      <c r="U1017" s="55">
        <f>+Table1[[#This Row],[Thames Turbo Sprint Triathlon]]/$M$3</f>
        <v>1</v>
      </c>
      <c r="V1017" s="55">
        <f t="shared" si="364"/>
        <v>1</v>
      </c>
      <c r="W1017" s="55">
        <f t="shared" si="365"/>
        <v>1</v>
      </c>
      <c r="X1017" s="55">
        <f t="shared" si="366"/>
        <v>1</v>
      </c>
      <c r="Y1017" s="55">
        <f t="shared" si="367"/>
        <v>0.49514563106796117</v>
      </c>
      <c r="Z1017" s="55">
        <f>+Table1[[#This Row],[Hillingdon Sprint Triathlon]]/$R$3</f>
        <v>1</v>
      </c>
      <c r="AA1017" s="55">
        <f>+Table1[[#This Row],[London Fields]]/$S$3</f>
        <v>1</v>
      </c>
      <c r="AB1017" s="55">
        <f>+Table1[[#This Row],[Jekyll &amp; Hyde Park Duathlon]]/$T$3</f>
        <v>1</v>
      </c>
      <c r="AC1017" s="65">
        <f t="shared" si="368"/>
        <v>3.4951456310679614</v>
      </c>
      <c r="AD1017" s="55"/>
      <c r="AE1017" s="55"/>
      <c r="AF1017" s="55"/>
      <c r="AG1017" s="55"/>
      <c r="AH1017" s="55">
        <f>+AC1017</f>
        <v>3.4951456310679614</v>
      </c>
      <c r="AI1017" s="55"/>
      <c r="AJ1017" s="73">
        <f>COUNT(Table1[[#This Row],[F open]:[M SuperVet]])</f>
        <v>1</v>
      </c>
    </row>
    <row r="1018" spans="1:36" s="52" customFormat="1" hidden="1" x14ac:dyDescent="0.2">
      <c r="A1018" s="16" t="str">
        <f t="shared" si="381"/>
        <v xml:space="preserve"> </v>
      </c>
      <c r="B1018" s="16" t="s">
        <v>1434</v>
      </c>
      <c r="C1018" s="15" t="s">
        <v>192</v>
      </c>
      <c r="D1018" s="29" t="s">
        <v>217</v>
      </c>
      <c r="E1018" s="29" t="s">
        <v>188</v>
      </c>
      <c r="F1018" s="82">
        <f t="shared" si="363"/>
        <v>897</v>
      </c>
      <c r="G1018" s="82" t="str">
        <f>IF(Table1[[#This Row],[F open]]=""," ",RANK(AD1018,$AD$5:$AD$1454,1))</f>
        <v xml:space="preserve"> </v>
      </c>
      <c r="H1018" s="82" t="str">
        <f>IF(Table1[[#This Row],[F Vet]]=""," ",RANK(AE1018,$AE$5:$AE$1454,1))</f>
        <v xml:space="preserve"> </v>
      </c>
      <c r="I1018" s="82" t="str">
        <f>IF(Table1[[#This Row],[F SuperVet]]=""," ",RANK(AF1018,$AF$5:$AF$1454,1))</f>
        <v xml:space="preserve"> </v>
      </c>
      <c r="J1018" s="82">
        <f>IF(Table1[[#This Row],[M Open]]=""," ",RANK(AG1018,$AG$5:$AG$1454,1))</f>
        <v>454</v>
      </c>
      <c r="K1018" s="82" t="str">
        <f>IF(Table1[[#This Row],[M Vet]]=""," ",RANK(AH1018,$AH$5:$AH$1454,1))</f>
        <v xml:space="preserve"> </v>
      </c>
      <c r="L1018" s="82" t="str">
        <f>IF(Table1[[#This Row],[M SuperVet]]=""," ",RANK(AI1018,$AI$5:$AI$1454,1))</f>
        <v xml:space="preserve"> </v>
      </c>
      <c r="M1018" s="74">
        <v>404</v>
      </c>
      <c r="N1018" s="74">
        <v>111</v>
      </c>
      <c r="O1018" s="74">
        <v>47</v>
      </c>
      <c r="P1018" s="74">
        <v>128</v>
      </c>
      <c r="Q1018" s="17">
        <v>515</v>
      </c>
      <c r="R1018" s="17">
        <v>139</v>
      </c>
      <c r="S1018" s="17">
        <v>104</v>
      </c>
      <c r="T1018" s="17">
        <v>179</v>
      </c>
      <c r="U1018" s="55">
        <f>+Table1[[#This Row],[Thames Turbo Sprint Triathlon]]/$M$3</f>
        <v>1</v>
      </c>
      <c r="V1018" s="55">
        <f t="shared" si="364"/>
        <v>0.63068181818181823</v>
      </c>
      <c r="W1018" s="55">
        <f t="shared" si="365"/>
        <v>1</v>
      </c>
      <c r="X1018" s="55">
        <f t="shared" si="366"/>
        <v>1</v>
      </c>
      <c r="Y1018" s="55">
        <f t="shared" si="367"/>
        <v>1</v>
      </c>
      <c r="Z1018" s="55">
        <f>+Table1[[#This Row],[Hillingdon Sprint Triathlon]]/$R$3</f>
        <v>1</v>
      </c>
      <c r="AA1018" s="55">
        <f>+Table1[[#This Row],[London Fields]]/$S$3</f>
        <v>1</v>
      </c>
      <c r="AB1018" s="55">
        <f>+Table1[[#This Row],[Jekyll &amp; Hyde Park Duathlon]]/$T$3</f>
        <v>1</v>
      </c>
      <c r="AC1018" s="65">
        <f t="shared" si="368"/>
        <v>3.6306818181818183</v>
      </c>
      <c r="AD1018" s="55"/>
      <c r="AE1018" s="55"/>
      <c r="AF1018" s="55"/>
      <c r="AG1018" s="55">
        <f>+AC1018</f>
        <v>3.6306818181818183</v>
      </c>
      <c r="AH1018" s="55"/>
      <c r="AI1018" s="55"/>
      <c r="AJ1018" s="73">
        <f>COUNT(Table1[[#This Row],[F open]:[M SuperVet]])</f>
        <v>1</v>
      </c>
    </row>
    <row r="1019" spans="1:36" s="52" customFormat="1" hidden="1" x14ac:dyDescent="0.2">
      <c r="A1019" s="16" t="str">
        <f t="shared" si="381"/>
        <v xml:space="preserve"> </v>
      </c>
      <c r="B1019" s="16" t="s">
        <v>1944</v>
      </c>
      <c r="C1019" s="15"/>
      <c r="D1019" s="29" t="s">
        <v>1059</v>
      </c>
      <c r="E1019" s="29" t="s">
        <v>188</v>
      </c>
      <c r="F1019" s="82">
        <f t="shared" si="363"/>
        <v>1317</v>
      </c>
      <c r="G1019" s="82" t="str">
        <f>IF(Table1[[#This Row],[F open]]=""," ",RANK(AD1019,$AD$5:$AD$1454,1))</f>
        <v xml:space="preserve"> </v>
      </c>
      <c r="H1019" s="82" t="str">
        <f>IF(Table1[[#This Row],[F Vet]]=""," ",RANK(AE1019,$AE$5:$AE$1454,1))</f>
        <v xml:space="preserve"> </v>
      </c>
      <c r="I1019" s="82" t="str">
        <f>IF(Table1[[#This Row],[F SuperVet]]=""," ",RANK(AF1019,$AF$5:$AF$1454,1))</f>
        <v xml:space="preserve"> </v>
      </c>
      <c r="J1019" s="82" t="str">
        <f>IF(Table1[[#This Row],[M Open]]=""," ",RANK(AG1019,$AG$5:$AG$1454,1))</f>
        <v xml:space="preserve"> </v>
      </c>
      <c r="K1019" s="82" t="str">
        <f>IF(Table1[[#This Row],[M Vet]]=""," ",RANK(AH1019,$AH$5:$AH$1454,1))</f>
        <v xml:space="preserve"> </v>
      </c>
      <c r="L1019" s="82">
        <f>IF(Table1[[#This Row],[M SuperVet]]=""," ",RANK(AI1019,$AI$5:$AI$1454,1))</f>
        <v>81</v>
      </c>
      <c r="M1019" s="74">
        <v>404</v>
      </c>
      <c r="N1019" s="74">
        <v>176</v>
      </c>
      <c r="O1019" s="74">
        <v>47</v>
      </c>
      <c r="P1019" s="74">
        <v>128</v>
      </c>
      <c r="Q1019" s="17">
        <v>470</v>
      </c>
      <c r="R1019" s="17">
        <v>139</v>
      </c>
      <c r="S1019" s="17">
        <v>104</v>
      </c>
      <c r="T1019" s="17">
        <v>179</v>
      </c>
      <c r="U1019" s="55">
        <f>+Table1[[#This Row],[Thames Turbo Sprint Triathlon]]/$M$3</f>
        <v>1</v>
      </c>
      <c r="V1019" s="55">
        <f t="shared" si="364"/>
        <v>1</v>
      </c>
      <c r="W1019" s="55">
        <f t="shared" si="365"/>
        <v>1</v>
      </c>
      <c r="X1019" s="55">
        <f t="shared" si="366"/>
        <v>1</v>
      </c>
      <c r="Y1019" s="55">
        <f t="shared" si="367"/>
        <v>0.91262135922330101</v>
      </c>
      <c r="Z1019" s="55">
        <f>+Table1[[#This Row],[Hillingdon Sprint Triathlon]]/$R$3</f>
        <v>1</v>
      </c>
      <c r="AA1019" s="55">
        <f>+Table1[[#This Row],[London Fields]]/$S$3</f>
        <v>1</v>
      </c>
      <c r="AB1019" s="55">
        <f>+Table1[[#This Row],[Jekyll &amp; Hyde Park Duathlon]]/$T$3</f>
        <v>1</v>
      </c>
      <c r="AC1019" s="65">
        <f t="shared" si="368"/>
        <v>3.912621359223301</v>
      </c>
      <c r="AD1019" s="55"/>
      <c r="AE1019" s="55"/>
      <c r="AF1019" s="55"/>
      <c r="AG1019" s="55"/>
      <c r="AH1019" s="55"/>
      <c r="AI1019" s="55">
        <f>+AC1019</f>
        <v>3.912621359223301</v>
      </c>
      <c r="AJ1019" s="73">
        <f>COUNT(Table1[[#This Row],[F open]:[M SuperVet]])</f>
        <v>1</v>
      </c>
    </row>
    <row r="1020" spans="1:36" s="52" customFormat="1" hidden="1" x14ac:dyDescent="0.2">
      <c r="A1020" s="16" t="str">
        <f t="shared" si="381"/>
        <v xml:space="preserve"> </v>
      </c>
      <c r="B1020" s="16" t="s">
        <v>475</v>
      </c>
      <c r="C1020" s="15" t="s">
        <v>216</v>
      </c>
      <c r="D1020" s="29" t="s">
        <v>397</v>
      </c>
      <c r="E1020" s="29" t="s">
        <v>188</v>
      </c>
      <c r="F1020" s="82">
        <f t="shared" si="363"/>
        <v>159</v>
      </c>
      <c r="G1020" s="82" t="str">
        <f>IF(Table1[[#This Row],[F open]]=""," ",RANK(AD1020,$AD$5:$AD$1454,1))</f>
        <v xml:space="preserve"> </v>
      </c>
      <c r="H1020" s="82" t="str">
        <f>IF(Table1[[#This Row],[F Vet]]=""," ",RANK(AE1020,$AE$5:$AE$1454,1))</f>
        <v xml:space="preserve"> </v>
      </c>
      <c r="I1020" s="82" t="str">
        <f>IF(Table1[[#This Row],[F SuperVet]]=""," ",RANK(AF1020,$AF$5:$AF$1454,1))</f>
        <v xml:space="preserve"> </v>
      </c>
      <c r="J1020" s="82" t="str">
        <f>IF(Table1[[#This Row],[M Open]]=""," ",RANK(AG1020,$AG$5:$AG$1454,1))</f>
        <v xml:space="preserve"> </v>
      </c>
      <c r="K1020" s="82">
        <f>IF(Table1[[#This Row],[M Vet]]=""," ",RANK(AH1020,$AH$5:$AH$1454,1))</f>
        <v>39</v>
      </c>
      <c r="L1020" s="82" t="str">
        <f>IF(Table1[[#This Row],[M SuperVet]]=""," ",RANK(AI1020,$AI$5:$AI$1454,1))</f>
        <v xml:space="preserve"> </v>
      </c>
      <c r="M1020" s="74">
        <v>404</v>
      </c>
      <c r="N1020" s="74">
        <v>176</v>
      </c>
      <c r="O1020" s="74">
        <v>47</v>
      </c>
      <c r="P1020" s="74">
        <v>128</v>
      </c>
      <c r="Q1020" s="17">
        <v>23</v>
      </c>
      <c r="R1020" s="17">
        <v>139</v>
      </c>
      <c r="S1020" s="17">
        <v>104</v>
      </c>
      <c r="T1020" s="17">
        <v>179</v>
      </c>
      <c r="U1020" s="55">
        <f>+Table1[[#This Row],[Thames Turbo Sprint Triathlon]]/$M$3</f>
        <v>1</v>
      </c>
      <c r="V1020" s="55">
        <f t="shared" si="364"/>
        <v>1</v>
      </c>
      <c r="W1020" s="55">
        <f t="shared" si="365"/>
        <v>1</v>
      </c>
      <c r="X1020" s="55">
        <f t="shared" si="366"/>
        <v>1</v>
      </c>
      <c r="Y1020" s="55">
        <f t="shared" si="367"/>
        <v>4.4660194174757278E-2</v>
      </c>
      <c r="Z1020" s="55">
        <f>+Table1[[#This Row],[Hillingdon Sprint Triathlon]]/$R$3</f>
        <v>1</v>
      </c>
      <c r="AA1020" s="55">
        <f>+Table1[[#This Row],[London Fields]]/$S$3</f>
        <v>1</v>
      </c>
      <c r="AB1020" s="55">
        <f>+Table1[[#This Row],[Jekyll &amp; Hyde Park Duathlon]]/$T$3</f>
        <v>1</v>
      </c>
      <c r="AC1020" s="65">
        <f t="shared" si="368"/>
        <v>3.0446601941747575</v>
      </c>
      <c r="AD1020" s="55"/>
      <c r="AE1020" s="55"/>
      <c r="AF1020" s="55"/>
      <c r="AG1020" s="55"/>
      <c r="AH1020" s="55">
        <f>+AC1020</f>
        <v>3.0446601941747575</v>
      </c>
      <c r="AI1020" s="55"/>
      <c r="AJ1020" s="73">
        <f>COUNT(Table1[[#This Row],[F open]:[M SuperVet]])</f>
        <v>1</v>
      </c>
    </row>
    <row r="1021" spans="1:36" s="52" customFormat="1" hidden="1" x14ac:dyDescent="0.2">
      <c r="A1021" s="16" t="str">
        <f t="shared" si="381"/>
        <v xml:space="preserve"> </v>
      </c>
      <c r="B1021" s="16" t="s">
        <v>750</v>
      </c>
      <c r="C1021" s="15" t="s">
        <v>747</v>
      </c>
      <c r="D1021" s="29" t="s">
        <v>217</v>
      </c>
      <c r="E1021" s="29" t="s">
        <v>188</v>
      </c>
      <c r="F1021" s="82">
        <f t="shared" si="363"/>
        <v>206</v>
      </c>
      <c r="G1021" s="82" t="str">
        <f>IF(Table1[[#This Row],[F open]]=""," ",RANK(AD1021,$AD$5:$AD$1454,1))</f>
        <v xml:space="preserve"> </v>
      </c>
      <c r="H1021" s="82" t="str">
        <f>IF(Table1[[#This Row],[F Vet]]=""," ",RANK(AE1021,$AE$5:$AE$1454,1))</f>
        <v xml:space="preserve"> </v>
      </c>
      <c r="I1021" s="82" t="str">
        <f>IF(Table1[[#This Row],[F SuperVet]]=""," ",RANK(AF1021,$AF$5:$AF$1454,1))</f>
        <v xml:space="preserve"> </v>
      </c>
      <c r="J1021" s="82">
        <f>IF(Table1[[#This Row],[M Open]]=""," ",RANK(AG1021,$AG$5:$AG$1454,1))</f>
        <v>120</v>
      </c>
      <c r="K1021" s="82" t="str">
        <f>IF(Table1[[#This Row],[M Vet]]=""," ",RANK(AH1021,$AH$5:$AH$1454,1))</f>
        <v xml:space="preserve"> </v>
      </c>
      <c r="L1021" s="82" t="str">
        <f>IF(Table1[[#This Row],[M SuperVet]]=""," ",RANK(AI1021,$AI$5:$AI$1454,1))</f>
        <v xml:space="preserve"> </v>
      </c>
      <c r="M1021" s="74">
        <v>38</v>
      </c>
      <c r="N1021" s="74">
        <v>176</v>
      </c>
      <c r="O1021" s="74">
        <v>47</v>
      </c>
      <c r="P1021" s="74">
        <v>128</v>
      </c>
      <c r="Q1021" s="17">
        <v>515</v>
      </c>
      <c r="R1021" s="17">
        <v>139</v>
      </c>
      <c r="S1021" s="17">
        <v>104</v>
      </c>
      <c r="T1021" s="17">
        <v>179</v>
      </c>
      <c r="U1021" s="55">
        <f>+Table1[[#This Row],[Thames Turbo Sprint Triathlon]]/$M$3</f>
        <v>9.405940594059406E-2</v>
      </c>
      <c r="V1021" s="55">
        <f t="shared" si="364"/>
        <v>1</v>
      </c>
      <c r="W1021" s="55">
        <f t="shared" si="365"/>
        <v>1</v>
      </c>
      <c r="X1021" s="55">
        <f t="shared" si="366"/>
        <v>1</v>
      </c>
      <c r="Y1021" s="55">
        <f t="shared" si="367"/>
        <v>1</v>
      </c>
      <c r="Z1021" s="55">
        <f>+Table1[[#This Row],[Hillingdon Sprint Triathlon]]/$R$3</f>
        <v>1</v>
      </c>
      <c r="AA1021" s="55">
        <f>+Table1[[#This Row],[London Fields]]/$S$3</f>
        <v>1</v>
      </c>
      <c r="AB1021" s="55">
        <f>+Table1[[#This Row],[Jekyll &amp; Hyde Park Duathlon]]/$T$3</f>
        <v>1</v>
      </c>
      <c r="AC1021" s="65">
        <f t="shared" si="368"/>
        <v>3.0940594059405941</v>
      </c>
      <c r="AD1021" s="55"/>
      <c r="AE1021" s="55"/>
      <c r="AF1021" s="55"/>
      <c r="AG1021" s="55">
        <f t="shared" ref="AG1021:AG1022" si="385">+AC1021</f>
        <v>3.0940594059405941</v>
      </c>
      <c r="AH1021" s="55"/>
      <c r="AI1021" s="55"/>
      <c r="AJ1021" s="73">
        <f>COUNT(Table1[[#This Row],[F open]:[M SuperVet]])</f>
        <v>1</v>
      </c>
    </row>
    <row r="1022" spans="1:36" s="52" customFormat="1" hidden="1" x14ac:dyDescent="0.2">
      <c r="A1022" s="16" t="str">
        <f t="shared" si="381"/>
        <v xml:space="preserve"> </v>
      </c>
      <c r="B1022" s="16" t="s">
        <v>401</v>
      </c>
      <c r="C1022" s="15"/>
      <c r="D1022" s="29" t="s">
        <v>217</v>
      </c>
      <c r="E1022" s="29" t="s">
        <v>188</v>
      </c>
      <c r="F1022" s="82">
        <f t="shared" si="363"/>
        <v>129</v>
      </c>
      <c r="G1022" s="82" t="str">
        <f>IF(Table1[[#This Row],[F open]]=""," ",RANK(AD1022,$AD$5:$AD$1454,1))</f>
        <v xml:space="preserve"> </v>
      </c>
      <c r="H1022" s="82" t="str">
        <f>IF(Table1[[#This Row],[F Vet]]=""," ",RANK(AE1022,$AE$5:$AE$1454,1))</f>
        <v xml:space="preserve"> </v>
      </c>
      <c r="I1022" s="82" t="str">
        <f>IF(Table1[[#This Row],[F SuperVet]]=""," ",RANK(AF1022,$AF$5:$AF$1454,1))</f>
        <v xml:space="preserve"> </v>
      </c>
      <c r="J1022" s="82">
        <f>IF(Table1[[#This Row],[M Open]]=""," ",RANK(AG1022,$AG$5:$AG$1454,1))</f>
        <v>66</v>
      </c>
      <c r="K1022" s="82" t="str">
        <f>IF(Table1[[#This Row],[M Vet]]=""," ",RANK(AH1022,$AH$5:$AH$1454,1))</f>
        <v xml:space="preserve"> </v>
      </c>
      <c r="L1022" s="82" t="str">
        <f>IF(Table1[[#This Row],[M SuperVet]]=""," ",RANK(AI1022,$AI$5:$AI$1454,1))</f>
        <v xml:space="preserve"> </v>
      </c>
      <c r="M1022" s="74">
        <v>6</v>
      </c>
      <c r="N1022" s="74">
        <v>176</v>
      </c>
      <c r="O1022" s="74">
        <v>47</v>
      </c>
      <c r="P1022" s="74">
        <v>128</v>
      </c>
      <c r="Q1022" s="17">
        <v>515</v>
      </c>
      <c r="R1022" s="17">
        <v>139</v>
      </c>
      <c r="S1022" s="17">
        <v>104</v>
      </c>
      <c r="T1022" s="17">
        <v>179</v>
      </c>
      <c r="U1022" s="55">
        <f>+Table1[[#This Row],[Thames Turbo Sprint Triathlon]]/$M$3</f>
        <v>1.4851485148514851E-2</v>
      </c>
      <c r="V1022" s="55">
        <f t="shared" si="364"/>
        <v>1</v>
      </c>
      <c r="W1022" s="55">
        <f t="shared" si="365"/>
        <v>1</v>
      </c>
      <c r="X1022" s="55">
        <f t="shared" si="366"/>
        <v>1</v>
      </c>
      <c r="Y1022" s="55">
        <f t="shared" si="367"/>
        <v>1</v>
      </c>
      <c r="Z1022" s="55">
        <f>+Table1[[#This Row],[Hillingdon Sprint Triathlon]]/$R$3</f>
        <v>1</v>
      </c>
      <c r="AA1022" s="55">
        <f>+Table1[[#This Row],[London Fields]]/$S$3</f>
        <v>1</v>
      </c>
      <c r="AB1022" s="55">
        <f>+Table1[[#This Row],[Jekyll &amp; Hyde Park Duathlon]]/$T$3</f>
        <v>1</v>
      </c>
      <c r="AC1022" s="65">
        <f t="shared" si="368"/>
        <v>3.0148514851485149</v>
      </c>
      <c r="AD1022" s="55"/>
      <c r="AE1022" s="55"/>
      <c r="AF1022" s="55"/>
      <c r="AG1022" s="55">
        <f t="shared" si="385"/>
        <v>3.0148514851485149</v>
      </c>
      <c r="AH1022" s="55"/>
      <c r="AI1022" s="55"/>
      <c r="AJ1022" s="73">
        <f>COUNT(Table1[[#This Row],[F open]:[M SuperVet]])</f>
        <v>1</v>
      </c>
    </row>
    <row r="1023" spans="1:36" s="52" customFormat="1" hidden="1" x14ac:dyDescent="0.2">
      <c r="A1023" s="16" t="str">
        <f t="shared" si="381"/>
        <v xml:space="preserve"> </v>
      </c>
      <c r="B1023" s="16" t="s">
        <v>570</v>
      </c>
      <c r="C1023" s="15"/>
      <c r="D1023" s="29" t="s">
        <v>397</v>
      </c>
      <c r="E1023" s="29" t="s">
        <v>188</v>
      </c>
      <c r="F1023" s="82">
        <f t="shared" si="363"/>
        <v>896</v>
      </c>
      <c r="G1023" s="82" t="str">
        <f>IF(Table1[[#This Row],[F open]]=""," ",RANK(AD1023,$AD$5:$AD$1454,1))</f>
        <v xml:space="preserve"> </v>
      </c>
      <c r="H1023" s="82" t="str">
        <f>IF(Table1[[#This Row],[F Vet]]=""," ",RANK(AE1023,$AE$5:$AE$1454,1))</f>
        <v xml:space="preserve"> </v>
      </c>
      <c r="I1023" s="82" t="str">
        <f>IF(Table1[[#This Row],[F SuperVet]]=""," ",RANK(AF1023,$AF$5:$AF$1454,1))</f>
        <v xml:space="preserve"> </v>
      </c>
      <c r="J1023" s="82" t="str">
        <f>IF(Table1[[#This Row],[M Open]]=""," ",RANK(AG1023,$AG$5:$AG$1454,1))</f>
        <v xml:space="preserve"> </v>
      </c>
      <c r="K1023" s="82">
        <f>IF(Table1[[#This Row],[M Vet]]=""," ",RANK(AH1023,$AH$5:$AH$1454,1))</f>
        <v>226</v>
      </c>
      <c r="L1023" s="82" t="str">
        <f>IF(Table1[[#This Row],[M SuperVet]]=""," ",RANK(AI1023,$AI$5:$AI$1454,1))</f>
        <v xml:space="preserve"> </v>
      </c>
      <c r="M1023" s="74">
        <v>404</v>
      </c>
      <c r="N1023" s="74">
        <v>176</v>
      </c>
      <c r="O1023" s="74">
        <v>47</v>
      </c>
      <c r="P1023" s="74">
        <v>128</v>
      </c>
      <c r="Q1023" s="17">
        <v>324</v>
      </c>
      <c r="R1023" s="17">
        <v>139</v>
      </c>
      <c r="S1023" s="17">
        <v>104</v>
      </c>
      <c r="T1023" s="17">
        <v>179</v>
      </c>
      <c r="U1023" s="55">
        <f>+Table1[[#This Row],[Thames Turbo Sprint Triathlon]]/$M$3</f>
        <v>1</v>
      </c>
      <c r="V1023" s="55">
        <f t="shared" si="364"/>
        <v>1</v>
      </c>
      <c r="W1023" s="55">
        <f t="shared" si="365"/>
        <v>1</v>
      </c>
      <c r="X1023" s="55">
        <f t="shared" si="366"/>
        <v>1</v>
      </c>
      <c r="Y1023" s="55">
        <f t="shared" si="367"/>
        <v>0.62912621359223297</v>
      </c>
      <c r="Z1023" s="55">
        <f>+Table1[[#This Row],[Hillingdon Sprint Triathlon]]/$R$3</f>
        <v>1</v>
      </c>
      <c r="AA1023" s="55">
        <f>+Table1[[#This Row],[London Fields]]/$S$3</f>
        <v>1</v>
      </c>
      <c r="AB1023" s="55">
        <f>+Table1[[#This Row],[Jekyll &amp; Hyde Park Duathlon]]/$T$3</f>
        <v>1</v>
      </c>
      <c r="AC1023" s="65">
        <f t="shared" si="368"/>
        <v>3.6291262135922331</v>
      </c>
      <c r="AD1023" s="55"/>
      <c r="AE1023" s="55"/>
      <c r="AF1023" s="55"/>
      <c r="AG1023" s="55"/>
      <c r="AH1023" s="55">
        <f>+AC1023</f>
        <v>3.6291262135922331</v>
      </c>
      <c r="AI1023" s="55"/>
      <c r="AJ1023" s="73">
        <f>COUNT(Table1[[#This Row],[F open]:[M SuperVet]])</f>
        <v>1</v>
      </c>
    </row>
    <row r="1024" spans="1:36" s="52" customFormat="1" hidden="1" x14ac:dyDescent="0.2">
      <c r="A1024" s="16" t="str">
        <f t="shared" si="381"/>
        <v xml:space="preserve"> </v>
      </c>
      <c r="B1024" s="16" t="s">
        <v>880</v>
      </c>
      <c r="C1024" s="15" t="s">
        <v>66</v>
      </c>
      <c r="D1024" s="29" t="s">
        <v>217</v>
      </c>
      <c r="E1024" s="29" t="s">
        <v>188</v>
      </c>
      <c r="F1024" s="82">
        <f t="shared" si="363"/>
        <v>751</v>
      </c>
      <c r="G1024" s="82" t="str">
        <f>IF(Table1[[#This Row],[F open]]=""," ",RANK(AD1024,$AD$5:$AD$1454,1))</f>
        <v xml:space="preserve"> </v>
      </c>
      <c r="H1024" s="82" t="str">
        <f>IF(Table1[[#This Row],[F Vet]]=""," ",RANK(AE1024,$AE$5:$AE$1454,1))</f>
        <v xml:space="preserve"> </v>
      </c>
      <c r="I1024" s="82" t="str">
        <f>IF(Table1[[#This Row],[F SuperVet]]=""," ",RANK(AF1024,$AF$5:$AF$1454,1))</f>
        <v xml:space="preserve"> </v>
      </c>
      <c r="J1024" s="82">
        <f>IF(Table1[[#This Row],[M Open]]=""," ",RANK(AG1024,$AG$5:$AG$1454,1))</f>
        <v>401</v>
      </c>
      <c r="K1024" s="82" t="str">
        <f>IF(Table1[[#This Row],[M Vet]]=""," ",RANK(AH1024,$AH$5:$AH$1454,1))</f>
        <v xml:space="preserve"> </v>
      </c>
      <c r="L1024" s="82" t="str">
        <f>IF(Table1[[#This Row],[M SuperVet]]=""," ",RANK(AI1024,$AI$5:$AI$1454,1))</f>
        <v xml:space="preserve"> </v>
      </c>
      <c r="M1024" s="74">
        <v>211</v>
      </c>
      <c r="N1024" s="74">
        <v>176</v>
      </c>
      <c r="O1024" s="74">
        <v>47</v>
      </c>
      <c r="P1024" s="74">
        <v>128</v>
      </c>
      <c r="Q1024" s="17">
        <v>515</v>
      </c>
      <c r="R1024" s="17">
        <v>139</v>
      </c>
      <c r="S1024" s="17">
        <v>104</v>
      </c>
      <c r="T1024" s="17">
        <v>179</v>
      </c>
      <c r="U1024" s="55">
        <f>+Table1[[#This Row],[Thames Turbo Sprint Triathlon]]/$M$3</f>
        <v>0.5222772277227723</v>
      </c>
      <c r="V1024" s="55">
        <f t="shared" si="364"/>
        <v>1</v>
      </c>
      <c r="W1024" s="55">
        <f t="shared" si="365"/>
        <v>1</v>
      </c>
      <c r="X1024" s="55">
        <f t="shared" si="366"/>
        <v>1</v>
      </c>
      <c r="Y1024" s="55">
        <f t="shared" si="367"/>
        <v>1</v>
      </c>
      <c r="Z1024" s="55">
        <f>+Table1[[#This Row],[Hillingdon Sprint Triathlon]]/$R$3</f>
        <v>1</v>
      </c>
      <c r="AA1024" s="55">
        <f>+Table1[[#This Row],[London Fields]]/$S$3</f>
        <v>1</v>
      </c>
      <c r="AB1024" s="55">
        <f>+Table1[[#This Row],[Jekyll &amp; Hyde Park Duathlon]]/$T$3</f>
        <v>1</v>
      </c>
      <c r="AC1024" s="65">
        <f t="shared" si="368"/>
        <v>3.5222772277227721</v>
      </c>
      <c r="AD1024" s="55"/>
      <c r="AE1024" s="55"/>
      <c r="AF1024" s="55"/>
      <c r="AG1024" s="55">
        <f t="shared" ref="AG1024:AG1025" si="386">+AC1024</f>
        <v>3.5222772277227721</v>
      </c>
      <c r="AH1024" s="55"/>
      <c r="AI1024" s="55"/>
      <c r="AJ1024" s="73">
        <f>COUNT(Table1[[#This Row],[F open]:[M SuperVet]])</f>
        <v>1</v>
      </c>
    </row>
    <row r="1025" spans="1:36" s="52" customFormat="1" hidden="1" x14ac:dyDescent="0.2">
      <c r="A1025" s="16" t="str">
        <f t="shared" si="381"/>
        <v xml:space="preserve"> </v>
      </c>
      <c r="B1025" s="16" t="s">
        <v>1378</v>
      </c>
      <c r="C1025" s="15" t="s">
        <v>122</v>
      </c>
      <c r="D1025" s="29" t="s">
        <v>217</v>
      </c>
      <c r="E1025" s="29" t="s">
        <v>188</v>
      </c>
      <c r="F1025" s="82">
        <f t="shared" si="363"/>
        <v>385</v>
      </c>
      <c r="G1025" s="82" t="str">
        <f>IF(Table1[[#This Row],[F open]]=""," ",RANK(AD1025,$AD$5:$AD$1454,1))</f>
        <v xml:space="preserve"> </v>
      </c>
      <c r="H1025" s="82" t="str">
        <f>IF(Table1[[#This Row],[F Vet]]=""," ",RANK(AE1025,$AE$5:$AE$1454,1))</f>
        <v xml:space="preserve"> </v>
      </c>
      <c r="I1025" s="82" t="str">
        <f>IF(Table1[[#This Row],[F SuperVet]]=""," ",RANK(AF1025,$AF$5:$AF$1454,1))</f>
        <v xml:space="preserve"> </v>
      </c>
      <c r="J1025" s="82">
        <f>IF(Table1[[#This Row],[M Open]]=""," ",RANK(AG1025,$AG$5:$AG$1454,1))</f>
        <v>227</v>
      </c>
      <c r="K1025" s="82" t="str">
        <f>IF(Table1[[#This Row],[M Vet]]=""," ",RANK(AH1025,$AH$5:$AH$1454,1))</f>
        <v xml:space="preserve"> </v>
      </c>
      <c r="L1025" s="82" t="str">
        <f>IF(Table1[[#This Row],[M SuperVet]]=""," ",RANK(AI1025,$AI$5:$AI$1454,1))</f>
        <v xml:space="preserve"> </v>
      </c>
      <c r="M1025" s="74">
        <v>404</v>
      </c>
      <c r="N1025" s="74">
        <v>42</v>
      </c>
      <c r="O1025" s="74">
        <v>47</v>
      </c>
      <c r="P1025" s="74">
        <v>128</v>
      </c>
      <c r="Q1025" s="17">
        <v>515</v>
      </c>
      <c r="R1025" s="17">
        <v>139</v>
      </c>
      <c r="S1025" s="17">
        <v>104</v>
      </c>
      <c r="T1025" s="17">
        <v>179</v>
      </c>
      <c r="U1025" s="55">
        <f>+Table1[[#This Row],[Thames Turbo Sprint Triathlon]]/$M$3</f>
        <v>1</v>
      </c>
      <c r="V1025" s="55">
        <f t="shared" si="364"/>
        <v>0.23863636363636365</v>
      </c>
      <c r="W1025" s="55">
        <f t="shared" si="365"/>
        <v>1</v>
      </c>
      <c r="X1025" s="55">
        <f t="shared" si="366"/>
        <v>1</v>
      </c>
      <c r="Y1025" s="55">
        <f t="shared" si="367"/>
        <v>1</v>
      </c>
      <c r="Z1025" s="55">
        <f>+Table1[[#This Row],[Hillingdon Sprint Triathlon]]/$R$3</f>
        <v>1</v>
      </c>
      <c r="AA1025" s="55">
        <f>+Table1[[#This Row],[London Fields]]/$S$3</f>
        <v>1</v>
      </c>
      <c r="AB1025" s="55">
        <f>+Table1[[#This Row],[Jekyll &amp; Hyde Park Duathlon]]/$T$3</f>
        <v>1</v>
      </c>
      <c r="AC1025" s="65">
        <f t="shared" si="368"/>
        <v>3.2386363636363638</v>
      </c>
      <c r="AD1025" s="55"/>
      <c r="AE1025" s="55"/>
      <c r="AF1025" s="55"/>
      <c r="AG1025" s="55">
        <f t="shared" si="386"/>
        <v>3.2386363636363638</v>
      </c>
      <c r="AH1025" s="55"/>
      <c r="AI1025" s="55"/>
      <c r="AJ1025" s="73">
        <f>COUNT(Table1[[#This Row],[F open]:[M SuperVet]])</f>
        <v>1</v>
      </c>
    </row>
    <row r="1026" spans="1:36" s="52" customFormat="1" hidden="1" x14ac:dyDescent="0.2">
      <c r="A1026" s="16" t="str">
        <f t="shared" si="381"/>
        <v xml:space="preserve"> </v>
      </c>
      <c r="B1026" s="16" t="s">
        <v>517</v>
      </c>
      <c r="C1026" s="15" t="s">
        <v>1647</v>
      </c>
      <c r="D1026" s="29" t="s">
        <v>1059</v>
      </c>
      <c r="E1026" s="29" t="s">
        <v>188</v>
      </c>
      <c r="F1026" s="82">
        <f t="shared" si="363"/>
        <v>925</v>
      </c>
      <c r="G1026" s="82" t="str">
        <f>IF(Table1[[#This Row],[F open]]=""," ",RANK(AD1026,$AD$5:$AD$1454,1))</f>
        <v xml:space="preserve"> </v>
      </c>
      <c r="H1026" s="82" t="str">
        <f>IF(Table1[[#This Row],[F Vet]]=""," ",RANK(AE1026,$AE$5:$AE$1454,1))</f>
        <v xml:space="preserve"> </v>
      </c>
      <c r="I1026" s="82" t="str">
        <f>IF(Table1[[#This Row],[F SuperVet]]=""," ",RANK(AF1026,$AF$5:$AF$1454,1))</f>
        <v xml:space="preserve"> </v>
      </c>
      <c r="J1026" s="82" t="str">
        <f>IF(Table1[[#This Row],[M Open]]=""," ",RANK(AG1026,$AG$5:$AG$1454,1))</f>
        <v xml:space="preserve"> </v>
      </c>
      <c r="K1026" s="82" t="str">
        <f>IF(Table1[[#This Row],[M Vet]]=""," ",RANK(AH1026,$AH$5:$AH$1454,1))</f>
        <v xml:space="preserve"> </v>
      </c>
      <c r="L1026" s="82">
        <f>IF(Table1[[#This Row],[M SuperVet]]=""," ",RANK(AI1026,$AI$5:$AI$1454,1))</f>
        <v>52</v>
      </c>
      <c r="M1026" s="74">
        <v>404</v>
      </c>
      <c r="N1026" s="74">
        <v>176</v>
      </c>
      <c r="O1026" s="74">
        <v>47</v>
      </c>
      <c r="P1026" s="74">
        <v>128</v>
      </c>
      <c r="Q1026" s="17">
        <v>334</v>
      </c>
      <c r="R1026" s="17">
        <v>139</v>
      </c>
      <c r="S1026" s="17">
        <v>104</v>
      </c>
      <c r="T1026" s="17">
        <v>179</v>
      </c>
      <c r="U1026" s="55">
        <f>+Table1[[#This Row],[Thames Turbo Sprint Triathlon]]/$M$3</f>
        <v>1</v>
      </c>
      <c r="V1026" s="55">
        <f t="shared" si="364"/>
        <v>1</v>
      </c>
      <c r="W1026" s="55">
        <f t="shared" si="365"/>
        <v>1</v>
      </c>
      <c r="X1026" s="55">
        <f t="shared" si="366"/>
        <v>1</v>
      </c>
      <c r="Y1026" s="55">
        <f t="shared" si="367"/>
        <v>0.64854368932038831</v>
      </c>
      <c r="Z1026" s="55">
        <f>+Table1[[#This Row],[Hillingdon Sprint Triathlon]]/$R$3</f>
        <v>1</v>
      </c>
      <c r="AA1026" s="55">
        <f>+Table1[[#This Row],[London Fields]]/$S$3</f>
        <v>1</v>
      </c>
      <c r="AB1026" s="55">
        <f>+Table1[[#This Row],[Jekyll &amp; Hyde Park Duathlon]]/$T$3</f>
        <v>1</v>
      </c>
      <c r="AC1026" s="65">
        <f t="shared" si="368"/>
        <v>3.6485436893203884</v>
      </c>
      <c r="AD1026" s="55"/>
      <c r="AE1026" s="55"/>
      <c r="AF1026" s="55"/>
      <c r="AG1026" s="55"/>
      <c r="AH1026" s="55"/>
      <c r="AI1026" s="55">
        <f>+AC1026</f>
        <v>3.6485436893203884</v>
      </c>
      <c r="AJ1026" s="73">
        <f>COUNT(Table1[[#This Row],[F open]:[M SuperVet]])</f>
        <v>1</v>
      </c>
    </row>
    <row r="1027" spans="1:36" s="52" customFormat="1" hidden="1" x14ac:dyDescent="0.2">
      <c r="A1027" s="16" t="str">
        <f t="shared" ref="A1027:A1031" si="387">IF(B1026=B1027,"y"," ")</f>
        <v xml:space="preserve"> </v>
      </c>
      <c r="B1027" s="16" t="s">
        <v>303</v>
      </c>
      <c r="C1027" s="15" t="s">
        <v>66</v>
      </c>
      <c r="D1027" s="29" t="s">
        <v>397</v>
      </c>
      <c r="E1027" s="29" t="s">
        <v>188</v>
      </c>
      <c r="F1027" s="82">
        <f t="shared" si="363"/>
        <v>16</v>
      </c>
      <c r="G1027" s="82" t="str">
        <f>IF(Table1[[#This Row],[F open]]=""," ",RANK(AD1027,$AD$5:$AD$1454,1))</f>
        <v xml:space="preserve"> </v>
      </c>
      <c r="H1027" s="82" t="str">
        <f>IF(Table1[[#This Row],[F Vet]]=""," ",RANK(AE1027,$AE$5:$AE$1454,1))</f>
        <v xml:space="preserve"> </v>
      </c>
      <c r="I1027" s="82" t="str">
        <f>IF(Table1[[#This Row],[F SuperVet]]=""," ",RANK(AF1027,$AF$5:$AF$1454,1))</f>
        <v xml:space="preserve"> </v>
      </c>
      <c r="J1027" s="82" t="str">
        <f>IF(Table1[[#This Row],[M Open]]=""," ",RANK(AG1027,$AG$5:$AG$1454,1))</f>
        <v xml:space="preserve"> </v>
      </c>
      <c r="K1027" s="82">
        <f>IF(Table1[[#This Row],[M Vet]]=""," ",RANK(AH1027,$AH$5:$AH$1454,1))</f>
        <v>6</v>
      </c>
      <c r="L1027" s="82" t="str">
        <f>IF(Table1[[#This Row],[M SuperVet]]=""," ",RANK(AI1027,$AI$5:$AI$1454,1))</f>
        <v xml:space="preserve"> </v>
      </c>
      <c r="M1027" s="74">
        <v>27</v>
      </c>
      <c r="N1027" s="74">
        <v>15</v>
      </c>
      <c r="O1027" s="74">
        <v>47</v>
      </c>
      <c r="P1027" s="74">
        <v>128</v>
      </c>
      <c r="Q1027" s="17">
        <v>515</v>
      </c>
      <c r="R1027" s="17">
        <v>139</v>
      </c>
      <c r="S1027" s="17">
        <v>104</v>
      </c>
      <c r="T1027" s="17">
        <v>18</v>
      </c>
      <c r="U1027" s="55">
        <f>+Table1[[#This Row],[Thames Turbo Sprint Triathlon]]/$M$3</f>
        <v>6.6831683168316836E-2</v>
      </c>
      <c r="V1027" s="55">
        <f t="shared" si="364"/>
        <v>8.5227272727272721E-2</v>
      </c>
      <c r="W1027" s="55">
        <f t="shared" si="365"/>
        <v>1</v>
      </c>
      <c r="X1027" s="55">
        <f t="shared" si="366"/>
        <v>1</v>
      </c>
      <c r="Y1027" s="55">
        <f t="shared" si="367"/>
        <v>1</v>
      </c>
      <c r="Z1027" s="55">
        <f>+Table1[[#This Row],[Hillingdon Sprint Triathlon]]/$R$3</f>
        <v>1</v>
      </c>
      <c r="AA1027" s="55">
        <f>+Table1[[#This Row],[London Fields]]/$S$3</f>
        <v>1</v>
      </c>
      <c r="AB1027" s="55">
        <f>+Table1[[#This Row],[Jekyll &amp; Hyde Park Duathlon]]/$T$3</f>
        <v>0.1005586592178771</v>
      </c>
      <c r="AC1027" s="65">
        <f t="shared" si="368"/>
        <v>1.2526176151134667</v>
      </c>
      <c r="AD1027" s="55"/>
      <c r="AE1027" s="55"/>
      <c r="AF1027" s="55"/>
      <c r="AG1027" s="55"/>
      <c r="AH1027" s="55">
        <f t="shared" ref="AH1027:AH1028" si="388">+AC1027</f>
        <v>1.2526176151134667</v>
      </c>
      <c r="AI1027" s="55"/>
      <c r="AJ1027" s="73">
        <f>COUNT(Table1[[#This Row],[F open]:[M SuperVet]])</f>
        <v>1</v>
      </c>
    </row>
    <row r="1028" spans="1:36" s="52" customFormat="1" hidden="1" x14ac:dyDescent="0.2">
      <c r="A1028" s="16" t="str">
        <f t="shared" si="387"/>
        <v xml:space="preserve"> </v>
      </c>
      <c r="B1028" s="16" t="s">
        <v>1843</v>
      </c>
      <c r="C1028" s="15" t="s">
        <v>129</v>
      </c>
      <c r="D1028" s="29" t="s">
        <v>397</v>
      </c>
      <c r="E1028" s="29" t="s">
        <v>188</v>
      </c>
      <c r="F1028" s="82">
        <f t="shared" si="363"/>
        <v>953</v>
      </c>
      <c r="G1028" s="82" t="str">
        <f>IF(Table1[[#This Row],[F open]]=""," ",RANK(AD1028,$AD$5:$AD$1454,1))</f>
        <v xml:space="preserve"> </v>
      </c>
      <c r="H1028" s="82" t="str">
        <f>IF(Table1[[#This Row],[F Vet]]=""," ",RANK(AE1028,$AE$5:$AE$1454,1))</f>
        <v xml:space="preserve"> </v>
      </c>
      <c r="I1028" s="82" t="str">
        <f>IF(Table1[[#This Row],[F SuperVet]]=""," ",RANK(AF1028,$AF$5:$AF$1454,1))</f>
        <v xml:space="preserve"> </v>
      </c>
      <c r="J1028" s="82" t="str">
        <f>IF(Table1[[#This Row],[M Open]]=""," ",RANK(AG1028,$AG$5:$AG$1454,1))</f>
        <v xml:space="preserve"> </v>
      </c>
      <c r="K1028" s="82">
        <f>IF(Table1[[#This Row],[M Vet]]=""," ",RANK(AH1028,$AH$5:$AH$1454,1))</f>
        <v>239</v>
      </c>
      <c r="L1028" s="82" t="str">
        <f>IF(Table1[[#This Row],[M SuperVet]]=""," ",RANK(AI1028,$AI$5:$AI$1454,1))</f>
        <v xml:space="preserve"> </v>
      </c>
      <c r="M1028" s="74">
        <v>404</v>
      </c>
      <c r="N1028" s="74">
        <v>176</v>
      </c>
      <c r="O1028" s="74">
        <v>47</v>
      </c>
      <c r="P1028" s="74">
        <v>128</v>
      </c>
      <c r="Q1028" s="17">
        <v>345</v>
      </c>
      <c r="R1028" s="17">
        <v>139</v>
      </c>
      <c r="S1028" s="17">
        <v>104</v>
      </c>
      <c r="T1028" s="17">
        <v>179</v>
      </c>
      <c r="U1028" s="55">
        <f>+Table1[[#This Row],[Thames Turbo Sprint Triathlon]]/$M$3</f>
        <v>1</v>
      </c>
      <c r="V1028" s="55">
        <f t="shared" si="364"/>
        <v>1</v>
      </c>
      <c r="W1028" s="55">
        <f t="shared" si="365"/>
        <v>1</v>
      </c>
      <c r="X1028" s="55">
        <f t="shared" si="366"/>
        <v>1</v>
      </c>
      <c r="Y1028" s="55">
        <f t="shared" si="367"/>
        <v>0.66990291262135926</v>
      </c>
      <c r="Z1028" s="55">
        <f>+Table1[[#This Row],[Hillingdon Sprint Triathlon]]/$R$3</f>
        <v>1</v>
      </c>
      <c r="AA1028" s="55">
        <f>+Table1[[#This Row],[London Fields]]/$S$3</f>
        <v>1</v>
      </c>
      <c r="AB1028" s="55">
        <f>+Table1[[#This Row],[Jekyll &amp; Hyde Park Duathlon]]/$T$3</f>
        <v>1</v>
      </c>
      <c r="AC1028" s="65">
        <f t="shared" si="368"/>
        <v>3.6699029126213594</v>
      </c>
      <c r="AD1028" s="55"/>
      <c r="AE1028" s="55"/>
      <c r="AF1028" s="55"/>
      <c r="AG1028" s="55"/>
      <c r="AH1028" s="55">
        <f t="shared" si="388"/>
        <v>3.6699029126213594</v>
      </c>
      <c r="AI1028" s="55"/>
      <c r="AJ1028" s="73">
        <f>COUNT(Table1[[#This Row],[F open]:[M SuperVet]])</f>
        <v>1</v>
      </c>
    </row>
    <row r="1029" spans="1:36" s="52" customFormat="1" hidden="1" x14ac:dyDescent="0.2">
      <c r="A1029" s="16" t="str">
        <f t="shared" si="387"/>
        <v xml:space="preserve"> </v>
      </c>
      <c r="B1029" s="16" t="s">
        <v>1778</v>
      </c>
      <c r="C1029" s="15"/>
      <c r="D1029" s="29" t="s">
        <v>217</v>
      </c>
      <c r="E1029" s="29" t="s">
        <v>188</v>
      </c>
      <c r="F1029" s="82">
        <f t="shared" ref="F1029:F1092" si="389">+RANK(AC1029,$AC$5:$AC$1454,1)</f>
        <v>712</v>
      </c>
      <c r="G1029" s="82" t="str">
        <f>IF(Table1[[#This Row],[F open]]=""," ",RANK(AD1029,$AD$5:$AD$1454,1))</f>
        <v xml:space="preserve"> </v>
      </c>
      <c r="H1029" s="82" t="str">
        <f>IF(Table1[[#This Row],[F Vet]]=""," ",RANK(AE1029,$AE$5:$AE$1454,1))</f>
        <v xml:space="preserve"> </v>
      </c>
      <c r="I1029" s="82" t="str">
        <f>IF(Table1[[#This Row],[F SuperVet]]=""," ",RANK(AF1029,$AF$5:$AF$1454,1))</f>
        <v xml:space="preserve"> </v>
      </c>
      <c r="J1029" s="82">
        <f>IF(Table1[[#This Row],[M Open]]=""," ",RANK(AG1029,$AG$5:$AG$1454,1))</f>
        <v>385</v>
      </c>
      <c r="K1029" s="82" t="str">
        <f>IF(Table1[[#This Row],[M Vet]]=""," ",RANK(AH1029,$AH$5:$AH$1454,1))</f>
        <v xml:space="preserve"> </v>
      </c>
      <c r="L1029" s="82" t="str">
        <f>IF(Table1[[#This Row],[M SuperVet]]=""," ",RANK(AI1029,$AI$5:$AI$1454,1))</f>
        <v xml:space="preserve"> </v>
      </c>
      <c r="M1029" s="74">
        <v>404</v>
      </c>
      <c r="N1029" s="74">
        <v>176</v>
      </c>
      <c r="O1029" s="74">
        <v>47</v>
      </c>
      <c r="P1029" s="74">
        <v>128</v>
      </c>
      <c r="Q1029" s="17">
        <v>254</v>
      </c>
      <c r="R1029" s="17">
        <v>139</v>
      </c>
      <c r="S1029" s="17">
        <v>104</v>
      </c>
      <c r="T1029" s="17">
        <v>179</v>
      </c>
      <c r="U1029" s="55">
        <f>+Table1[[#This Row],[Thames Turbo Sprint Triathlon]]/$M$3</f>
        <v>1</v>
      </c>
      <c r="V1029" s="55">
        <f t="shared" ref="V1029:V1092" si="390">+N1029/$N$3</f>
        <v>1</v>
      </c>
      <c r="W1029" s="55">
        <f t="shared" ref="W1029:W1092" si="391">+O1029/$O$3</f>
        <v>1</v>
      </c>
      <c r="X1029" s="55">
        <f t="shared" ref="X1029:X1092" si="392">+P1029/$P$3</f>
        <v>1</v>
      </c>
      <c r="Y1029" s="55">
        <f t="shared" ref="Y1029:Y1092" si="393">+Q1029/$Q$3</f>
        <v>0.49320388349514566</v>
      </c>
      <c r="Z1029" s="55">
        <f>+Table1[[#This Row],[Hillingdon Sprint Triathlon]]/$R$3</f>
        <v>1</v>
      </c>
      <c r="AA1029" s="55">
        <f>+Table1[[#This Row],[London Fields]]/$S$3</f>
        <v>1</v>
      </c>
      <c r="AB1029" s="55">
        <f>+Table1[[#This Row],[Jekyll &amp; Hyde Park Duathlon]]/$T$3</f>
        <v>1</v>
      </c>
      <c r="AC1029" s="65">
        <f t="shared" ref="AC1029:AC1092" si="394">SMALL(U1029:AB1029,1)+SMALL(U1029:AB1029,2)+SMALL(U1029:AB1029,3)+SMALL(U1029:AB1029,4)</f>
        <v>3.4932038834951458</v>
      </c>
      <c r="AD1029" s="55"/>
      <c r="AE1029" s="55"/>
      <c r="AF1029" s="55"/>
      <c r="AG1029" s="55">
        <f>+AC1029</f>
        <v>3.4932038834951458</v>
      </c>
      <c r="AH1029" s="55"/>
      <c r="AI1029" s="55"/>
      <c r="AJ1029" s="73">
        <f>COUNT(Table1[[#This Row],[F open]:[M SuperVet]])</f>
        <v>1</v>
      </c>
    </row>
    <row r="1030" spans="1:36" s="52" customFormat="1" hidden="1" x14ac:dyDescent="0.2">
      <c r="A1030" s="16" t="str">
        <f t="shared" si="387"/>
        <v xml:space="preserve"> </v>
      </c>
      <c r="B1030" s="16" t="s">
        <v>898</v>
      </c>
      <c r="C1030" s="15" t="s">
        <v>53</v>
      </c>
      <c r="D1030" s="29" t="s">
        <v>1059</v>
      </c>
      <c r="E1030" s="29" t="s">
        <v>188</v>
      </c>
      <c r="F1030" s="82">
        <f t="shared" si="389"/>
        <v>494</v>
      </c>
      <c r="G1030" s="82" t="str">
        <f>IF(Table1[[#This Row],[F open]]=""," ",RANK(AD1030,$AD$5:$AD$1454,1))</f>
        <v xml:space="preserve"> </v>
      </c>
      <c r="H1030" s="82" t="str">
        <f>IF(Table1[[#This Row],[F Vet]]=""," ",RANK(AE1030,$AE$5:$AE$1454,1))</f>
        <v xml:space="preserve"> </v>
      </c>
      <c r="I1030" s="82" t="str">
        <f>IF(Table1[[#This Row],[F SuperVet]]=""," ",RANK(AF1030,$AF$5:$AF$1454,1))</f>
        <v xml:space="preserve"> </v>
      </c>
      <c r="J1030" s="82" t="str">
        <f>IF(Table1[[#This Row],[M Open]]=""," ",RANK(AG1030,$AG$5:$AG$1454,1))</f>
        <v xml:space="preserve"> </v>
      </c>
      <c r="K1030" s="82" t="str">
        <f>IF(Table1[[#This Row],[M Vet]]=""," ",RANK(AH1030,$AH$5:$AH$1454,1))</f>
        <v xml:space="preserve"> </v>
      </c>
      <c r="L1030" s="82">
        <f>IF(Table1[[#This Row],[M SuperVet]]=""," ",RANK(AI1030,$AI$5:$AI$1454,1))</f>
        <v>29</v>
      </c>
      <c r="M1030" s="74">
        <v>229</v>
      </c>
      <c r="N1030" s="74">
        <v>176</v>
      </c>
      <c r="O1030" s="74">
        <v>47</v>
      </c>
      <c r="P1030" s="74">
        <v>128</v>
      </c>
      <c r="Q1030" s="17">
        <v>515</v>
      </c>
      <c r="R1030" s="17">
        <v>105</v>
      </c>
      <c r="S1030" s="17">
        <v>104</v>
      </c>
      <c r="T1030" s="17">
        <v>179</v>
      </c>
      <c r="U1030" s="55">
        <f>+Table1[[#This Row],[Thames Turbo Sprint Triathlon]]/$M$3</f>
        <v>0.56683168316831678</v>
      </c>
      <c r="V1030" s="55">
        <f t="shared" si="390"/>
        <v>1</v>
      </c>
      <c r="W1030" s="55">
        <f t="shared" si="391"/>
        <v>1</v>
      </c>
      <c r="X1030" s="55">
        <f t="shared" si="392"/>
        <v>1</v>
      </c>
      <c r="Y1030" s="55">
        <f t="shared" si="393"/>
        <v>1</v>
      </c>
      <c r="Z1030" s="55">
        <f>+Table1[[#This Row],[Hillingdon Sprint Triathlon]]/$R$3</f>
        <v>0.75539568345323738</v>
      </c>
      <c r="AA1030" s="55">
        <f>+Table1[[#This Row],[London Fields]]/$S$3</f>
        <v>1</v>
      </c>
      <c r="AB1030" s="55">
        <f>+Table1[[#This Row],[Jekyll &amp; Hyde Park Duathlon]]/$T$3</f>
        <v>1</v>
      </c>
      <c r="AC1030" s="65">
        <f t="shared" si="394"/>
        <v>3.3222273666215543</v>
      </c>
      <c r="AD1030" s="55"/>
      <c r="AE1030" s="55"/>
      <c r="AF1030" s="55"/>
      <c r="AG1030" s="55"/>
      <c r="AH1030" s="55"/>
      <c r="AI1030" s="55">
        <f>+AC1030</f>
        <v>3.3222273666215543</v>
      </c>
      <c r="AJ1030" s="73">
        <f>COUNT(Table1[[#This Row],[F open]:[M SuperVet]])</f>
        <v>1</v>
      </c>
    </row>
    <row r="1031" spans="1:36" s="52" customFormat="1" hidden="1" x14ac:dyDescent="0.2">
      <c r="A1031" s="16" t="str">
        <f t="shared" si="387"/>
        <v xml:space="preserve"> </v>
      </c>
      <c r="B1031" s="16" t="s">
        <v>2023</v>
      </c>
      <c r="C1031" s="15" t="s">
        <v>53</v>
      </c>
      <c r="D1031" s="29" t="s">
        <v>397</v>
      </c>
      <c r="E1031" s="29" t="s">
        <v>1530</v>
      </c>
      <c r="F1031" s="82">
        <f t="shared" si="389"/>
        <v>933</v>
      </c>
      <c r="G1031" s="82" t="str">
        <f>IF(Table1[[#This Row],[F open]]=""," ",RANK(AD1031,$AD$5:$AD$1454,1))</f>
        <v xml:space="preserve"> </v>
      </c>
      <c r="H1031" s="82" t="str">
        <f>IF(Table1[[#This Row],[F Vet]]=""," ",RANK(AE1031,$AE$5:$AE$1454,1))</f>
        <v xml:space="preserve"> </v>
      </c>
      <c r="I1031" s="82" t="str">
        <f>IF(Table1[[#This Row],[F SuperVet]]=""," ",RANK(AF1031,$AF$5:$AF$1454,1))</f>
        <v xml:space="preserve"> </v>
      </c>
      <c r="J1031" s="82" t="str">
        <f>IF(Table1[[#This Row],[M Open]]=""," ",RANK(AG1031,$AG$5:$AG$1454,1))</f>
        <v xml:space="preserve"> </v>
      </c>
      <c r="K1031" s="82">
        <f>IF(Table1[[#This Row],[M Vet]]=""," ",RANK(AH1031,$AH$5:$AH$1454,1))</f>
        <v>233</v>
      </c>
      <c r="L1031" s="82" t="str">
        <f>IF(Table1[[#This Row],[M SuperVet]]=""," ",RANK(AI1031,$AI$5:$AI$1454,1))</f>
        <v xml:space="preserve"> </v>
      </c>
      <c r="M1031" s="74">
        <v>404</v>
      </c>
      <c r="N1031" s="74">
        <v>176</v>
      </c>
      <c r="O1031" s="74">
        <v>47</v>
      </c>
      <c r="P1031" s="74">
        <v>128</v>
      </c>
      <c r="Q1031" s="17">
        <v>515</v>
      </c>
      <c r="R1031" s="17">
        <v>91</v>
      </c>
      <c r="S1031" s="17">
        <v>104</v>
      </c>
      <c r="T1031" s="17">
        <v>179</v>
      </c>
      <c r="U1031" s="55">
        <f>+Table1[[#This Row],[Thames Turbo Sprint Triathlon]]/$M$3</f>
        <v>1</v>
      </c>
      <c r="V1031" s="55">
        <f t="shared" si="390"/>
        <v>1</v>
      </c>
      <c r="W1031" s="55">
        <f t="shared" si="391"/>
        <v>1</v>
      </c>
      <c r="X1031" s="55">
        <f t="shared" si="392"/>
        <v>1</v>
      </c>
      <c r="Y1031" s="55">
        <f t="shared" si="393"/>
        <v>1</v>
      </c>
      <c r="Z1031" s="55">
        <f>+Table1[[#This Row],[Hillingdon Sprint Triathlon]]/$R$3</f>
        <v>0.65467625899280579</v>
      </c>
      <c r="AA1031" s="55">
        <f>+Table1[[#This Row],[London Fields]]/$S$3</f>
        <v>1</v>
      </c>
      <c r="AB1031" s="55">
        <f>+Table1[[#This Row],[Jekyll &amp; Hyde Park Duathlon]]/$T$3</f>
        <v>1</v>
      </c>
      <c r="AC1031" s="65">
        <f t="shared" si="394"/>
        <v>3.6546762589928057</v>
      </c>
      <c r="AD1031" s="55"/>
      <c r="AE1031" s="55"/>
      <c r="AF1031" s="55"/>
      <c r="AG1031" s="55"/>
      <c r="AH1031" s="55">
        <f t="shared" ref="AH1031:AH1034" si="395">+AC1031</f>
        <v>3.6546762589928057</v>
      </c>
      <c r="AI1031" s="55"/>
      <c r="AJ1031" s="73">
        <f>COUNT(Table1[[#This Row],[F open]:[M SuperVet]])</f>
        <v>1</v>
      </c>
    </row>
    <row r="1032" spans="1:36" s="52" customFormat="1" hidden="1" x14ac:dyDescent="0.2">
      <c r="A1032" s="16" t="str">
        <f t="shared" ref="A1032:A1079" si="396">IF(B1031=B1032,"y"," ")</f>
        <v xml:space="preserve"> </v>
      </c>
      <c r="B1032" s="16" t="s">
        <v>1596</v>
      </c>
      <c r="C1032" s="15" t="s">
        <v>249</v>
      </c>
      <c r="D1032" s="29" t="s">
        <v>397</v>
      </c>
      <c r="E1032" s="29" t="s">
        <v>1530</v>
      </c>
      <c r="F1032" s="82">
        <f t="shared" si="389"/>
        <v>1270</v>
      </c>
      <c r="G1032" s="82" t="str">
        <f>IF(Table1[[#This Row],[F open]]=""," ",RANK(AD1032,$AD$5:$AD$1454,1))</f>
        <v xml:space="preserve"> </v>
      </c>
      <c r="H1032" s="82" t="str">
        <f>IF(Table1[[#This Row],[F Vet]]=""," ",RANK(AE1032,$AE$5:$AE$1454,1))</f>
        <v xml:space="preserve"> </v>
      </c>
      <c r="I1032" s="82" t="str">
        <f>IF(Table1[[#This Row],[F SuperVet]]=""," ",RANK(AF1032,$AF$5:$AF$1454,1))</f>
        <v xml:space="preserve"> </v>
      </c>
      <c r="J1032" s="82" t="str">
        <f>IF(Table1[[#This Row],[M Open]]=""," ",RANK(AG1032,$AG$5:$AG$1454,1))</f>
        <v xml:space="preserve"> </v>
      </c>
      <c r="K1032" s="82">
        <f>IF(Table1[[#This Row],[M Vet]]=""," ",RANK(AH1032,$AH$5:$AH$1454,1))</f>
        <v>304</v>
      </c>
      <c r="L1032" s="82" t="str">
        <f>IF(Table1[[#This Row],[M SuperVet]]=""," ",RANK(AI1032,$AI$5:$AI$1454,1))</f>
        <v xml:space="preserve"> </v>
      </c>
      <c r="M1032" s="74">
        <v>404</v>
      </c>
      <c r="N1032" s="74">
        <v>176</v>
      </c>
      <c r="O1032" s="74">
        <v>47</v>
      </c>
      <c r="P1032" s="74">
        <v>113</v>
      </c>
      <c r="Q1032" s="17">
        <v>515</v>
      </c>
      <c r="R1032" s="17">
        <v>139</v>
      </c>
      <c r="S1032" s="17">
        <v>104</v>
      </c>
      <c r="T1032" s="17">
        <v>179</v>
      </c>
      <c r="U1032" s="55">
        <f>+Table1[[#This Row],[Thames Turbo Sprint Triathlon]]/$M$3</f>
        <v>1</v>
      </c>
      <c r="V1032" s="55">
        <f t="shared" si="390"/>
        <v>1</v>
      </c>
      <c r="W1032" s="55">
        <f t="shared" si="391"/>
        <v>1</v>
      </c>
      <c r="X1032" s="55">
        <f t="shared" si="392"/>
        <v>0.8828125</v>
      </c>
      <c r="Y1032" s="55">
        <f t="shared" si="393"/>
        <v>1</v>
      </c>
      <c r="Z1032" s="55">
        <f>+Table1[[#This Row],[Hillingdon Sprint Triathlon]]/$R$3</f>
        <v>1</v>
      </c>
      <c r="AA1032" s="55">
        <f>+Table1[[#This Row],[London Fields]]/$S$3</f>
        <v>1</v>
      </c>
      <c r="AB1032" s="55">
        <f>+Table1[[#This Row],[Jekyll &amp; Hyde Park Duathlon]]/$T$3</f>
        <v>1</v>
      </c>
      <c r="AC1032" s="65">
        <f t="shared" si="394"/>
        <v>3.8828125</v>
      </c>
      <c r="AD1032" s="55"/>
      <c r="AE1032" s="55"/>
      <c r="AF1032" s="55"/>
      <c r="AG1032" s="55"/>
      <c r="AH1032" s="55">
        <f t="shared" si="395"/>
        <v>3.8828125</v>
      </c>
      <c r="AI1032" s="55"/>
      <c r="AJ1032" s="73">
        <f>COUNT(Table1[[#This Row],[F open]:[M SuperVet]])</f>
        <v>1</v>
      </c>
    </row>
    <row r="1033" spans="1:36" s="52" customFormat="1" hidden="1" x14ac:dyDescent="0.2">
      <c r="A1033" s="16" t="str">
        <f t="shared" si="396"/>
        <v xml:space="preserve"> </v>
      </c>
      <c r="B1033" s="16" t="s">
        <v>315</v>
      </c>
      <c r="C1033" s="15" t="s">
        <v>70</v>
      </c>
      <c r="D1033" s="29" t="s">
        <v>397</v>
      </c>
      <c r="E1033" s="29" t="s">
        <v>188</v>
      </c>
      <c r="F1033" s="82">
        <f t="shared" si="389"/>
        <v>349</v>
      </c>
      <c r="G1033" s="82" t="str">
        <f>IF(Table1[[#This Row],[F open]]=""," ",RANK(AD1033,$AD$5:$AD$1454,1))</f>
        <v xml:space="preserve"> </v>
      </c>
      <c r="H1033" s="82" t="str">
        <f>IF(Table1[[#This Row],[F Vet]]=""," ",RANK(AE1033,$AE$5:$AE$1454,1))</f>
        <v xml:space="preserve"> </v>
      </c>
      <c r="I1033" s="82" t="str">
        <f>IF(Table1[[#This Row],[F SuperVet]]=""," ",RANK(AF1033,$AF$5:$AF$1454,1))</f>
        <v xml:space="preserve"> </v>
      </c>
      <c r="J1033" s="82" t="str">
        <f>IF(Table1[[#This Row],[M Open]]=""," ",RANK(AG1033,$AG$5:$AG$1454,1))</f>
        <v xml:space="preserve"> </v>
      </c>
      <c r="K1033" s="82">
        <f>IF(Table1[[#This Row],[M Vet]]=""," ",RANK(AH1033,$AH$5:$AH$1454,1))</f>
        <v>84</v>
      </c>
      <c r="L1033" s="82" t="str">
        <f>IF(Table1[[#This Row],[M SuperVet]]=""," ",RANK(AI1033,$AI$5:$AI$1454,1))</f>
        <v xml:space="preserve"> </v>
      </c>
      <c r="M1033" s="74">
        <v>85</v>
      </c>
      <c r="N1033" s="74">
        <v>176</v>
      </c>
      <c r="O1033" s="74">
        <v>47</v>
      </c>
      <c r="P1033" s="74">
        <v>128</v>
      </c>
      <c r="Q1033" s="17">
        <v>515</v>
      </c>
      <c r="R1033" s="17">
        <v>139</v>
      </c>
      <c r="S1033" s="17">
        <v>104</v>
      </c>
      <c r="T1033" s="17">
        <v>179</v>
      </c>
      <c r="U1033" s="55">
        <f>+Table1[[#This Row],[Thames Turbo Sprint Triathlon]]/$M$3</f>
        <v>0.21039603960396039</v>
      </c>
      <c r="V1033" s="55">
        <f t="shared" si="390"/>
        <v>1</v>
      </c>
      <c r="W1033" s="55">
        <f t="shared" si="391"/>
        <v>1</v>
      </c>
      <c r="X1033" s="55">
        <f t="shared" si="392"/>
        <v>1</v>
      </c>
      <c r="Y1033" s="55">
        <f t="shared" si="393"/>
        <v>1</v>
      </c>
      <c r="Z1033" s="55">
        <f>+Table1[[#This Row],[Hillingdon Sprint Triathlon]]/$R$3</f>
        <v>1</v>
      </c>
      <c r="AA1033" s="55">
        <f>+Table1[[#This Row],[London Fields]]/$S$3</f>
        <v>1</v>
      </c>
      <c r="AB1033" s="55">
        <f>+Table1[[#This Row],[Jekyll &amp; Hyde Park Duathlon]]/$T$3</f>
        <v>1</v>
      </c>
      <c r="AC1033" s="65">
        <f t="shared" si="394"/>
        <v>3.2103960396039604</v>
      </c>
      <c r="AD1033" s="55"/>
      <c r="AE1033" s="55"/>
      <c r="AF1033" s="55"/>
      <c r="AG1033" s="55"/>
      <c r="AH1033" s="55">
        <f t="shared" si="395"/>
        <v>3.2103960396039604</v>
      </c>
      <c r="AI1033" s="55"/>
      <c r="AJ1033" s="73">
        <f>COUNT(Table1[[#This Row],[F open]:[M SuperVet]])</f>
        <v>1</v>
      </c>
    </row>
    <row r="1034" spans="1:36" s="52" customFormat="1" hidden="1" x14ac:dyDescent="0.2">
      <c r="A1034" s="16" t="str">
        <f t="shared" si="396"/>
        <v xml:space="preserve"> </v>
      </c>
      <c r="B1034" s="16" t="s">
        <v>429</v>
      </c>
      <c r="C1034" s="15" t="s">
        <v>51</v>
      </c>
      <c r="D1034" s="29" t="s">
        <v>397</v>
      </c>
      <c r="E1034" s="29" t="s">
        <v>188</v>
      </c>
      <c r="F1034" s="82">
        <f t="shared" si="389"/>
        <v>442</v>
      </c>
      <c r="G1034" s="82" t="str">
        <f>IF(Table1[[#This Row],[F open]]=""," ",RANK(AD1034,$AD$5:$AD$1454,1))</f>
        <v xml:space="preserve"> </v>
      </c>
      <c r="H1034" s="82" t="str">
        <f>IF(Table1[[#This Row],[F Vet]]=""," ",RANK(AE1034,$AE$5:$AE$1454,1))</f>
        <v xml:space="preserve"> </v>
      </c>
      <c r="I1034" s="82" t="str">
        <f>IF(Table1[[#This Row],[F SuperVet]]=""," ",RANK(AF1034,$AF$5:$AF$1454,1))</f>
        <v xml:space="preserve"> </v>
      </c>
      <c r="J1034" s="82" t="str">
        <f>IF(Table1[[#This Row],[M Open]]=""," ",RANK(AG1034,$AG$5:$AG$1454,1))</f>
        <v xml:space="preserve"> </v>
      </c>
      <c r="K1034" s="82">
        <f>IF(Table1[[#This Row],[M Vet]]=""," ",RANK(AH1034,$AH$5:$AH$1454,1))</f>
        <v>107</v>
      </c>
      <c r="L1034" s="82" t="str">
        <f>IF(Table1[[#This Row],[M SuperVet]]=""," ",RANK(AI1034,$AI$5:$AI$1454,1))</f>
        <v xml:space="preserve"> </v>
      </c>
      <c r="M1034" s="74">
        <v>114</v>
      </c>
      <c r="N1034" s="74">
        <v>176</v>
      </c>
      <c r="O1034" s="74">
        <v>47</v>
      </c>
      <c r="P1034" s="74">
        <v>128</v>
      </c>
      <c r="Q1034" s="17">
        <v>515</v>
      </c>
      <c r="R1034" s="17">
        <v>139</v>
      </c>
      <c r="S1034" s="17">
        <v>104</v>
      </c>
      <c r="T1034" s="17">
        <v>179</v>
      </c>
      <c r="U1034" s="55">
        <f>+Table1[[#This Row],[Thames Turbo Sprint Triathlon]]/$M$3</f>
        <v>0.28217821782178215</v>
      </c>
      <c r="V1034" s="55">
        <f t="shared" si="390"/>
        <v>1</v>
      </c>
      <c r="W1034" s="55">
        <f t="shared" si="391"/>
        <v>1</v>
      </c>
      <c r="X1034" s="55">
        <f t="shared" si="392"/>
        <v>1</v>
      </c>
      <c r="Y1034" s="55">
        <f t="shared" si="393"/>
        <v>1</v>
      </c>
      <c r="Z1034" s="55">
        <f>+Table1[[#This Row],[Hillingdon Sprint Triathlon]]/$R$3</f>
        <v>1</v>
      </c>
      <c r="AA1034" s="55">
        <f>+Table1[[#This Row],[London Fields]]/$S$3</f>
        <v>1</v>
      </c>
      <c r="AB1034" s="55">
        <f>+Table1[[#This Row],[Jekyll &amp; Hyde Park Duathlon]]/$T$3</f>
        <v>1</v>
      </c>
      <c r="AC1034" s="65">
        <f t="shared" si="394"/>
        <v>3.282178217821782</v>
      </c>
      <c r="AD1034" s="55"/>
      <c r="AE1034" s="55"/>
      <c r="AF1034" s="55"/>
      <c r="AG1034" s="55"/>
      <c r="AH1034" s="55">
        <f t="shared" si="395"/>
        <v>3.282178217821782</v>
      </c>
      <c r="AI1034" s="55"/>
      <c r="AJ1034" s="73">
        <f>COUNT(Table1[[#This Row],[F open]:[M SuperVet]])</f>
        <v>1</v>
      </c>
    </row>
    <row r="1035" spans="1:36" s="52" customFormat="1" hidden="1" x14ac:dyDescent="0.2">
      <c r="A1035" s="16" t="str">
        <f t="shared" si="396"/>
        <v xml:space="preserve"> </v>
      </c>
      <c r="B1035" s="16" t="s">
        <v>1455</v>
      </c>
      <c r="C1035" s="15"/>
      <c r="D1035" s="29" t="s">
        <v>217</v>
      </c>
      <c r="E1035" s="29" t="s">
        <v>188</v>
      </c>
      <c r="F1035" s="82">
        <f t="shared" si="389"/>
        <v>1086</v>
      </c>
      <c r="G1035" s="82" t="str">
        <f>IF(Table1[[#This Row],[F open]]=""," ",RANK(AD1035,$AD$5:$AD$1454,1))</f>
        <v xml:space="preserve"> </v>
      </c>
      <c r="H1035" s="82" t="str">
        <f>IF(Table1[[#This Row],[F Vet]]=""," ",RANK(AE1035,$AE$5:$AE$1454,1))</f>
        <v xml:space="preserve"> </v>
      </c>
      <c r="I1035" s="82" t="str">
        <f>IF(Table1[[#This Row],[F SuperVet]]=""," ",RANK(AF1035,$AF$5:$AF$1454,1))</f>
        <v xml:space="preserve"> </v>
      </c>
      <c r="J1035" s="82">
        <f>IF(Table1[[#This Row],[M Open]]=""," ",RANK(AG1035,$AG$5:$AG$1454,1))</f>
        <v>516</v>
      </c>
      <c r="K1035" s="82" t="str">
        <f>IF(Table1[[#This Row],[M Vet]]=""," ",RANK(AH1035,$AH$5:$AH$1454,1))</f>
        <v xml:space="preserve"> </v>
      </c>
      <c r="L1035" s="82" t="str">
        <f>IF(Table1[[#This Row],[M SuperVet]]=""," ",RANK(AI1035,$AI$5:$AI$1454,1))</f>
        <v xml:space="preserve"> </v>
      </c>
      <c r="M1035" s="74">
        <v>404</v>
      </c>
      <c r="N1035" s="74">
        <v>134</v>
      </c>
      <c r="O1035" s="74">
        <v>47</v>
      </c>
      <c r="P1035" s="74">
        <v>128</v>
      </c>
      <c r="Q1035" s="17">
        <v>515</v>
      </c>
      <c r="R1035" s="17">
        <v>139</v>
      </c>
      <c r="S1035" s="17">
        <v>104</v>
      </c>
      <c r="T1035" s="17">
        <v>179</v>
      </c>
      <c r="U1035" s="55">
        <f>+Table1[[#This Row],[Thames Turbo Sprint Triathlon]]/$M$3</f>
        <v>1</v>
      </c>
      <c r="V1035" s="55">
        <f t="shared" si="390"/>
        <v>0.76136363636363635</v>
      </c>
      <c r="W1035" s="55">
        <f t="shared" si="391"/>
        <v>1</v>
      </c>
      <c r="X1035" s="55">
        <f t="shared" si="392"/>
        <v>1</v>
      </c>
      <c r="Y1035" s="55">
        <f t="shared" si="393"/>
        <v>1</v>
      </c>
      <c r="Z1035" s="55">
        <f>+Table1[[#This Row],[Hillingdon Sprint Triathlon]]/$R$3</f>
        <v>1</v>
      </c>
      <c r="AA1035" s="55">
        <f>+Table1[[#This Row],[London Fields]]/$S$3</f>
        <v>1</v>
      </c>
      <c r="AB1035" s="55">
        <f>+Table1[[#This Row],[Jekyll &amp; Hyde Park Duathlon]]/$T$3</f>
        <v>1</v>
      </c>
      <c r="AC1035" s="65">
        <f t="shared" si="394"/>
        <v>3.7613636363636362</v>
      </c>
      <c r="AD1035" s="55"/>
      <c r="AE1035" s="55"/>
      <c r="AF1035" s="55"/>
      <c r="AG1035" s="55">
        <f t="shared" ref="AG1035:AG1038" si="397">+AC1035</f>
        <v>3.7613636363636362</v>
      </c>
      <c r="AH1035" s="55"/>
      <c r="AI1035" s="55"/>
      <c r="AJ1035" s="73">
        <f>COUNT(Table1[[#This Row],[F open]:[M SuperVet]])</f>
        <v>1</v>
      </c>
    </row>
    <row r="1036" spans="1:36" s="52" customFormat="1" hidden="1" x14ac:dyDescent="0.2">
      <c r="A1036" s="16" t="str">
        <f t="shared" si="396"/>
        <v xml:space="preserve"> </v>
      </c>
      <c r="B1036" s="16" t="s">
        <v>813</v>
      </c>
      <c r="C1036" s="15" t="s">
        <v>259</v>
      </c>
      <c r="D1036" s="29" t="s">
        <v>217</v>
      </c>
      <c r="E1036" s="29" t="s">
        <v>188</v>
      </c>
      <c r="F1036" s="82">
        <f t="shared" si="389"/>
        <v>472</v>
      </c>
      <c r="G1036" s="82" t="str">
        <f>IF(Table1[[#This Row],[F open]]=""," ",RANK(AD1036,$AD$5:$AD$1454,1))</f>
        <v xml:space="preserve"> </v>
      </c>
      <c r="H1036" s="82" t="str">
        <f>IF(Table1[[#This Row],[F Vet]]=""," ",RANK(AE1036,$AE$5:$AE$1454,1))</f>
        <v xml:space="preserve"> </v>
      </c>
      <c r="I1036" s="82" t="str">
        <f>IF(Table1[[#This Row],[F SuperVet]]=""," ",RANK(AF1036,$AF$5:$AF$1454,1))</f>
        <v xml:space="preserve"> </v>
      </c>
      <c r="J1036" s="82">
        <f>IF(Table1[[#This Row],[M Open]]=""," ",RANK(AG1036,$AG$5:$AG$1454,1))</f>
        <v>274</v>
      </c>
      <c r="K1036" s="82" t="str">
        <f>IF(Table1[[#This Row],[M Vet]]=""," ",RANK(AH1036,$AH$5:$AH$1454,1))</f>
        <v xml:space="preserve"> </v>
      </c>
      <c r="L1036" s="82" t="str">
        <f>IF(Table1[[#This Row],[M SuperVet]]=""," ",RANK(AI1036,$AI$5:$AI$1454,1))</f>
        <v xml:space="preserve"> </v>
      </c>
      <c r="M1036" s="74">
        <v>123</v>
      </c>
      <c r="N1036" s="74">
        <v>176</v>
      </c>
      <c r="O1036" s="74">
        <v>47</v>
      </c>
      <c r="P1036" s="74">
        <v>128</v>
      </c>
      <c r="Q1036" s="17">
        <v>515</v>
      </c>
      <c r="R1036" s="17">
        <v>139</v>
      </c>
      <c r="S1036" s="17">
        <v>104</v>
      </c>
      <c r="T1036" s="17">
        <v>179</v>
      </c>
      <c r="U1036" s="55">
        <f>+Table1[[#This Row],[Thames Turbo Sprint Triathlon]]/$M$3</f>
        <v>0.30445544554455445</v>
      </c>
      <c r="V1036" s="55">
        <f t="shared" si="390"/>
        <v>1</v>
      </c>
      <c r="W1036" s="55">
        <f t="shared" si="391"/>
        <v>1</v>
      </c>
      <c r="X1036" s="55">
        <f t="shared" si="392"/>
        <v>1</v>
      </c>
      <c r="Y1036" s="55">
        <f t="shared" si="393"/>
        <v>1</v>
      </c>
      <c r="Z1036" s="55">
        <f>+Table1[[#This Row],[Hillingdon Sprint Triathlon]]/$R$3</f>
        <v>1</v>
      </c>
      <c r="AA1036" s="55">
        <f>+Table1[[#This Row],[London Fields]]/$S$3</f>
        <v>1</v>
      </c>
      <c r="AB1036" s="55">
        <f>+Table1[[#This Row],[Jekyll &amp; Hyde Park Duathlon]]/$T$3</f>
        <v>1</v>
      </c>
      <c r="AC1036" s="65">
        <f t="shared" si="394"/>
        <v>3.3044554455445545</v>
      </c>
      <c r="AD1036" s="55"/>
      <c r="AE1036" s="55"/>
      <c r="AF1036" s="55"/>
      <c r="AG1036" s="55">
        <f t="shared" si="397"/>
        <v>3.3044554455445545</v>
      </c>
      <c r="AH1036" s="55"/>
      <c r="AI1036" s="55"/>
      <c r="AJ1036" s="73">
        <f>COUNT(Table1[[#This Row],[F open]:[M SuperVet]])</f>
        <v>1</v>
      </c>
    </row>
    <row r="1037" spans="1:36" s="52" customFormat="1" hidden="1" x14ac:dyDescent="0.2">
      <c r="A1037" s="16" t="str">
        <f t="shared" si="396"/>
        <v>y</v>
      </c>
      <c r="B1037" s="16" t="s">
        <v>813</v>
      </c>
      <c r="C1037" s="15" t="s">
        <v>2010</v>
      </c>
      <c r="D1037" s="29" t="s">
        <v>217</v>
      </c>
      <c r="E1037" s="29" t="s">
        <v>1530</v>
      </c>
      <c r="F1037" s="82">
        <f t="shared" si="389"/>
        <v>603</v>
      </c>
      <c r="G1037" s="82" t="str">
        <f>IF(Table1[[#This Row],[F open]]=""," ",RANK(AD1037,$AD$5:$AD$1454,1))</f>
        <v xml:space="preserve"> </v>
      </c>
      <c r="H1037" s="82" t="str">
        <f>IF(Table1[[#This Row],[F Vet]]=""," ",RANK(AE1037,$AE$5:$AE$1454,1))</f>
        <v xml:space="preserve"> </v>
      </c>
      <c r="I1037" s="82" t="str">
        <f>IF(Table1[[#This Row],[F SuperVet]]=""," ",RANK(AF1037,$AF$5:$AF$1454,1))</f>
        <v xml:space="preserve"> </v>
      </c>
      <c r="J1037" s="82">
        <f>IF(Table1[[#This Row],[M Open]]=""," ",RANK(AG1037,$AG$5:$AG$1454,1))</f>
        <v>328</v>
      </c>
      <c r="K1037" s="82" t="str">
        <f>IF(Table1[[#This Row],[M Vet]]=""," ",RANK(AH1037,$AH$5:$AH$1454,1))</f>
        <v xml:space="preserve"> </v>
      </c>
      <c r="L1037" s="82" t="str">
        <f>IF(Table1[[#This Row],[M SuperVet]]=""," ",RANK(AI1037,$AI$5:$AI$1454,1))</f>
        <v xml:space="preserve"> </v>
      </c>
      <c r="M1037" s="74">
        <v>404</v>
      </c>
      <c r="N1037" s="74">
        <v>176</v>
      </c>
      <c r="O1037" s="74">
        <v>47</v>
      </c>
      <c r="P1037" s="74">
        <v>128</v>
      </c>
      <c r="Q1037" s="17">
        <v>515</v>
      </c>
      <c r="R1037" s="17">
        <v>57</v>
      </c>
      <c r="S1037" s="17">
        <v>104</v>
      </c>
      <c r="T1037" s="17">
        <v>179</v>
      </c>
      <c r="U1037" s="55">
        <f>+Table1[[#This Row],[Thames Turbo Sprint Triathlon]]/$M$3</f>
        <v>1</v>
      </c>
      <c r="V1037" s="55">
        <f t="shared" si="390"/>
        <v>1</v>
      </c>
      <c r="W1037" s="55">
        <f t="shared" si="391"/>
        <v>1</v>
      </c>
      <c r="X1037" s="55">
        <f t="shared" si="392"/>
        <v>1</v>
      </c>
      <c r="Y1037" s="55">
        <f t="shared" si="393"/>
        <v>1</v>
      </c>
      <c r="Z1037" s="55">
        <f>+Table1[[#This Row],[Hillingdon Sprint Triathlon]]/$R$3</f>
        <v>0.41007194244604317</v>
      </c>
      <c r="AA1037" s="55">
        <f>+Table1[[#This Row],[London Fields]]/$S$3</f>
        <v>1</v>
      </c>
      <c r="AB1037" s="55">
        <f>+Table1[[#This Row],[Jekyll &amp; Hyde Park Duathlon]]/$T$3</f>
        <v>1</v>
      </c>
      <c r="AC1037" s="65">
        <f t="shared" si="394"/>
        <v>3.4100719424460433</v>
      </c>
      <c r="AD1037" s="55"/>
      <c r="AE1037" s="55"/>
      <c r="AF1037" s="55"/>
      <c r="AG1037" s="55">
        <f t="shared" si="397"/>
        <v>3.4100719424460433</v>
      </c>
      <c r="AH1037" s="55"/>
      <c r="AI1037" s="55"/>
      <c r="AJ1037" s="73">
        <f>COUNT(Table1[[#This Row],[F open]:[M SuperVet]])</f>
        <v>1</v>
      </c>
    </row>
    <row r="1038" spans="1:36" s="52" customFormat="1" hidden="1" x14ac:dyDescent="0.2">
      <c r="A1038" s="16" t="str">
        <f t="shared" si="396"/>
        <v xml:space="preserve"> </v>
      </c>
      <c r="B1038" s="16" t="s">
        <v>1477</v>
      </c>
      <c r="C1038" s="15"/>
      <c r="D1038" s="29" t="s">
        <v>217</v>
      </c>
      <c r="E1038" s="29" t="s">
        <v>188</v>
      </c>
      <c r="F1038" s="82">
        <f t="shared" si="389"/>
        <v>1313</v>
      </c>
      <c r="G1038" s="82" t="str">
        <f>IF(Table1[[#This Row],[F open]]=""," ",RANK(AD1038,$AD$5:$AD$1454,1))</f>
        <v xml:space="preserve"> </v>
      </c>
      <c r="H1038" s="82" t="str">
        <f>IF(Table1[[#This Row],[F Vet]]=""," ",RANK(AE1038,$AE$5:$AE$1454,1))</f>
        <v xml:space="preserve"> </v>
      </c>
      <c r="I1038" s="82" t="str">
        <f>IF(Table1[[#This Row],[F SuperVet]]=""," ",RANK(AF1038,$AF$5:$AF$1454,1))</f>
        <v xml:space="preserve"> </v>
      </c>
      <c r="J1038" s="82">
        <f>IF(Table1[[#This Row],[M Open]]=""," ",RANK(AG1038,$AG$5:$AG$1454,1))</f>
        <v>569</v>
      </c>
      <c r="K1038" s="82" t="str">
        <f>IF(Table1[[#This Row],[M Vet]]=""," ",RANK(AH1038,$AH$5:$AH$1454,1))</f>
        <v xml:space="preserve"> </v>
      </c>
      <c r="L1038" s="82" t="str">
        <f>IF(Table1[[#This Row],[M SuperVet]]=""," ",RANK(AI1038,$AI$5:$AI$1454,1))</f>
        <v xml:space="preserve"> </v>
      </c>
      <c r="M1038" s="74">
        <v>404</v>
      </c>
      <c r="N1038" s="74">
        <v>160</v>
      </c>
      <c r="O1038" s="74">
        <v>47</v>
      </c>
      <c r="P1038" s="74">
        <v>128</v>
      </c>
      <c r="Q1038" s="17">
        <v>515</v>
      </c>
      <c r="R1038" s="17">
        <v>139</v>
      </c>
      <c r="S1038" s="17">
        <v>104</v>
      </c>
      <c r="T1038" s="17">
        <v>179</v>
      </c>
      <c r="U1038" s="55">
        <f>+Table1[[#This Row],[Thames Turbo Sprint Triathlon]]/$M$3</f>
        <v>1</v>
      </c>
      <c r="V1038" s="55">
        <f t="shared" si="390"/>
        <v>0.90909090909090906</v>
      </c>
      <c r="W1038" s="55">
        <f t="shared" si="391"/>
        <v>1</v>
      </c>
      <c r="X1038" s="55">
        <f t="shared" si="392"/>
        <v>1</v>
      </c>
      <c r="Y1038" s="55">
        <f t="shared" si="393"/>
        <v>1</v>
      </c>
      <c r="Z1038" s="55">
        <f>+Table1[[#This Row],[Hillingdon Sprint Triathlon]]/$R$3</f>
        <v>1</v>
      </c>
      <c r="AA1038" s="55">
        <f>+Table1[[#This Row],[London Fields]]/$S$3</f>
        <v>1</v>
      </c>
      <c r="AB1038" s="55">
        <f>+Table1[[#This Row],[Jekyll &amp; Hyde Park Duathlon]]/$T$3</f>
        <v>1</v>
      </c>
      <c r="AC1038" s="65">
        <f t="shared" si="394"/>
        <v>3.9090909090909092</v>
      </c>
      <c r="AD1038" s="55"/>
      <c r="AE1038" s="55"/>
      <c r="AF1038" s="55"/>
      <c r="AG1038" s="55">
        <f t="shared" si="397"/>
        <v>3.9090909090909092</v>
      </c>
      <c r="AH1038" s="55"/>
      <c r="AI1038" s="55"/>
      <c r="AJ1038" s="73">
        <f>COUNT(Table1[[#This Row],[F open]:[M SuperVet]])</f>
        <v>1</v>
      </c>
    </row>
    <row r="1039" spans="1:36" s="52" customFormat="1" hidden="1" x14ac:dyDescent="0.2">
      <c r="A1039" s="16" t="str">
        <f t="shared" si="396"/>
        <v xml:space="preserve"> </v>
      </c>
      <c r="B1039" s="16" t="s">
        <v>1031</v>
      </c>
      <c r="C1039" s="15"/>
      <c r="D1039" s="29" t="s">
        <v>397</v>
      </c>
      <c r="E1039" s="29" t="s">
        <v>188</v>
      </c>
      <c r="F1039" s="82">
        <f t="shared" si="389"/>
        <v>1059</v>
      </c>
      <c r="G1039" s="82" t="str">
        <f>IF(Table1[[#This Row],[F open]]=""," ",RANK(AD1039,$AD$5:$AD$1454,1))</f>
        <v xml:space="preserve"> </v>
      </c>
      <c r="H1039" s="82" t="str">
        <f>IF(Table1[[#This Row],[F Vet]]=""," ",RANK(AE1039,$AE$5:$AE$1454,1))</f>
        <v xml:space="preserve"> </v>
      </c>
      <c r="I1039" s="82" t="str">
        <f>IF(Table1[[#This Row],[F SuperVet]]=""," ",RANK(AF1039,$AF$5:$AF$1454,1))</f>
        <v xml:space="preserve"> </v>
      </c>
      <c r="J1039" s="82" t="str">
        <f>IF(Table1[[#This Row],[M Open]]=""," ",RANK(AG1039,$AG$5:$AG$1454,1))</f>
        <v xml:space="preserve"> </v>
      </c>
      <c r="K1039" s="82">
        <f>IF(Table1[[#This Row],[M Vet]]=""," ",RANK(AH1039,$AH$5:$AH$1454,1))</f>
        <v>266</v>
      </c>
      <c r="L1039" s="82" t="str">
        <f>IF(Table1[[#This Row],[M SuperVet]]=""," ",RANK(AI1039,$AI$5:$AI$1454,1))</f>
        <v xml:space="preserve"> </v>
      </c>
      <c r="M1039" s="74">
        <v>379</v>
      </c>
      <c r="N1039" s="74">
        <v>176</v>
      </c>
      <c r="O1039" s="74">
        <v>47</v>
      </c>
      <c r="P1039" s="74">
        <v>128</v>
      </c>
      <c r="Q1039" s="17">
        <v>415</v>
      </c>
      <c r="R1039" s="17">
        <v>139</v>
      </c>
      <c r="S1039" s="17">
        <v>104</v>
      </c>
      <c r="T1039" s="17">
        <v>179</v>
      </c>
      <c r="U1039" s="55">
        <f>+Table1[[#This Row],[Thames Turbo Sprint Triathlon]]/$M$3</f>
        <v>0.93811881188118806</v>
      </c>
      <c r="V1039" s="55">
        <f t="shared" si="390"/>
        <v>1</v>
      </c>
      <c r="W1039" s="55">
        <f t="shared" si="391"/>
        <v>1</v>
      </c>
      <c r="X1039" s="55">
        <f t="shared" si="392"/>
        <v>1</v>
      </c>
      <c r="Y1039" s="55">
        <f t="shared" si="393"/>
        <v>0.80582524271844658</v>
      </c>
      <c r="Z1039" s="55">
        <f>+Table1[[#This Row],[Hillingdon Sprint Triathlon]]/$R$3</f>
        <v>1</v>
      </c>
      <c r="AA1039" s="55">
        <f>+Table1[[#This Row],[London Fields]]/$S$3</f>
        <v>1</v>
      </c>
      <c r="AB1039" s="55">
        <f>+Table1[[#This Row],[Jekyll &amp; Hyde Park Duathlon]]/$T$3</f>
        <v>1</v>
      </c>
      <c r="AC1039" s="65">
        <f t="shared" si="394"/>
        <v>3.7439440545996345</v>
      </c>
      <c r="AD1039" s="55"/>
      <c r="AE1039" s="55"/>
      <c r="AF1039" s="55"/>
      <c r="AG1039" s="55"/>
      <c r="AH1039" s="55">
        <f>+AC1039</f>
        <v>3.7439440545996345</v>
      </c>
      <c r="AI1039" s="55"/>
      <c r="AJ1039" s="73">
        <f>COUNT(Table1[[#This Row],[F open]:[M SuperVet]])</f>
        <v>1</v>
      </c>
    </row>
    <row r="1040" spans="1:36" s="52" customFormat="1" hidden="1" x14ac:dyDescent="0.2">
      <c r="A1040" s="16" t="str">
        <f t="shared" si="396"/>
        <v xml:space="preserve"> </v>
      </c>
      <c r="B1040" s="16" t="s">
        <v>1419</v>
      </c>
      <c r="C1040" s="15" t="s">
        <v>192</v>
      </c>
      <c r="D1040" s="29" t="s">
        <v>217</v>
      </c>
      <c r="E1040" s="29" t="s">
        <v>188</v>
      </c>
      <c r="F1040" s="82">
        <f t="shared" si="389"/>
        <v>773</v>
      </c>
      <c r="G1040" s="82" t="str">
        <f>IF(Table1[[#This Row],[F open]]=""," ",RANK(AD1040,$AD$5:$AD$1454,1))</f>
        <v xml:space="preserve"> </v>
      </c>
      <c r="H1040" s="82" t="str">
        <f>IF(Table1[[#This Row],[F Vet]]=""," ",RANK(AE1040,$AE$5:$AE$1454,1))</f>
        <v xml:space="preserve"> </v>
      </c>
      <c r="I1040" s="82" t="str">
        <f>IF(Table1[[#This Row],[F SuperVet]]=""," ",RANK(AF1040,$AF$5:$AF$1454,1))</f>
        <v xml:space="preserve"> </v>
      </c>
      <c r="J1040" s="82">
        <f>IF(Table1[[#This Row],[M Open]]=""," ",RANK(AG1040,$AG$5:$AG$1454,1))</f>
        <v>411</v>
      </c>
      <c r="K1040" s="82" t="str">
        <f>IF(Table1[[#This Row],[M Vet]]=""," ",RANK(AH1040,$AH$5:$AH$1454,1))</f>
        <v xml:space="preserve"> </v>
      </c>
      <c r="L1040" s="82" t="str">
        <f>IF(Table1[[#This Row],[M SuperVet]]=""," ",RANK(AI1040,$AI$5:$AI$1454,1))</f>
        <v xml:space="preserve"> </v>
      </c>
      <c r="M1040" s="74">
        <v>404</v>
      </c>
      <c r="N1040" s="74">
        <v>95</v>
      </c>
      <c r="O1040" s="74">
        <v>47</v>
      </c>
      <c r="P1040" s="74">
        <v>128</v>
      </c>
      <c r="Q1040" s="17">
        <v>515</v>
      </c>
      <c r="R1040" s="17">
        <v>139</v>
      </c>
      <c r="S1040" s="17">
        <v>104</v>
      </c>
      <c r="T1040" s="17">
        <v>179</v>
      </c>
      <c r="U1040" s="55">
        <f>+Table1[[#This Row],[Thames Turbo Sprint Triathlon]]/$M$3</f>
        <v>1</v>
      </c>
      <c r="V1040" s="55">
        <f t="shared" si="390"/>
        <v>0.53977272727272729</v>
      </c>
      <c r="W1040" s="55">
        <f t="shared" si="391"/>
        <v>1</v>
      </c>
      <c r="X1040" s="55">
        <f t="shared" si="392"/>
        <v>1</v>
      </c>
      <c r="Y1040" s="55">
        <f t="shared" si="393"/>
        <v>1</v>
      </c>
      <c r="Z1040" s="55">
        <f>+Table1[[#This Row],[Hillingdon Sprint Triathlon]]/$R$3</f>
        <v>1</v>
      </c>
      <c r="AA1040" s="55">
        <f>+Table1[[#This Row],[London Fields]]/$S$3</f>
        <v>1</v>
      </c>
      <c r="AB1040" s="55">
        <f>+Table1[[#This Row],[Jekyll &amp; Hyde Park Duathlon]]/$T$3</f>
        <v>1</v>
      </c>
      <c r="AC1040" s="65">
        <f t="shared" si="394"/>
        <v>3.5397727272727275</v>
      </c>
      <c r="AD1040" s="55"/>
      <c r="AE1040" s="55"/>
      <c r="AF1040" s="55"/>
      <c r="AG1040" s="55">
        <f t="shared" ref="AG1040:AG1041" si="398">+AC1040</f>
        <v>3.5397727272727275</v>
      </c>
      <c r="AH1040" s="55"/>
      <c r="AI1040" s="55"/>
      <c r="AJ1040" s="73">
        <f>COUNT(Table1[[#This Row],[F open]:[M SuperVet]])</f>
        <v>1</v>
      </c>
    </row>
    <row r="1041" spans="1:36" s="52" customFormat="1" hidden="1" x14ac:dyDescent="0.2">
      <c r="A1041" s="16" t="str">
        <f t="shared" si="396"/>
        <v xml:space="preserve"> </v>
      </c>
      <c r="B1041" s="16" t="s">
        <v>1426</v>
      </c>
      <c r="C1041" s="15" t="s">
        <v>138</v>
      </c>
      <c r="D1041" s="29" t="s">
        <v>217</v>
      </c>
      <c r="E1041" s="29" t="s">
        <v>188</v>
      </c>
      <c r="F1041" s="82">
        <f t="shared" si="389"/>
        <v>43</v>
      </c>
      <c r="G1041" s="82" t="str">
        <f>IF(Table1[[#This Row],[F open]]=""," ",RANK(AD1041,$AD$5:$AD$1454,1))</f>
        <v xml:space="preserve"> </v>
      </c>
      <c r="H1041" s="82" t="str">
        <f>IF(Table1[[#This Row],[F Vet]]=""," ",RANK(AE1041,$AE$5:$AE$1454,1))</f>
        <v xml:space="preserve"> </v>
      </c>
      <c r="I1041" s="82" t="str">
        <f>IF(Table1[[#This Row],[F SuperVet]]=""," ",RANK(AF1041,$AF$5:$AF$1454,1))</f>
        <v xml:space="preserve"> </v>
      </c>
      <c r="J1041" s="82">
        <f>IF(Table1[[#This Row],[M Open]]=""," ",RANK(AG1041,$AG$5:$AG$1454,1))</f>
        <v>24</v>
      </c>
      <c r="K1041" s="82" t="str">
        <f>IF(Table1[[#This Row],[M Vet]]=""," ",RANK(AH1041,$AH$5:$AH$1454,1))</f>
        <v xml:space="preserve"> </v>
      </c>
      <c r="L1041" s="82" t="str">
        <f>IF(Table1[[#This Row],[M SuperVet]]=""," ",RANK(AI1041,$AI$5:$AI$1454,1))</f>
        <v xml:space="preserve"> </v>
      </c>
      <c r="M1041" s="74">
        <v>404</v>
      </c>
      <c r="N1041" s="74">
        <v>103</v>
      </c>
      <c r="O1041" s="74">
        <v>47</v>
      </c>
      <c r="P1041" s="74">
        <v>42</v>
      </c>
      <c r="Q1041" s="17">
        <v>122</v>
      </c>
      <c r="R1041" s="17">
        <v>139</v>
      </c>
      <c r="S1041" s="17">
        <v>104</v>
      </c>
      <c r="T1041" s="17">
        <v>179</v>
      </c>
      <c r="U1041" s="55">
        <f>+Table1[[#This Row],[Thames Turbo Sprint Triathlon]]/$M$3</f>
        <v>1</v>
      </c>
      <c r="V1041" s="55">
        <f t="shared" si="390"/>
        <v>0.58522727272727271</v>
      </c>
      <c r="W1041" s="55">
        <f t="shared" si="391"/>
        <v>1</v>
      </c>
      <c r="X1041" s="55">
        <f t="shared" si="392"/>
        <v>0.328125</v>
      </c>
      <c r="Y1041" s="55">
        <f t="shared" si="393"/>
        <v>0.23689320388349513</v>
      </c>
      <c r="Z1041" s="55">
        <f>+Table1[[#This Row],[Hillingdon Sprint Triathlon]]/$R$3</f>
        <v>1</v>
      </c>
      <c r="AA1041" s="55">
        <f>+Table1[[#This Row],[London Fields]]/$S$3</f>
        <v>1</v>
      </c>
      <c r="AB1041" s="55">
        <f>+Table1[[#This Row],[Jekyll &amp; Hyde Park Duathlon]]/$T$3</f>
        <v>1</v>
      </c>
      <c r="AC1041" s="65">
        <f t="shared" si="394"/>
        <v>2.1502454766107677</v>
      </c>
      <c r="AD1041" s="55"/>
      <c r="AE1041" s="55"/>
      <c r="AF1041" s="55"/>
      <c r="AG1041" s="55">
        <f t="shared" si="398"/>
        <v>2.1502454766107677</v>
      </c>
      <c r="AH1041" s="55"/>
      <c r="AI1041" s="55"/>
      <c r="AJ1041" s="73">
        <f>COUNT(Table1[[#This Row],[F open]:[M SuperVet]])</f>
        <v>1</v>
      </c>
    </row>
    <row r="1042" spans="1:36" s="52" customFormat="1" hidden="1" x14ac:dyDescent="0.2">
      <c r="A1042" s="16" t="str">
        <f t="shared" si="396"/>
        <v xml:space="preserve"> </v>
      </c>
      <c r="B1042" s="16" t="s">
        <v>839</v>
      </c>
      <c r="C1042" s="15" t="s">
        <v>70</v>
      </c>
      <c r="D1042" s="29" t="s">
        <v>397</v>
      </c>
      <c r="E1042" s="29" t="s">
        <v>188</v>
      </c>
      <c r="F1042" s="82">
        <f t="shared" si="389"/>
        <v>111</v>
      </c>
      <c r="G1042" s="82" t="str">
        <f>IF(Table1[[#This Row],[F open]]=""," ",RANK(AD1042,$AD$5:$AD$1454,1))</f>
        <v xml:space="preserve"> </v>
      </c>
      <c r="H1042" s="82" t="str">
        <f>IF(Table1[[#This Row],[F Vet]]=""," ",RANK(AE1042,$AE$5:$AE$1454,1))</f>
        <v xml:space="preserve"> </v>
      </c>
      <c r="I1042" s="82" t="str">
        <f>IF(Table1[[#This Row],[F SuperVet]]=""," ",RANK(AF1042,$AF$5:$AF$1454,1))</f>
        <v xml:space="preserve"> </v>
      </c>
      <c r="J1042" s="82" t="str">
        <f>IF(Table1[[#This Row],[M Open]]=""," ",RANK(AG1042,$AG$5:$AG$1454,1))</f>
        <v xml:space="preserve"> </v>
      </c>
      <c r="K1042" s="82">
        <f>IF(Table1[[#This Row],[M Vet]]=""," ",RANK(AH1042,$AH$5:$AH$1454,1))</f>
        <v>31</v>
      </c>
      <c r="L1042" s="82" t="str">
        <f>IF(Table1[[#This Row],[M SuperVet]]=""," ",RANK(AI1042,$AI$5:$AI$1454,1))</f>
        <v xml:space="preserve"> </v>
      </c>
      <c r="M1042" s="74">
        <v>157</v>
      </c>
      <c r="N1042" s="74">
        <v>94</v>
      </c>
      <c r="O1042" s="74">
        <v>47</v>
      </c>
      <c r="P1042" s="74">
        <v>128</v>
      </c>
      <c r="Q1042" s="17">
        <v>515</v>
      </c>
      <c r="R1042" s="17">
        <v>139</v>
      </c>
      <c r="S1042" s="17">
        <v>104</v>
      </c>
      <c r="T1042" s="17">
        <v>179</v>
      </c>
      <c r="U1042" s="55">
        <f>+Table1[[#This Row],[Thames Turbo Sprint Triathlon]]/$M$3</f>
        <v>0.38861386138613863</v>
      </c>
      <c r="V1042" s="55">
        <f t="shared" si="390"/>
        <v>0.53409090909090906</v>
      </c>
      <c r="W1042" s="55">
        <f t="shared" si="391"/>
        <v>1</v>
      </c>
      <c r="X1042" s="55">
        <f t="shared" si="392"/>
        <v>1</v>
      </c>
      <c r="Y1042" s="55">
        <f t="shared" si="393"/>
        <v>1</v>
      </c>
      <c r="Z1042" s="55">
        <f>+Table1[[#This Row],[Hillingdon Sprint Triathlon]]/$R$3</f>
        <v>1</v>
      </c>
      <c r="AA1042" s="55">
        <f>+Table1[[#This Row],[London Fields]]/$S$3</f>
        <v>1</v>
      </c>
      <c r="AB1042" s="55">
        <f>+Table1[[#This Row],[Jekyll &amp; Hyde Park Duathlon]]/$T$3</f>
        <v>1</v>
      </c>
      <c r="AC1042" s="65">
        <f t="shared" si="394"/>
        <v>2.9227047704770479</v>
      </c>
      <c r="AD1042" s="55"/>
      <c r="AE1042" s="55"/>
      <c r="AF1042" s="55"/>
      <c r="AG1042" s="55"/>
      <c r="AH1042" s="55">
        <f>+AC1042</f>
        <v>2.9227047704770479</v>
      </c>
      <c r="AI1042" s="55"/>
      <c r="AJ1042" s="73">
        <f>COUNT(Table1[[#This Row],[F open]:[M SuperVet]])</f>
        <v>1</v>
      </c>
    </row>
    <row r="1043" spans="1:36" s="52" customFormat="1" hidden="1" x14ac:dyDescent="0.2">
      <c r="A1043" s="16" t="str">
        <f t="shared" si="396"/>
        <v xml:space="preserve"> </v>
      </c>
      <c r="B1043" s="16" t="s">
        <v>427</v>
      </c>
      <c r="C1043" s="15" t="s">
        <v>66</v>
      </c>
      <c r="D1043" s="29" t="s">
        <v>217</v>
      </c>
      <c r="E1043" s="29" t="s">
        <v>188</v>
      </c>
      <c r="F1043" s="82">
        <f t="shared" si="389"/>
        <v>21</v>
      </c>
      <c r="G1043" s="82" t="str">
        <f>IF(Table1[[#This Row],[F open]]=""," ",RANK(AD1043,$AD$5:$AD$1454,1))</f>
        <v xml:space="preserve"> </v>
      </c>
      <c r="H1043" s="82" t="str">
        <f>IF(Table1[[#This Row],[F Vet]]=""," ",RANK(AE1043,$AE$5:$AE$1454,1))</f>
        <v xml:space="preserve"> </v>
      </c>
      <c r="I1043" s="82" t="str">
        <f>IF(Table1[[#This Row],[F SuperVet]]=""," ",RANK(AF1043,$AF$5:$AF$1454,1))</f>
        <v xml:space="preserve"> </v>
      </c>
      <c r="J1043" s="82">
        <f>IF(Table1[[#This Row],[M Open]]=""," ",RANK(AG1043,$AG$5:$AG$1454,1))</f>
        <v>12</v>
      </c>
      <c r="K1043" s="82" t="str">
        <f>IF(Table1[[#This Row],[M Vet]]=""," ",RANK(AH1043,$AH$5:$AH$1454,1))</f>
        <v xml:space="preserve"> </v>
      </c>
      <c r="L1043" s="82" t="str">
        <f>IF(Table1[[#This Row],[M SuperVet]]=""," ",RANK(AI1043,$AI$5:$AI$1454,1))</f>
        <v xml:space="preserve"> </v>
      </c>
      <c r="M1043" s="74">
        <v>179</v>
      </c>
      <c r="N1043" s="74">
        <v>78</v>
      </c>
      <c r="O1043" s="74">
        <v>47</v>
      </c>
      <c r="P1043" s="74">
        <v>47</v>
      </c>
      <c r="Q1043" s="17">
        <v>80</v>
      </c>
      <c r="R1043" s="17">
        <v>139</v>
      </c>
      <c r="S1043" s="17">
        <v>104</v>
      </c>
      <c r="T1043" s="17">
        <v>179</v>
      </c>
      <c r="U1043" s="55">
        <f>+Table1[[#This Row],[Thames Turbo Sprint Triathlon]]/$M$3</f>
        <v>0.44306930693069307</v>
      </c>
      <c r="V1043" s="55">
        <f t="shared" si="390"/>
        <v>0.44318181818181818</v>
      </c>
      <c r="W1043" s="55">
        <f t="shared" si="391"/>
        <v>1</v>
      </c>
      <c r="X1043" s="55">
        <f t="shared" si="392"/>
        <v>0.3671875</v>
      </c>
      <c r="Y1043" s="55">
        <f t="shared" si="393"/>
        <v>0.1553398058252427</v>
      </c>
      <c r="Z1043" s="55">
        <f>+Table1[[#This Row],[Hillingdon Sprint Triathlon]]/$R$3</f>
        <v>1</v>
      </c>
      <c r="AA1043" s="55">
        <f>+Table1[[#This Row],[London Fields]]/$S$3</f>
        <v>1</v>
      </c>
      <c r="AB1043" s="55">
        <f>+Table1[[#This Row],[Jekyll &amp; Hyde Park Duathlon]]/$T$3</f>
        <v>1</v>
      </c>
      <c r="AC1043" s="65">
        <f t="shared" si="394"/>
        <v>1.4087784309377538</v>
      </c>
      <c r="AD1043" s="55"/>
      <c r="AE1043" s="55"/>
      <c r="AF1043" s="55"/>
      <c r="AG1043" s="55">
        <f>+AC1043</f>
        <v>1.4087784309377538</v>
      </c>
      <c r="AH1043" s="55"/>
      <c r="AI1043" s="55"/>
      <c r="AJ1043" s="73">
        <f>COUNT(Table1[[#This Row],[F open]:[M SuperVet]])</f>
        <v>1</v>
      </c>
    </row>
    <row r="1044" spans="1:36" s="52" customFormat="1" hidden="1" x14ac:dyDescent="0.2">
      <c r="A1044" s="16" t="str">
        <f t="shared" si="396"/>
        <v xml:space="preserve"> </v>
      </c>
      <c r="B1044" s="16" t="s">
        <v>566</v>
      </c>
      <c r="C1044" s="15" t="s">
        <v>151</v>
      </c>
      <c r="D1044" s="29" t="s">
        <v>397</v>
      </c>
      <c r="E1044" s="29" t="s">
        <v>188</v>
      </c>
      <c r="F1044" s="82">
        <f t="shared" si="389"/>
        <v>1094</v>
      </c>
      <c r="G1044" s="82" t="str">
        <f>IF(Table1[[#This Row],[F open]]=""," ",RANK(AD1044,$AD$5:$AD$1454,1))</f>
        <v xml:space="preserve"> </v>
      </c>
      <c r="H1044" s="82" t="str">
        <f>IF(Table1[[#This Row],[F Vet]]=""," ",RANK(AE1044,$AE$5:$AE$1454,1))</f>
        <v xml:space="preserve"> </v>
      </c>
      <c r="I1044" s="82" t="str">
        <f>IF(Table1[[#This Row],[F SuperVet]]=""," ",RANK(AF1044,$AF$5:$AF$1454,1))</f>
        <v xml:space="preserve"> </v>
      </c>
      <c r="J1044" s="82" t="str">
        <f>IF(Table1[[#This Row],[M Open]]=""," ",RANK(AG1044,$AG$5:$AG$1454,1))</f>
        <v xml:space="preserve"> </v>
      </c>
      <c r="K1044" s="82">
        <f>IF(Table1[[#This Row],[M Vet]]=""," ",RANK(AH1044,$AH$5:$AH$1454,1))</f>
        <v>276</v>
      </c>
      <c r="L1044" s="82" t="str">
        <f>IF(Table1[[#This Row],[M SuperVet]]=""," ",RANK(AI1044,$AI$5:$AI$1454,1))</f>
        <v xml:space="preserve"> </v>
      </c>
      <c r="M1044" s="74">
        <v>404</v>
      </c>
      <c r="N1044" s="74">
        <v>176</v>
      </c>
      <c r="O1044" s="74">
        <v>47</v>
      </c>
      <c r="P1044" s="74">
        <v>128</v>
      </c>
      <c r="Q1044" s="17">
        <v>396</v>
      </c>
      <c r="R1044" s="17">
        <v>139</v>
      </c>
      <c r="S1044" s="17">
        <v>104</v>
      </c>
      <c r="T1044" s="17">
        <v>179</v>
      </c>
      <c r="U1044" s="55">
        <f>+Table1[[#This Row],[Thames Turbo Sprint Triathlon]]/$M$3</f>
        <v>1</v>
      </c>
      <c r="V1044" s="55">
        <f t="shared" si="390"/>
        <v>1</v>
      </c>
      <c r="W1044" s="55">
        <f t="shared" si="391"/>
        <v>1</v>
      </c>
      <c r="X1044" s="55">
        <f t="shared" si="392"/>
        <v>1</v>
      </c>
      <c r="Y1044" s="55">
        <f t="shared" si="393"/>
        <v>0.76893203883495143</v>
      </c>
      <c r="Z1044" s="55">
        <f>+Table1[[#This Row],[Hillingdon Sprint Triathlon]]/$R$3</f>
        <v>1</v>
      </c>
      <c r="AA1044" s="55">
        <f>+Table1[[#This Row],[London Fields]]/$S$3</f>
        <v>1</v>
      </c>
      <c r="AB1044" s="55">
        <f>+Table1[[#This Row],[Jekyll &amp; Hyde Park Duathlon]]/$T$3</f>
        <v>1</v>
      </c>
      <c r="AC1044" s="65">
        <f t="shared" si="394"/>
        <v>3.7689320388349516</v>
      </c>
      <c r="AD1044" s="55"/>
      <c r="AE1044" s="55"/>
      <c r="AF1044" s="55"/>
      <c r="AG1044" s="55"/>
      <c r="AH1044" s="55">
        <f>+AC1044</f>
        <v>3.7689320388349516</v>
      </c>
      <c r="AI1044" s="55"/>
      <c r="AJ1044" s="73">
        <f>COUNT(Table1[[#This Row],[F open]:[M SuperVet]])</f>
        <v>1</v>
      </c>
    </row>
    <row r="1045" spans="1:36" s="52" customFormat="1" hidden="1" x14ac:dyDescent="0.2">
      <c r="A1045" s="16" t="str">
        <f t="shared" si="396"/>
        <v xml:space="preserve"> </v>
      </c>
      <c r="B1045" s="16" t="s">
        <v>1790</v>
      </c>
      <c r="C1045" s="15"/>
      <c r="D1045" s="29" t="s">
        <v>217</v>
      </c>
      <c r="E1045" s="29" t="s">
        <v>188</v>
      </c>
      <c r="F1045" s="82">
        <f t="shared" si="389"/>
        <v>760</v>
      </c>
      <c r="G1045" s="82" t="str">
        <f>IF(Table1[[#This Row],[F open]]=""," ",RANK(AD1045,$AD$5:$AD$1454,1))</f>
        <v xml:space="preserve"> </v>
      </c>
      <c r="H1045" s="82" t="str">
        <f>IF(Table1[[#This Row],[F Vet]]=""," ",RANK(AE1045,$AE$5:$AE$1454,1))</f>
        <v xml:space="preserve"> </v>
      </c>
      <c r="I1045" s="82" t="str">
        <f>IF(Table1[[#This Row],[F SuperVet]]=""," ",RANK(AF1045,$AF$5:$AF$1454,1))</f>
        <v xml:space="preserve"> </v>
      </c>
      <c r="J1045" s="82">
        <f>IF(Table1[[#This Row],[M Open]]=""," ",RANK(AG1045,$AG$5:$AG$1454,1))</f>
        <v>407</v>
      </c>
      <c r="K1045" s="82" t="str">
        <f>IF(Table1[[#This Row],[M Vet]]=""," ",RANK(AH1045,$AH$5:$AH$1454,1))</f>
        <v xml:space="preserve"> </v>
      </c>
      <c r="L1045" s="82" t="str">
        <f>IF(Table1[[#This Row],[M SuperVet]]=""," ",RANK(AI1045,$AI$5:$AI$1454,1))</f>
        <v xml:space="preserve"> </v>
      </c>
      <c r="M1045" s="74">
        <v>404</v>
      </c>
      <c r="N1045" s="74">
        <v>176</v>
      </c>
      <c r="O1045" s="74">
        <v>47</v>
      </c>
      <c r="P1045" s="74">
        <v>128</v>
      </c>
      <c r="Q1045" s="17">
        <v>273</v>
      </c>
      <c r="R1045" s="17">
        <v>139</v>
      </c>
      <c r="S1045" s="17">
        <v>104</v>
      </c>
      <c r="T1045" s="17">
        <v>179</v>
      </c>
      <c r="U1045" s="55">
        <f>+Table1[[#This Row],[Thames Turbo Sprint Triathlon]]/$M$3</f>
        <v>1</v>
      </c>
      <c r="V1045" s="55">
        <f t="shared" si="390"/>
        <v>1</v>
      </c>
      <c r="W1045" s="55">
        <f t="shared" si="391"/>
        <v>1</v>
      </c>
      <c r="X1045" s="55">
        <f t="shared" si="392"/>
        <v>1</v>
      </c>
      <c r="Y1045" s="55">
        <f t="shared" si="393"/>
        <v>0.53009708737864081</v>
      </c>
      <c r="Z1045" s="55">
        <f>+Table1[[#This Row],[Hillingdon Sprint Triathlon]]/$R$3</f>
        <v>1</v>
      </c>
      <c r="AA1045" s="55">
        <f>+Table1[[#This Row],[London Fields]]/$S$3</f>
        <v>1</v>
      </c>
      <c r="AB1045" s="55">
        <f>+Table1[[#This Row],[Jekyll &amp; Hyde Park Duathlon]]/$T$3</f>
        <v>1</v>
      </c>
      <c r="AC1045" s="65">
        <f t="shared" si="394"/>
        <v>3.5300970873786408</v>
      </c>
      <c r="AD1045" s="55"/>
      <c r="AE1045" s="55"/>
      <c r="AF1045" s="55"/>
      <c r="AG1045" s="55">
        <f t="shared" ref="AG1045:AG1047" si="399">+AC1045</f>
        <v>3.5300970873786408</v>
      </c>
      <c r="AH1045" s="55"/>
      <c r="AI1045" s="55"/>
      <c r="AJ1045" s="73">
        <f>COUNT(Table1[[#This Row],[F open]:[M SuperVet]])</f>
        <v>1</v>
      </c>
    </row>
    <row r="1046" spans="1:36" s="52" customFormat="1" hidden="1" x14ac:dyDescent="0.2">
      <c r="A1046" s="16" t="str">
        <f t="shared" si="396"/>
        <v xml:space="preserve"> </v>
      </c>
      <c r="B1046" s="16" t="s">
        <v>645</v>
      </c>
      <c r="C1046" s="15" t="s">
        <v>126</v>
      </c>
      <c r="D1046" s="29" t="s">
        <v>217</v>
      </c>
      <c r="E1046" s="29" t="s">
        <v>188</v>
      </c>
      <c r="F1046" s="82">
        <f t="shared" si="389"/>
        <v>233</v>
      </c>
      <c r="G1046" s="82" t="str">
        <f>IF(Table1[[#This Row],[F open]]=""," ",RANK(AD1046,$AD$5:$AD$1454,1))</f>
        <v xml:space="preserve"> </v>
      </c>
      <c r="H1046" s="82" t="str">
        <f>IF(Table1[[#This Row],[F Vet]]=""," ",RANK(AE1046,$AE$5:$AE$1454,1))</f>
        <v xml:space="preserve"> </v>
      </c>
      <c r="I1046" s="82" t="str">
        <f>IF(Table1[[#This Row],[F SuperVet]]=""," ",RANK(AF1046,$AF$5:$AF$1454,1))</f>
        <v xml:space="preserve"> </v>
      </c>
      <c r="J1046" s="82">
        <f>IF(Table1[[#This Row],[M Open]]=""," ",RANK(AG1046,$AG$5:$AG$1454,1))</f>
        <v>138</v>
      </c>
      <c r="K1046" s="82" t="str">
        <f>IF(Table1[[#This Row],[M Vet]]=""," ",RANK(AH1046,$AH$5:$AH$1454,1))</f>
        <v xml:space="preserve"> </v>
      </c>
      <c r="L1046" s="82" t="str">
        <f>IF(Table1[[#This Row],[M SuperVet]]=""," ",RANK(AI1046,$AI$5:$AI$1454,1))</f>
        <v xml:space="preserve"> </v>
      </c>
      <c r="M1046" s="74">
        <v>404</v>
      </c>
      <c r="N1046" s="74">
        <v>176</v>
      </c>
      <c r="O1046" s="74">
        <v>47</v>
      </c>
      <c r="P1046" s="74">
        <v>128</v>
      </c>
      <c r="Q1046" s="17">
        <v>59</v>
      </c>
      <c r="R1046" s="17">
        <v>139</v>
      </c>
      <c r="S1046" s="17">
        <v>104</v>
      </c>
      <c r="T1046" s="17">
        <v>179</v>
      </c>
      <c r="U1046" s="55">
        <f>+Table1[[#This Row],[Thames Turbo Sprint Triathlon]]/$M$3</f>
        <v>1</v>
      </c>
      <c r="V1046" s="55">
        <f t="shared" si="390"/>
        <v>1</v>
      </c>
      <c r="W1046" s="55">
        <f t="shared" si="391"/>
        <v>1</v>
      </c>
      <c r="X1046" s="55">
        <f t="shared" si="392"/>
        <v>1</v>
      </c>
      <c r="Y1046" s="55">
        <f t="shared" si="393"/>
        <v>0.1145631067961165</v>
      </c>
      <c r="Z1046" s="55">
        <f>+Table1[[#This Row],[Hillingdon Sprint Triathlon]]/$R$3</f>
        <v>1</v>
      </c>
      <c r="AA1046" s="55">
        <f>+Table1[[#This Row],[London Fields]]/$S$3</f>
        <v>1</v>
      </c>
      <c r="AB1046" s="55">
        <f>+Table1[[#This Row],[Jekyll &amp; Hyde Park Duathlon]]/$T$3</f>
        <v>1</v>
      </c>
      <c r="AC1046" s="65">
        <f t="shared" si="394"/>
        <v>3.1145631067961164</v>
      </c>
      <c r="AD1046" s="55"/>
      <c r="AE1046" s="55"/>
      <c r="AF1046" s="55"/>
      <c r="AG1046" s="55">
        <f t="shared" si="399"/>
        <v>3.1145631067961164</v>
      </c>
      <c r="AH1046" s="55"/>
      <c r="AI1046" s="55"/>
      <c r="AJ1046" s="73">
        <f>COUNT(Table1[[#This Row],[F open]:[M SuperVet]])</f>
        <v>1</v>
      </c>
    </row>
    <row r="1047" spans="1:36" s="52" customFormat="1" hidden="1" x14ac:dyDescent="0.2">
      <c r="A1047" s="16" t="str">
        <f t="shared" si="396"/>
        <v xml:space="preserve"> </v>
      </c>
      <c r="B1047" s="16" t="s">
        <v>1423</v>
      </c>
      <c r="C1047" s="15"/>
      <c r="D1047" s="29" t="s">
        <v>217</v>
      </c>
      <c r="E1047" s="29" t="s">
        <v>188</v>
      </c>
      <c r="F1047" s="82">
        <f t="shared" si="389"/>
        <v>805</v>
      </c>
      <c r="G1047" s="82" t="str">
        <f>IF(Table1[[#This Row],[F open]]=""," ",RANK(AD1047,$AD$5:$AD$1454,1))</f>
        <v xml:space="preserve"> </v>
      </c>
      <c r="H1047" s="82" t="str">
        <f>IF(Table1[[#This Row],[F Vet]]=""," ",RANK(AE1047,$AE$5:$AE$1454,1))</f>
        <v xml:space="preserve"> </v>
      </c>
      <c r="I1047" s="82" t="str">
        <f>IF(Table1[[#This Row],[F SuperVet]]=""," ",RANK(AF1047,$AF$5:$AF$1454,1))</f>
        <v xml:space="preserve"> </v>
      </c>
      <c r="J1047" s="82">
        <f>IF(Table1[[#This Row],[M Open]]=""," ",RANK(AG1047,$AG$5:$AG$1454,1))</f>
        <v>424</v>
      </c>
      <c r="K1047" s="82" t="str">
        <f>IF(Table1[[#This Row],[M Vet]]=""," ",RANK(AH1047,$AH$5:$AH$1454,1))</f>
        <v xml:space="preserve"> </v>
      </c>
      <c r="L1047" s="82" t="str">
        <f>IF(Table1[[#This Row],[M SuperVet]]=""," ",RANK(AI1047,$AI$5:$AI$1454,1))</f>
        <v xml:space="preserve"> </v>
      </c>
      <c r="M1047" s="74">
        <v>404</v>
      </c>
      <c r="N1047" s="74">
        <v>100</v>
      </c>
      <c r="O1047" s="74">
        <v>47</v>
      </c>
      <c r="P1047" s="74">
        <v>128</v>
      </c>
      <c r="Q1047" s="17">
        <v>515</v>
      </c>
      <c r="R1047" s="17">
        <v>139</v>
      </c>
      <c r="S1047" s="17">
        <v>104</v>
      </c>
      <c r="T1047" s="17">
        <v>179</v>
      </c>
      <c r="U1047" s="55">
        <f>+Table1[[#This Row],[Thames Turbo Sprint Triathlon]]/$M$3</f>
        <v>1</v>
      </c>
      <c r="V1047" s="55">
        <f t="shared" si="390"/>
        <v>0.56818181818181823</v>
      </c>
      <c r="W1047" s="55">
        <f t="shared" si="391"/>
        <v>1</v>
      </c>
      <c r="X1047" s="55">
        <f t="shared" si="392"/>
        <v>1</v>
      </c>
      <c r="Y1047" s="55">
        <f t="shared" si="393"/>
        <v>1</v>
      </c>
      <c r="Z1047" s="55">
        <f>+Table1[[#This Row],[Hillingdon Sprint Triathlon]]/$R$3</f>
        <v>1</v>
      </c>
      <c r="AA1047" s="55">
        <f>+Table1[[#This Row],[London Fields]]/$S$3</f>
        <v>1</v>
      </c>
      <c r="AB1047" s="55">
        <f>+Table1[[#This Row],[Jekyll &amp; Hyde Park Duathlon]]/$T$3</f>
        <v>1</v>
      </c>
      <c r="AC1047" s="65">
        <f t="shared" si="394"/>
        <v>3.5681818181818183</v>
      </c>
      <c r="AD1047" s="55"/>
      <c r="AE1047" s="55"/>
      <c r="AF1047" s="55"/>
      <c r="AG1047" s="55">
        <f t="shared" si="399"/>
        <v>3.5681818181818183</v>
      </c>
      <c r="AH1047" s="55"/>
      <c r="AI1047" s="55"/>
      <c r="AJ1047" s="73">
        <f>COUNT(Table1[[#This Row],[F open]:[M SuperVet]])</f>
        <v>1</v>
      </c>
    </row>
    <row r="1048" spans="1:36" s="52" customFormat="1" hidden="1" x14ac:dyDescent="0.2">
      <c r="A1048" s="16" t="str">
        <f t="shared" si="396"/>
        <v xml:space="preserve"> </v>
      </c>
      <c r="B1048" s="16" t="s">
        <v>1413</v>
      </c>
      <c r="C1048" s="15"/>
      <c r="D1048" s="29" t="s">
        <v>397</v>
      </c>
      <c r="E1048" s="29" t="s">
        <v>188</v>
      </c>
      <c r="F1048" s="82">
        <f t="shared" si="389"/>
        <v>721</v>
      </c>
      <c r="G1048" s="82" t="str">
        <f>IF(Table1[[#This Row],[F open]]=""," ",RANK(AD1048,$AD$5:$AD$1454,1))</f>
        <v xml:space="preserve"> </v>
      </c>
      <c r="H1048" s="82" t="str">
        <f>IF(Table1[[#This Row],[F Vet]]=""," ",RANK(AE1048,$AE$5:$AE$1454,1))</f>
        <v xml:space="preserve"> </v>
      </c>
      <c r="I1048" s="82" t="str">
        <f>IF(Table1[[#This Row],[F SuperVet]]=""," ",RANK(AF1048,$AF$5:$AF$1454,1))</f>
        <v xml:space="preserve"> </v>
      </c>
      <c r="J1048" s="82" t="str">
        <f>IF(Table1[[#This Row],[M Open]]=""," ",RANK(AG1048,$AG$5:$AG$1454,1))</f>
        <v xml:space="preserve"> </v>
      </c>
      <c r="K1048" s="82">
        <f>IF(Table1[[#This Row],[M Vet]]=""," ",RANK(AH1048,$AH$5:$AH$1454,1))</f>
        <v>173</v>
      </c>
      <c r="L1048" s="82" t="str">
        <f>IF(Table1[[#This Row],[M SuperVet]]=""," ",RANK(AI1048,$AI$5:$AI$1454,1))</f>
        <v xml:space="preserve"> </v>
      </c>
      <c r="M1048" s="74">
        <v>404</v>
      </c>
      <c r="N1048" s="74">
        <v>88</v>
      </c>
      <c r="O1048" s="74">
        <v>47</v>
      </c>
      <c r="P1048" s="74">
        <v>128</v>
      </c>
      <c r="Q1048" s="17">
        <v>515</v>
      </c>
      <c r="R1048" s="17">
        <v>139</v>
      </c>
      <c r="S1048" s="17">
        <v>104</v>
      </c>
      <c r="T1048" s="17">
        <v>179</v>
      </c>
      <c r="U1048" s="55">
        <f>+Table1[[#This Row],[Thames Turbo Sprint Triathlon]]/$M$3</f>
        <v>1</v>
      </c>
      <c r="V1048" s="55">
        <f t="shared" si="390"/>
        <v>0.5</v>
      </c>
      <c r="W1048" s="55">
        <f t="shared" si="391"/>
        <v>1</v>
      </c>
      <c r="X1048" s="55">
        <f t="shared" si="392"/>
        <v>1</v>
      </c>
      <c r="Y1048" s="55">
        <f t="shared" si="393"/>
        <v>1</v>
      </c>
      <c r="Z1048" s="55">
        <f>+Table1[[#This Row],[Hillingdon Sprint Triathlon]]/$R$3</f>
        <v>1</v>
      </c>
      <c r="AA1048" s="55">
        <f>+Table1[[#This Row],[London Fields]]/$S$3</f>
        <v>1</v>
      </c>
      <c r="AB1048" s="55">
        <f>+Table1[[#This Row],[Jekyll &amp; Hyde Park Duathlon]]/$T$3</f>
        <v>1</v>
      </c>
      <c r="AC1048" s="65">
        <f t="shared" si="394"/>
        <v>3.5</v>
      </c>
      <c r="AD1048" s="55"/>
      <c r="AE1048" s="55"/>
      <c r="AF1048" s="55"/>
      <c r="AG1048" s="55"/>
      <c r="AH1048" s="55">
        <f t="shared" ref="AH1048:AH1049" si="400">+AC1048</f>
        <v>3.5</v>
      </c>
      <c r="AI1048" s="55"/>
      <c r="AJ1048" s="73">
        <f>COUNT(Table1[[#This Row],[F open]:[M SuperVet]])</f>
        <v>1</v>
      </c>
    </row>
    <row r="1049" spans="1:36" s="52" customFormat="1" hidden="1" x14ac:dyDescent="0.2">
      <c r="A1049" s="16" t="str">
        <f t="shared" si="396"/>
        <v xml:space="preserve"> </v>
      </c>
      <c r="B1049" s="16" t="s">
        <v>1422</v>
      </c>
      <c r="C1049" s="15"/>
      <c r="D1049" s="29" t="s">
        <v>397</v>
      </c>
      <c r="E1049" s="29" t="s">
        <v>188</v>
      </c>
      <c r="F1049" s="82">
        <f t="shared" si="389"/>
        <v>792</v>
      </c>
      <c r="G1049" s="82" t="str">
        <f>IF(Table1[[#This Row],[F open]]=""," ",RANK(AD1049,$AD$5:$AD$1454,1))</f>
        <v xml:space="preserve"> </v>
      </c>
      <c r="H1049" s="82" t="str">
        <f>IF(Table1[[#This Row],[F Vet]]=""," ",RANK(AE1049,$AE$5:$AE$1454,1))</f>
        <v xml:space="preserve"> </v>
      </c>
      <c r="I1049" s="82" t="str">
        <f>IF(Table1[[#This Row],[F SuperVet]]=""," ",RANK(AF1049,$AF$5:$AF$1454,1))</f>
        <v xml:space="preserve"> </v>
      </c>
      <c r="J1049" s="82" t="str">
        <f>IF(Table1[[#This Row],[M Open]]=""," ",RANK(AG1049,$AG$5:$AG$1454,1))</f>
        <v xml:space="preserve"> </v>
      </c>
      <c r="K1049" s="82">
        <f>IF(Table1[[#This Row],[M Vet]]=""," ",RANK(AH1049,$AH$5:$AH$1454,1))</f>
        <v>191</v>
      </c>
      <c r="L1049" s="82" t="str">
        <f>IF(Table1[[#This Row],[M SuperVet]]=""," ",RANK(AI1049,$AI$5:$AI$1454,1))</f>
        <v xml:space="preserve"> </v>
      </c>
      <c r="M1049" s="74">
        <v>404</v>
      </c>
      <c r="N1049" s="74">
        <v>98</v>
      </c>
      <c r="O1049" s="74">
        <v>47</v>
      </c>
      <c r="P1049" s="74">
        <v>128</v>
      </c>
      <c r="Q1049" s="17">
        <v>515</v>
      </c>
      <c r="R1049" s="17">
        <v>139</v>
      </c>
      <c r="S1049" s="17">
        <v>104</v>
      </c>
      <c r="T1049" s="17">
        <v>179</v>
      </c>
      <c r="U1049" s="55">
        <f>+Table1[[#This Row],[Thames Turbo Sprint Triathlon]]/$M$3</f>
        <v>1</v>
      </c>
      <c r="V1049" s="55">
        <f t="shared" si="390"/>
        <v>0.55681818181818177</v>
      </c>
      <c r="W1049" s="55">
        <f t="shared" si="391"/>
        <v>1</v>
      </c>
      <c r="X1049" s="55">
        <f t="shared" si="392"/>
        <v>1</v>
      </c>
      <c r="Y1049" s="55">
        <f t="shared" si="393"/>
        <v>1</v>
      </c>
      <c r="Z1049" s="55">
        <f>+Table1[[#This Row],[Hillingdon Sprint Triathlon]]/$R$3</f>
        <v>1</v>
      </c>
      <c r="AA1049" s="55">
        <f>+Table1[[#This Row],[London Fields]]/$S$3</f>
        <v>1</v>
      </c>
      <c r="AB1049" s="55">
        <f>+Table1[[#This Row],[Jekyll &amp; Hyde Park Duathlon]]/$T$3</f>
        <v>1</v>
      </c>
      <c r="AC1049" s="65">
        <f t="shared" si="394"/>
        <v>3.5568181818181817</v>
      </c>
      <c r="AD1049" s="55"/>
      <c r="AE1049" s="55"/>
      <c r="AF1049" s="55"/>
      <c r="AG1049" s="55"/>
      <c r="AH1049" s="55">
        <f t="shared" si="400"/>
        <v>3.5568181818181817</v>
      </c>
      <c r="AI1049" s="55"/>
      <c r="AJ1049" s="73">
        <f>COUNT(Table1[[#This Row],[F open]:[M SuperVet]])</f>
        <v>1</v>
      </c>
    </row>
    <row r="1050" spans="1:36" s="52" customFormat="1" hidden="1" x14ac:dyDescent="0.2">
      <c r="A1050" s="16" t="str">
        <f t="shared" si="396"/>
        <v xml:space="preserve"> </v>
      </c>
      <c r="B1050" s="16" t="s">
        <v>777</v>
      </c>
      <c r="C1050" s="15" t="s">
        <v>144</v>
      </c>
      <c r="D1050" s="29" t="s">
        <v>398</v>
      </c>
      <c r="E1050" s="29" t="s">
        <v>188</v>
      </c>
      <c r="F1050" s="82">
        <f t="shared" si="389"/>
        <v>298</v>
      </c>
      <c r="G1050" s="82" t="str">
        <f>IF(Table1[[#This Row],[F open]]=""," ",RANK(AD1050,$AD$5:$AD$1454,1))</f>
        <v xml:space="preserve"> </v>
      </c>
      <c r="H1050" s="82" t="str">
        <f>IF(Table1[[#This Row],[F Vet]]=""," ",RANK(AE1050,$AE$5:$AE$1454,1))</f>
        <v xml:space="preserve"> </v>
      </c>
      <c r="I1050" s="82" t="str">
        <f>IF(Table1[[#This Row],[F SuperVet]]=""," ",RANK(AF1050,$AF$5:$AF$1454,1))</f>
        <v xml:space="preserve"> </v>
      </c>
      <c r="J1050" s="82">
        <f>IF(Table1[[#This Row],[M Open]]=""," ",RANK(AG1050,$AG$5:$AG$1454,1))</f>
        <v>176</v>
      </c>
      <c r="K1050" s="82" t="str">
        <f>IF(Table1[[#This Row],[M Vet]]=""," ",RANK(AH1050,$AH$5:$AH$1454,1))</f>
        <v xml:space="preserve"> </v>
      </c>
      <c r="L1050" s="82" t="str">
        <f>IF(Table1[[#This Row],[M SuperVet]]=""," ",RANK(AI1050,$AI$5:$AI$1454,1))</f>
        <v xml:space="preserve"> </v>
      </c>
      <c r="M1050" s="74">
        <v>68</v>
      </c>
      <c r="N1050" s="74">
        <v>176</v>
      </c>
      <c r="O1050" s="74">
        <v>47</v>
      </c>
      <c r="P1050" s="74">
        <v>128</v>
      </c>
      <c r="Q1050" s="17">
        <v>515</v>
      </c>
      <c r="R1050" s="17">
        <v>139</v>
      </c>
      <c r="S1050" s="17">
        <v>104</v>
      </c>
      <c r="T1050" s="17">
        <v>179</v>
      </c>
      <c r="U1050" s="55">
        <f>+Table1[[#This Row],[Thames Turbo Sprint Triathlon]]/$M$3</f>
        <v>0.16831683168316833</v>
      </c>
      <c r="V1050" s="55">
        <f t="shared" si="390"/>
        <v>1</v>
      </c>
      <c r="W1050" s="55">
        <f t="shared" si="391"/>
        <v>1</v>
      </c>
      <c r="X1050" s="55">
        <f t="shared" si="392"/>
        <v>1</v>
      </c>
      <c r="Y1050" s="55">
        <f t="shared" si="393"/>
        <v>1</v>
      </c>
      <c r="Z1050" s="55">
        <f>+Table1[[#This Row],[Hillingdon Sprint Triathlon]]/$R$3</f>
        <v>1</v>
      </c>
      <c r="AA1050" s="55">
        <f>+Table1[[#This Row],[London Fields]]/$S$3</f>
        <v>1</v>
      </c>
      <c r="AB1050" s="55">
        <f>+Table1[[#This Row],[Jekyll &amp; Hyde Park Duathlon]]/$T$3</f>
        <v>1</v>
      </c>
      <c r="AC1050" s="65">
        <f t="shared" si="394"/>
        <v>3.1683168316831685</v>
      </c>
      <c r="AD1050" s="55"/>
      <c r="AE1050" s="55"/>
      <c r="AF1050" s="55"/>
      <c r="AG1050" s="55">
        <f>+AC1050</f>
        <v>3.1683168316831685</v>
      </c>
      <c r="AH1050" s="55"/>
      <c r="AI1050" s="55"/>
      <c r="AJ1050" s="73">
        <f>COUNT(Table1[[#This Row],[F open]:[M SuperVet]])</f>
        <v>1</v>
      </c>
    </row>
    <row r="1051" spans="1:36" s="52" customFormat="1" hidden="1" x14ac:dyDescent="0.2">
      <c r="A1051" s="16" t="str">
        <f t="shared" si="396"/>
        <v xml:space="preserve"> </v>
      </c>
      <c r="B1051" s="16" t="s">
        <v>387</v>
      </c>
      <c r="C1051" s="15" t="s">
        <v>88</v>
      </c>
      <c r="D1051" s="29" t="s">
        <v>398</v>
      </c>
      <c r="E1051" s="29" t="s">
        <v>188</v>
      </c>
      <c r="F1051" s="82">
        <f t="shared" si="389"/>
        <v>176</v>
      </c>
      <c r="G1051" s="82" t="str">
        <f>IF(Table1[[#This Row],[F open]]=""," ",RANK(AD1051,$AD$5:$AD$1454,1))</f>
        <v xml:space="preserve"> </v>
      </c>
      <c r="H1051" s="82" t="str">
        <f>IF(Table1[[#This Row],[F Vet]]=""," ",RANK(AE1051,$AE$5:$AE$1454,1))</f>
        <v xml:space="preserve"> </v>
      </c>
      <c r="I1051" s="82" t="str">
        <f>IF(Table1[[#This Row],[F SuperVet]]=""," ",RANK(AF1051,$AF$5:$AF$1454,1))</f>
        <v xml:space="preserve"> </v>
      </c>
      <c r="J1051" s="82">
        <f>IF(Table1[[#This Row],[M Open]]=""," ",RANK(AG1051,$AG$5:$AG$1454,1))</f>
        <v>100</v>
      </c>
      <c r="K1051" s="82" t="str">
        <f>IF(Table1[[#This Row],[M Vet]]=""," ",RANK(AH1051,$AH$5:$AH$1454,1))</f>
        <v xml:space="preserve"> </v>
      </c>
      <c r="L1051" s="82" t="str">
        <f>IF(Table1[[#This Row],[M SuperVet]]=""," ",RANK(AI1051,$AI$5:$AI$1454,1))</f>
        <v xml:space="preserve"> </v>
      </c>
      <c r="M1051" s="74">
        <v>25</v>
      </c>
      <c r="N1051" s="74">
        <v>176</v>
      </c>
      <c r="O1051" s="74">
        <v>47</v>
      </c>
      <c r="P1051" s="74">
        <v>128</v>
      </c>
      <c r="Q1051" s="17">
        <v>515</v>
      </c>
      <c r="R1051" s="17">
        <v>139</v>
      </c>
      <c r="S1051" s="17">
        <v>104</v>
      </c>
      <c r="T1051" s="17">
        <v>179</v>
      </c>
      <c r="U1051" s="55">
        <f>+Table1[[#This Row],[Thames Turbo Sprint Triathlon]]/$M$3</f>
        <v>6.1881188118811881E-2</v>
      </c>
      <c r="V1051" s="55">
        <f t="shared" si="390"/>
        <v>1</v>
      </c>
      <c r="W1051" s="55">
        <f t="shared" si="391"/>
        <v>1</v>
      </c>
      <c r="X1051" s="55">
        <f t="shared" si="392"/>
        <v>1</v>
      </c>
      <c r="Y1051" s="55">
        <f t="shared" si="393"/>
        <v>1</v>
      </c>
      <c r="Z1051" s="55">
        <f>+Table1[[#This Row],[Hillingdon Sprint Triathlon]]/$R$3</f>
        <v>1</v>
      </c>
      <c r="AA1051" s="55">
        <f>+Table1[[#This Row],[London Fields]]/$S$3</f>
        <v>1</v>
      </c>
      <c r="AB1051" s="55">
        <f>+Table1[[#This Row],[Jekyll &amp; Hyde Park Duathlon]]/$T$3</f>
        <v>1</v>
      </c>
      <c r="AC1051" s="65">
        <f t="shared" si="394"/>
        <v>3.0618811881188117</v>
      </c>
      <c r="AD1051" s="55"/>
      <c r="AE1051" s="55"/>
      <c r="AF1051" s="55"/>
      <c r="AG1051" s="55">
        <f>+AC1051</f>
        <v>3.0618811881188117</v>
      </c>
      <c r="AH1051" s="55"/>
      <c r="AI1051" s="55"/>
      <c r="AJ1051" s="73">
        <f>COUNT(Table1[[#This Row],[F open]:[M SuperVet]])</f>
        <v>1</v>
      </c>
    </row>
    <row r="1052" spans="1:36" s="52" customFormat="1" x14ac:dyDescent="0.2">
      <c r="A1052" s="16" t="str">
        <f t="shared" si="396"/>
        <v xml:space="preserve"> </v>
      </c>
      <c r="B1052" s="16" t="s">
        <v>1753</v>
      </c>
      <c r="C1052" s="15" t="s">
        <v>1709</v>
      </c>
      <c r="D1052" s="29" t="s">
        <v>1059</v>
      </c>
      <c r="E1052" s="29" t="s">
        <v>194</v>
      </c>
      <c r="F1052" s="82">
        <f t="shared" si="389"/>
        <v>635</v>
      </c>
      <c r="G1052" s="82" t="str">
        <f>IF(Table1[[#This Row],[F open]]=""," ",RANK(AD1052,$AD$5:$AD$1454,1))</f>
        <v xml:space="preserve"> </v>
      </c>
      <c r="H1052" s="82" t="str">
        <f>IF(Table1[[#This Row],[F Vet]]=""," ",RANK(AE1052,$AE$5:$AE$1454,1))</f>
        <v xml:space="preserve"> </v>
      </c>
      <c r="I1052" s="82">
        <f>IF(Table1[[#This Row],[F SuperVet]]=""," ",RANK(AF1052,$AF$5:$AF$1454,1))</f>
        <v>7</v>
      </c>
      <c r="J1052" s="82" t="str">
        <f>IF(Table1[[#This Row],[M Open]]=""," ",RANK(AG1052,$AG$5:$AG$1454,1))</f>
        <v xml:space="preserve"> </v>
      </c>
      <c r="K1052" s="82" t="str">
        <f>IF(Table1[[#This Row],[M Vet]]=""," ",RANK(AH1052,$AH$5:$AH$1454,1))</f>
        <v xml:space="preserve"> </v>
      </c>
      <c r="L1052" s="82" t="str">
        <f>IF(Table1[[#This Row],[M SuperVet]]=""," ",RANK(AI1052,$AI$5:$AI$1454,1))</f>
        <v xml:space="preserve"> </v>
      </c>
      <c r="M1052" s="74">
        <v>404</v>
      </c>
      <c r="N1052" s="74">
        <v>176</v>
      </c>
      <c r="O1052" s="74">
        <v>47</v>
      </c>
      <c r="P1052" s="74">
        <v>128</v>
      </c>
      <c r="Q1052" s="17">
        <v>223</v>
      </c>
      <c r="R1052" s="17">
        <v>139</v>
      </c>
      <c r="S1052" s="17">
        <v>104</v>
      </c>
      <c r="T1052" s="17">
        <v>179</v>
      </c>
      <c r="U1052" s="55">
        <f>+Table1[[#This Row],[Thames Turbo Sprint Triathlon]]/$M$3</f>
        <v>1</v>
      </c>
      <c r="V1052" s="55">
        <f t="shared" si="390"/>
        <v>1</v>
      </c>
      <c r="W1052" s="55">
        <f t="shared" si="391"/>
        <v>1</v>
      </c>
      <c r="X1052" s="55">
        <f t="shared" si="392"/>
        <v>1</v>
      </c>
      <c r="Y1052" s="55">
        <f t="shared" si="393"/>
        <v>0.4330097087378641</v>
      </c>
      <c r="Z1052" s="55">
        <f>+Table1[[#This Row],[Hillingdon Sprint Triathlon]]/$R$3</f>
        <v>1</v>
      </c>
      <c r="AA1052" s="55">
        <f>+Table1[[#This Row],[London Fields]]/$S$3</f>
        <v>1</v>
      </c>
      <c r="AB1052" s="55">
        <f>+Table1[[#This Row],[Jekyll &amp; Hyde Park Duathlon]]/$T$3</f>
        <v>1</v>
      </c>
      <c r="AC1052" s="65">
        <f t="shared" si="394"/>
        <v>3.4330097087378642</v>
      </c>
      <c r="AD1052" s="55"/>
      <c r="AE1052" s="55"/>
      <c r="AF1052" s="55">
        <f>+AC1052</f>
        <v>3.4330097087378642</v>
      </c>
      <c r="AG1052" s="55"/>
      <c r="AH1052" s="55"/>
      <c r="AI1052" s="55"/>
      <c r="AJ1052" s="73">
        <f>COUNT(Table1[[#This Row],[F open]:[M SuperVet]])</f>
        <v>1</v>
      </c>
    </row>
    <row r="1053" spans="1:36" s="52" customFormat="1" x14ac:dyDescent="0.2">
      <c r="A1053" s="16" t="str">
        <f t="shared" si="396"/>
        <v xml:space="preserve"> </v>
      </c>
      <c r="B1053" s="16" t="s">
        <v>1762</v>
      </c>
      <c r="C1053" s="15" t="s">
        <v>1613</v>
      </c>
      <c r="D1053" s="29" t="s">
        <v>217</v>
      </c>
      <c r="E1053" s="29" t="s">
        <v>194</v>
      </c>
      <c r="F1053" s="82">
        <f t="shared" si="389"/>
        <v>661</v>
      </c>
      <c r="G1053" s="82">
        <f>IF(Table1[[#This Row],[F open]]=""," ",RANK(AD1053,$AD$5:$AD$1454,1))</f>
        <v>85</v>
      </c>
      <c r="H1053" s="82" t="str">
        <f>IF(Table1[[#This Row],[F Vet]]=""," ",RANK(AE1053,$AE$5:$AE$1454,1))</f>
        <v xml:space="preserve"> </v>
      </c>
      <c r="I1053" s="82" t="str">
        <f>IF(Table1[[#This Row],[F SuperVet]]=""," ",RANK(AF1053,$AF$5:$AF$1454,1))</f>
        <v xml:space="preserve"> </v>
      </c>
      <c r="J1053" s="82" t="str">
        <f>IF(Table1[[#This Row],[M Open]]=""," ",RANK(AG1053,$AG$5:$AG$1454,1))</f>
        <v xml:space="preserve"> </v>
      </c>
      <c r="K1053" s="82" t="str">
        <f>IF(Table1[[#This Row],[M Vet]]=""," ",RANK(AH1053,$AH$5:$AH$1454,1))</f>
        <v xml:space="preserve"> </v>
      </c>
      <c r="L1053" s="82" t="str">
        <f>IF(Table1[[#This Row],[M SuperVet]]=""," ",RANK(AI1053,$AI$5:$AI$1454,1))</f>
        <v xml:space="preserve"> </v>
      </c>
      <c r="M1053" s="74">
        <v>404</v>
      </c>
      <c r="N1053" s="74">
        <v>176</v>
      </c>
      <c r="O1053" s="74">
        <v>47</v>
      </c>
      <c r="P1053" s="74">
        <v>128</v>
      </c>
      <c r="Q1053" s="17">
        <v>235</v>
      </c>
      <c r="R1053" s="17">
        <v>139</v>
      </c>
      <c r="S1053" s="17">
        <v>104</v>
      </c>
      <c r="T1053" s="17">
        <v>179</v>
      </c>
      <c r="U1053" s="55">
        <f>+Table1[[#This Row],[Thames Turbo Sprint Triathlon]]/$M$3</f>
        <v>1</v>
      </c>
      <c r="V1053" s="55">
        <f t="shared" si="390"/>
        <v>1</v>
      </c>
      <c r="W1053" s="55">
        <f t="shared" si="391"/>
        <v>1</v>
      </c>
      <c r="X1053" s="55">
        <f t="shared" si="392"/>
        <v>1</v>
      </c>
      <c r="Y1053" s="55">
        <f t="shared" si="393"/>
        <v>0.4563106796116505</v>
      </c>
      <c r="Z1053" s="55">
        <f>+Table1[[#This Row],[Hillingdon Sprint Triathlon]]/$R$3</f>
        <v>1</v>
      </c>
      <c r="AA1053" s="55">
        <f>+Table1[[#This Row],[London Fields]]/$S$3</f>
        <v>1</v>
      </c>
      <c r="AB1053" s="55">
        <f>+Table1[[#This Row],[Jekyll &amp; Hyde Park Duathlon]]/$T$3</f>
        <v>1</v>
      </c>
      <c r="AC1053" s="65">
        <f t="shared" si="394"/>
        <v>3.4563106796116507</v>
      </c>
      <c r="AD1053" s="55">
        <f>+AC1053</f>
        <v>3.4563106796116507</v>
      </c>
      <c r="AE1053" s="55"/>
      <c r="AF1053" s="55"/>
      <c r="AG1053" s="55"/>
      <c r="AH1053" s="55"/>
      <c r="AI1053" s="55"/>
      <c r="AJ1053" s="73">
        <f>COUNT(Table1[[#This Row],[F open]:[M SuperVet]])</f>
        <v>1</v>
      </c>
    </row>
    <row r="1054" spans="1:36" s="52" customFormat="1" hidden="1" x14ac:dyDescent="0.2">
      <c r="A1054" s="16" t="str">
        <f t="shared" si="396"/>
        <v xml:space="preserve"> </v>
      </c>
      <c r="B1054" s="16" t="s">
        <v>877</v>
      </c>
      <c r="C1054" s="15" t="s">
        <v>135</v>
      </c>
      <c r="D1054" s="29" t="s">
        <v>397</v>
      </c>
      <c r="E1054" s="29" t="s">
        <v>188</v>
      </c>
      <c r="F1054" s="82">
        <f t="shared" si="389"/>
        <v>180</v>
      </c>
      <c r="G1054" s="82" t="str">
        <f>IF(Table1[[#This Row],[F open]]=""," ",RANK(AD1054,$AD$5:$AD$1454,1))</f>
        <v xml:space="preserve"> </v>
      </c>
      <c r="H1054" s="82" t="str">
        <f>IF(Table1[[#This Row],[F Vet]]=""," ",RANK(AE1054,$AE$5:$AE$1454,1))</f>
        <v xml:space="preserve"> </v>
      </c>
      <c r="I1054" s="82" t="str">
        <f>IF(Table1[[#This Row],[F SuperVet]]=""," ",RANK(AF1054,$AF$5:$AF$1454,1))</f>
        <v xml:space="preserve"> </v>
      </c>
      <c r="J1054" s="82" t="str">
        <f>IF(Table1[[#This Row],[M Open]]=""," ",RANK(AG1054,$AG$5:$AG$1454,1))</f>
        <v xml:space="preserve"> </v>
      </c>
      <c r="K1054" s="82">
        <f>IF(Table1[[#This Row],[M Vet]]=""," ",RANK(AH1054,$AH$5:$AH$1454,1))</f>
        <v>44</v>
      </c>
      <c r="L1054" s="82" t="str">
        <f>IF(Table1[[#This Row],[M SuperVet]]=""," ",RANK(AI1054,$AI$5:$AI$1454,1))</f>
        <v xml:space="preserve"> </v>
      </c>
      <c r="M1054" s="74">
        <v>206</v>
      </c>
      <c r="N1054" s="74">
        <v>176</v>
      </c>
      <c r="O1054" s="74">
        <v>47</v>
      </c>
      <c r="P1054" s="74">
        <v>71</v>
      </c>
      <c r="Q1054" s="17">
        <v>515</v>
      </c>
      <c r="R1054" s="17">
        <v>139</v>
      </c>
      <c r="S1054" s="17">
        <v>104</v>
      </c>
      <c r="T1054" s="17">
        <v>179</v>
      </c>
      <c r="U1054" s="55">
        <f>+Table1[[#This Row],[Thames Turbo Sprint Triathlon]]/$M$3</f>
        <v>0.50990099009900991</v>
      </c>
      <c r="V1054" s="55">
        <f t="shared" si="390"/>
        <v>1</v>
      </c>
      <c r="W1054" s="55">
        <f t="shared" si="391"/>
        <v>1</v>
      </c>
      <c r="X1054" s="55">
        <f t="shared" si="392"/>
        <v>0.5546875</v>
      </c>
      <c r="Y1054" s="55">
        <f t="shared" si="393"/>
        <v>1</v>
      </c>
      <c r="Z1054" s="55">
        <f>+Table1[[#This Row],[Hillingdon Sprint Triathlon]]/$R$3</f>
        <v>1</v>
      </c>
      <c r="AA1054" s="55">
        <f>+Table1[[#This Row],[London Fields]]/$S$3</f>
        <v>1</v>
      </c>
      <c r="AB1054" s="55">
        <f>+Table1[[#This Row],[Jekyll &amp; Hyde Park Duathlon]]/$T$3</f>
        <v>1</v>
      </c>
      <c r="AC1054" s="65">
        <f t="shared" si="394"/>
        <v>3.0645884900990099</v>
      </c>
      <c r="AD1054" s="55"/>
      <c r="AE1054" s="55"/>
      <c r="AF1054" s="55"/>
      <c r="AG1054" s="55"/>
      <c r="AH1054" s="55">
        <f t="shared" ref="AH1054:AH1056" si="401">+AC1054</f>
        <v>3.0645884900990099</v>
      </c>
      <c r="AI1054" s="55"/>
      <c r="AJ1054" s="73">
        <f>COUNT(Table1[[#This Row],[F open]:[M SuperVet]])</f>
        <v>1</v>
      </c>
    </row>
    <row r="1055" spans="1:36" s="52" customFormat="1" hidden="1" x14ac:dyDescent="0.2">
      <c r="A1055" s="16" t="str">
        <f t="shared" si="396"/>
        <v xml:space="preserve"> </v>
      </c>
      <c r="B1055" s="16" t="s">
        <v>2272</v>
      </c>
      <c r="C1055" s="15"/>
      <c r="D1055" s="29" t="s">
        <v>397</v>
      </c>
      <c r="E1055" s="29" t="s">
        <v>188</v>
      </c>
      <c r="F1055" s="82">
        <f t="shared" si="389"/>
        <v>1437</v>
      </c>
      <c r="G1055" s="82" t="str">
        <f>IF(Table1[[#This Row],[F open]]=""," ",RANK(AD1055,$AD$5:$AD$1454,1))</f>
        <v xml:space="preserve"> </v>
      </c>
      <c r="H1055" s="82" t="str">
        <f>IF(Table1[[#This Row],[F Vet]]=""," ",RANK(AE1055,$AE$5:$AE$1454,1))</f>
        <v xml:space="preserve"> </v>
      </c>
      <c r="I1055" s="82" t="str">
        <f>IF(Table1[[#This Row],[F SuperVet]]=""," ",RANK(AF1055,$AF$5:$AF$1454,1))</f>
        <v xml:space="preserve"> </v>
      </c>
      <c r="J1055" s="82" t="str">
        <f>IF(Table1[[#This Row],[M Open]]=""," ",RANK(AG1055,$AG$5:$AG$1454,1))</f>
        <v xml:space="preserve"> </v>
      </c>
      <c r="K1055" s="82">
        <f>IF(Table1[[#This Row],[M Vet]]=""," ",RANK(AH1055,$AH$5:$AH$1454,1))</f>
        <v>321</v>
      </c>
      <c r="L1055" s="82" t="str">
        <f>IF(Table1[[#This Row],[M SuperVet]]=""," ",RANK(AI1055,$AI$5:$AI$1454,1))</f>
        <v xml:space="preserve"> </v>
      </c>
      <c r="M1055" s="74">
        <v>404</v>
      </c>
      <c r="N1055" s="74">
        <v>176</v>
      </c>
      <c r="O1055" s="74">
        <v>47</v>
      </c>
      <c r="P1055" s="74">
        <v>128</v>
      </c>
      <c r="Q1055" s="17">
        <v>515</v>
      </c>
      <c r="R1055" s="17">
        <v>139</v>
      </c>
      <c r="S1055" s="17">
        <v>104</v>
      </c>
      <c r="T1055" s="17">
        <v>177</v>
      </c>
      <c r="U1055" s="55">
        <f>+Table1[[#This Row],[Thames Turbo Sprint Triathlon]]/$M$3</f>
        <v>1</v>
      </c>
      <c r="V1055" s="55">
        <f t="shared" si="390"/>
        <v>1</v>
      </c>
      <c r="W1055" s="55">
        <f t="shared" si="391"/>
        <v>1</v>
      </c>
      <c r="X1055" s="55">
        <f t="shared" si="392"/>
        <v>1</v>
      </c>
      <c r="Y1055" s="55">
        <f t="shared" si="393"/>
        <v>1</v>
      </c>
      <c r="Z1055" s="55">
        <f>+Table1[[#This Row],[Hillingdon Sprint Triathlon]]/$R$3</f>
        <v>1</v>
      </c>
      <c r="AA1055" s="55">
        <f>+Table1[[#This Row],[London Fields]]/$S$3</f>
        <v>1</v>
      </c>
      <c r="AB1055" s="55">
        <f>+Table1[[#This Row],[Jekyll &amp; Hyde Park Duathlon]]/$T$3</f>
        <v>0.98882681564245811</v>
      </c>
      <c r="AC1055" s="65">
        <f t="shared" si="394"/>
        <v>3.988826815642458</v>
      </c>
      <c r="AD1055" s="55"/>
      <c r="AE1055" s="55"/>
      <c r="AF1055" s="55"/>
      <c r="AG1055" s="55"/>
      <c r="AH1055" s="55">
        <f t="shared" si="401"/>
        <v>3.988826815642458</v>
      </c>
      <c r="AI1055" s="55"/>
      <c r="AJ1055" s="73">
        <f>COUNT(Table1[[#This Row],[F open]:[M SuperVet]])</f>
        <v>1</v>
      </c>
    </row>
    <row r="1056" spans="1:36" s="52" customFormat="1" hidden="1" x14ac:dyDescent="0.2">
      <c r="A1056" s="16" t="str">
        <f t="shared" si="396"/>
        <v xml:space="preserve"> </v>
      </c>
      <c r="B1056" s="16" t="s">
        <v>1000</v>
      </c>
      <c r="C1056" s="15"/>
      <c r="D1056" s="29" t="s">
        <v>397</v>
      </c>
      <c r="E1056" s="29" t="s">
        <v>188</v>
      </c>
      <c r="F1056" s="82">
        <f t="shared" si="389"/>
        <v>1235</v>
      </c>
      <c r="G1056" s="82" t="str">
        <f>IF(Table1[[#This Row],[F open]]=""," ",RANK(AD1056,$AD$5:$AD$1454,1))</f>
        <v xml:space="preserve"> </v>
      </c>
      <c r="H1056" s="82" t="str">
        <f>IF(Table1[[#This Row],[F Vet]]=""," ",RANK(AE1056,$AE$5:$AE$1454,1))</f>
        <v xml:space="preserve"> </v>
      </c>
      <c r="I1056" s="82" t="str">
        <f>IF(Table1[[#This Row],[F SuperVet]]=""," ",RANK(AF1056,$AF$5:$AF$1454,1))</f>
        <v xml:space="preserve"> </v>
      </c>
      <c r="J1056" s="82" t="str">
        <f>IF(Table1[[#This Row],[M Open]]=""," ",RANK(AG1056,$AG$5:$AG$1454,1))</f>
        <v xml:space="preserve"> </v>
      </c>
      <c r="K1056" s="82">
        <f>IF(Table1[[#This Row],[M Vet]]=""," ",RANK(AH1056,$AH$5:$AH$1454,1))</f>
        <v>297</v>
      </c>
      <c r="L1056" s="82" t="str">
        <f>IF(Table1[[#This Row],[M SuperVet]]=""," ",RANK(AI1056,$AI$5:$AI$1454,1))</f>
        <v xml:space="preserve"> </v>
      </c>
      <c r="M1056" s="74">
        <v>348</v>
      </c>
      <c r="N1056" s="74">
        <v>176</v>
      </c>
      <c r="O1056" s="74">
        <v>47</v>
      </c>
      <c r="P1056" s="74">
        <v>128</v>
      </c>
      <c r="Q1056" s="17">
        <v>515</v>
      </c>
      <c r="R1056" s="17">
        <v>139</v>
      </c>
      <c r="S1056" s="17">
        <v>104</v>
      </c>
      <c r="T1056" s="17">
        <v>179</v>
      </c>
      <c r="U1056" s="55">
        <f>+Table1[[#This Row],[Thames Turbo Sprint Triathlon]]/$M$3</f>
        <v>0.86138613861386137</v>
      </c>
      <c r="V1056" s="55">
        <f t="shared" si="390"/>
        <v>1</v>
      </c>
      <c r="W1056" s="55">
        <f t="shared" si="391"/>
        <v>1</v>
      </c>
      <c r="X1056" s="55">
        <f t="shared" si="392"/>
        <v>1</v>
      </c>
      <c r="Y1056" s="55">
        <f t="shared" si="393"/>
        <v>1</v>
      </c>
      <c r="Z1056" s="55">
        <f>+Table1[[#This Row],[Hillingdon Sprint Triathlon]]/$R$3</f>
        <v>1</v>
      </c>
      <c r="AA1056" s="55">
        <f>+Table1[[#This Row],[London Fields]]/$S$3</f>
        <v>1</v>
      </c>
      <c r="AB1056" s="55">
        <f>+Table1[[#This Row],[Jekyll &amp; Hyde Park Duathlon]]/$T$3</f>
        <v>1</v>
      </c>
      <c r="AC1056" s="65">
        <f t="shared" si="394"/>
        <v>3.8613861386138613</v>
      </c>
      <c r="AD1056" s="55"/>
      <c r="AE1056" s="55"/>
      <c r="AF1056" s="55"/>
      <c r="AG1056" s="55"/>
      <c r="AH1056" s="55">
        <f t="shared" si="401"/>
        <v>3.8613861386138613</v>
      </c>
      <c r="AI1056" s="55"/>
      <c r="AJ1056" s="73">
        <f>COUNT(Table1[[#This Row],[F open]:[M SuperVet]])</f>
        <v>1</v>
      </c>
    </row>
    <row r="1057" spans="1:36" s="52" customFormat="1" hidden="1" x14ac:dyDescent="0.2">
      <c r="A1057" s="16" t="str">
        <f t="shared" si="396"/>
        <v xml:space="preserve"> </v>
      </c>
      <c r="B1057" s="16" t="s">
        <v>2070</v>
      </c>
      <c r="C1057" s="15" t="s">
        <v>2066</v>
      </c>
      <c r="D1057" s="29" t="s">
        <v>217</v>
      </c>
      <c r="E1057" s="29" t="s">
        <v>188</v>
      </c>
      <c r="F1057" s="82">
        <f t="shared" si="389"/>
        <v>221</v>
      </c>
      <c r="G1057" s="82" t="str">
        <f>IF(Table1[[#This Row],[F open]]=""," ",RANK(AD1057,$AD$5:$AD$1454,1))</f>
        <v xml:space="preserve"> </v>
      </c>
      <c r="H1057" s="82" t="str">
        <f>IF(Table1[[#This Row],[F Vet]]=""," ",RANK(AE1057,$AE$5:$AE$1454,1))</f>
        <v xml:space="preserve"> </v>
      </c>
      <c r="I1057" s="82" t="str">
        <f>IF(Table1[[#This Row],[F SuperVet]]=""," ",RANK(AF1057,$AF$5:$AF$1454,1))</f>
        <v xml:space="preserve"> </v>
      </c>
      <c r="J1057" s="82">
        <f>IF(Table1[[#This Row],[M Open]]=""," ",RANK(AG1057,$AG$5:$AG$1454,1))</f>
        <v>130</v>
      </c>
      <c r="K1057" s="82" t="str">
        <f>IF(Table1[[#This Row],[M Vet]]=""," ",RANK(AH1057,$AH$5:$AH$1454,1))</f>
        <v xml:space="preserve"> </v>
      </c>
      <c r="L1057" s="82" t="str">
        <f>IF(Table1[[#This Row],[M SuperVet]]=""," ",RANK(AI1057,$AI$5:$AI$1454,1))</f>
        <v xml:space="preserve"> </v>
      </c>
      <c r="M1057" s="74">
        <v>404</v>
      </c>
      <c r="N1057" s="74">
        <v>176</v>
      </c>
      <c r="O1057" s="74">
        <v>47</v>
      </c>
      <c r="P1057" s="74">
        <v>128</v>
      </c>
      <c r="Q1057" s="17">
        <v>515</v>
      </c>
      <c r="R1057" s="17">
        <v>139</v>
      </c>
      <c r="S1057" s="17">
        <v>11</v>
      </c>
      <c r="T1057" s="17">
        <v>179</v>
      </c>
      <c r="U1057" s="55">
        <f>+Table1[[#This Row],[Thames Turbo Sprint Triathlon]]/$M$3</f>
        <v>1</v>
      </c>
      <c r="V1057" s="55">
        <f t="shared" si="390"/>
        <v>1</v>
      </c>
      <c r="W1057" s="55">
        <f t="shared" si="391"/>
        <v>1</v>
      </c>
      <c r="X1057" s="55">
        <f t="shared" si="392"/>
        <v>1</v>
      </c>
      <c r="Y1057" s="55">
        <f t="shared" si="393"/>
        <v>1</v>
      </c>
      <c r="Z1057" s="55">
        <f>+Table1[[#This Row],[Hillingdon Sprint Triathlon]]/$R$3</f>
        <v>1</v>
      </c>
      <c r="AA1057" s="55">
        <f>+Table1[[#This Row],[London Fields]]/$S$3</f>
        <v>0.10576923076923077</v>
      </c>
      <c r="AB1057" s="55">
        <f>+Table1[[#This Row],[Jekyll &amp; Hyde Park Duathlon]]/$T$3</f>
        <v>1</v>
      </c>
      <c r="AC1057" s="65">
        <f t="shared" si="394"/>
        <v>3.1057692307692308</v>
      </c>
      <c r="AD1057" s="55"/>
      <c r="AE1057" s="55"/>
      <c r="AF1057" s="55"/>
      <c r="AG1057" s="55">
        <f>+AC1057</f>
        <v>3.1057692307692308</v>
      </c>
      <c r="AH1057" s="55"/>
      <c r="AI1057" s="55"/>
      <c r="AJ1057" s="73">
        <f>COUNT(Table1[[#This Row],[F open]:[M SuperVet]])</f>
        <v>1</v>
      </c>
    </row>
    <row r="1058" spans="1:36" s="52" customFormat="1" hidden="1" x14ac:dyDescent="0.2">
      <c r="A1058" s="16" t="str">
        <f t="shared" si="396"/>
        <v xml:space="preserve"> </v>
      </c>
      <c r="B1058" s="16" t="s">
        <v>2170</v>
      </c>
      <c r="C1058" s="15"/>
      <c r="D1058" s="29" t="s">
        <v>1059</v>
      </c>
      <c r="E1058" s="29" t="s">
        <v>188</v>
      </c>
      <c r="F1058" s="82">
        <f t="shared" si="389"/>
        <v>314</v>
      </c>
      <c r="G1058" s="82" t="str">
        <f>IF(Table1[[#This Row],[F open]]=""," ",RANK(AD1058,$AD$5:$AD$1454,1))</f>
        <v xml:space="preserve"> </v>
      </c>
      <c r="H1058" s="82" t="str">
        <f>IF(Table1[[#This Row],[F Vet]]=""," ",RANK(AE1058,$AE$5:$AE$1454,1))</f>
        <v xml:space="preserve"> </v>
      </c>
      <c r="I1058" s="82" t="str">
        <f>IF(Table1[[#This Row],[F SuperVet]]=""," ",RANK(AF1058,$AF$5:$AF$1454,1))</f>
        <v xml:space="preserve"> </v>
      </c>
      <c r="J1058" s="82" t="str">
        <f>IF(Table1[[#This Row],[M Open]]=""," ",RANK(AG1058,$AG$5:$AG$1454,1))</f>
        <v xml:space="preserve"> </v>
      </c>
      <c r="K1058" s="82" t="str">
        <f>IF(Table1[[#This Row],[M Vet]]=""," ",RANK(AH1058,$AH$5:$AH$1454,1))</f>
        <v xml:space="preserve"> </v>
      </c>
      <c r="L1058" s="82">
        <f>IF(Table1[[#This Row],[M SuperVet]]=""," ",RANK(AI1058,$AI$5:$AI$1454,1))</f>
        <v>19</v>
      </c>
      <c r="M1058" s="74">
        <v>404</v>
      </c>
      <c r="N1058" s="74">
        <v>176</v>
      </c>
      <c r="O1058" s="74">
        <v>47</v>
      </c>
      <c r="P1058" s="74">
        <v>128</v>
      </c>
      <c r="Q1058" s="17">
        <v>515</v>
      </c>
      <c r="R1058" s="17">
        <v>139</v>
      </c>
      <c r="S1058" s="17">
        <v>104</v>
      </c>
      <c r="T1058" s="17">
        <v>32</v>
      </c>
      <c r="U1058" s="55">
        <f>+Table1[[#This Row],[Thames Turbo Sprint Triathlon]]/$M$3</f>
        <v>1</v>
      </c>
      <c r="V1058" s="55">
        <f t="shared" si="390"/>
        <v>1</v>
      </c>
      <c r="W1058" s="55">
        <f t="shared" si="391"/>
        <v>1</v>
      </c>
      <c r="X1058" s="55">
        <f t="shared" si="392"/>
        <v>1</v>
      </c>
      <c r="Y1058" s="55">
        <f t="shared" si="393"/>
        <v>1</v>
      </c>
      <c r="Z1058" s="55">
        <f>+Table1[[#This Row],[Hillingdon Sprint Triathlon]]/$R$3</f>
        <v>1</v>
      </c>
      <c r="AA1058" s="55">
        <f>+Table1[[#This Row],[London Fields]]/$S$3</f>
        <v>1</v>
      </c>
      <c r="AB1058" s="55">
        <f>+Table1[[#This Row],[Jekyll &amp; Hyde Park Duathlon]]/$T$3</f>
        <v>0.1787709497206704</v>
      </c>
      <c r="AC1058" s="65">
        <f t="shared" si="394"/>
        <v>3.1787709497206702</v>
      </c>
      <c r="AD1058" s="55"/>
      <c r="AE1058" s="55"/>
      <c r="AF1058" s="55"/>
      <c r="AG1058" s="55"/>
      <c r="AH1058" s="55"/>
      <c r="AI1058" s="55">
        <f>+AC1058</f>
        <v>3.1787709497206702</v>
      </c>
      <c r="AJ1058" s="73">
        <f>COUNT(Table1[[#This Row],[F open]:[M SuperVet]])</f>
        <v>1</v>
      </c>
    </row>
    <row r="1059" spans="1:36" hidden="1" x14ac:dyDescent="0.2">
      <c r="A1059" s="16" t="str">
        <f t="shared" si="396"/>
        <v xml:space="preserve"> </v>
      </c>
      <c r="B1059" s="16" t="s">
        <v>431</v>
      </c>
      <c r="C1059" s="15"/>
      <c r="D1059" s="29" t="s">
        <v>397</v>
      </c>
      <c r="E1059" s="29" t="s">
        <v>188</v>
      </c>
      <c r="F1059" s="82">
        <f t="shared" si="389"/>
        <v>821</v>
      </c>
      <c r="G1059" s="82" t="str">
        <f>IF(Table1[[#This Row],[F open]]=""," ",RANK(AD1059,$AD$5:$AD$1454,1))</f>
        <v xml:space="preserve"> </v>
      </c>
      <c r="H1059" s="82" t="str">
        <f>IF(Table1[[#This Row],[F Vet]]=""," ",RANK(AE1059,$AE$5:$AE$1454,1))</f>
        <v xml:space="preserve"> </v>
      </c>
      <c r="I1059" s="82" t="str">
        <f>IF(Table1[[#This Row],[F SuperVet]]=""," ",RANK(AF1059,$AF$5:$AF$1454,1))</f>
        <v xml:space="preserve"> </v>
      </c>
      <c r="J1059" s="82" t="str">
        <f>IF(Table1[[#This Row],[M Open]]=""," ",RANK(AG1059,$AG$5:$AG$1454,1))</f>
        <v xml:space="preserve"> </v>
      </c>
      <c r="K1059" s="82">
        <f>IF(Table1[[#This Row],[M Vet]]=""," ",RANK(AH1059,$AH$5:$AH$1454,1))</f>
        <v>199</v>
      </c>
      <c r="L1059" s="82" t="str">
        <f>IF(Table1[[#This Row],[M SuperVet]]=""," ",RANK(AI1059,$AI$5:$AI$1454,1))</f>
        <v xml:space="preserve"> </v>
      </c>
      <c r="M1059" s="74">
        <v>234</v>
      </c>
      <c r="N1059" s="74">
        <v>176</v>
      </c>
      <c r="O1059" s="74">
        <v>47</v>
      </c>
      <c r="P1059" s="74">
        <v>128</v>
      </c>
      <c r="Q1059" s="17">
        <v>515</v>
      </c>
      <c r="R1059" s="17">
        <v>139</v>
      </c>
      <c r="S1059" s="17">
        <v>104</v>
      </c>
      <c r="T1059" s="17">
        <v>179</v>
      </c>
      <c r="U1059" s="55">
        <f>+Table1[[#This Row],[Thames Turbo Sprint Triathlon]]/$M$3</f>
        <v>0.57920792079207917</v>
      </c>
      <c r="V1059" s="55">
        <f t="shared" si="390"/>
        <v>1</v>
      </c>
      <c r="W1059" s="55">
        <f t="shared" si="391"/>
        <v>1</v>
      </c>
      <c r="X1059" s="55">
        <f t="shared" si="392"/>
        <v>1</v>
      </c>
      <c r="Y1059" s="55">
        <f t="shared" si="393"/>
        <v>1</v>
      </c>
      <c r="Z1059" s="55">
        <f>+Table1[[#This Row],[Hillingdon Sprint Triathlon]]/$R$3</f>
        <v>1</v>
      </c>
      <c r="AA1059" s="55">
        <f>+Table1[[#This Row],[London Fields]]/$S$3</f>
        <v>1</v>
      </c>
      <c r="AB1059" s="55">
        <f>+Table1[[#This Row],[Jekyll &amp; Hyde Park Duathlon]]/$T$3</f>
        <v>1</v>
      </c>
      <c r="AC1059" s="65">
        <f t="shared" si="394"/>
        <v>3.5792079207920793</v>
      </c>
      <c r="AD1059" s="55"/>
      <c r="AE1059" s="55"/>
      <c r="AF1059" s="55"/>
      <c r="AG1059" s="55"/>
      <c r="AH1059" s="55">
        <f t="shared" ref="AH1059:AH1061" si="402">+AC1059</f>
        <v>3.5792079207920793</v>
      </c>
      <c r="AI1059" s="55"/>
      <c r="AJ1059" s="73">
        <f>COUNT(Table1[[#This Row],[F open]:[M SuperVet]])</f>
        <v>1</v>
      </c>
    </row>
    <row r="1060" spans="1:36" hidden="1" x14ac:dyDescent="0.2">
      <c r="A1060" s="16" t="str">
        <f t="shared" si="396"/>
        <v xml:space="preserve"> </v>
      </c>
      <c r="B1060" s="16" t="s">
        <v>1492</v>
      </c>
      <c r="C1060" s="15" t="s">
        <v>52</v>
      </c>
      <c r="D1060" s="29" t="s">
        <v>397</v>
      </c>
      <c r="E1060" s="29" t="s">
        <v>188</v>
      </c>
      <c r="F1060" s="82">
        <f t="shared" si="389"/>
        <v>46</v>
      </c>
      <c r="G1060" s="82" t="str">
        <f>IF(Table1[[#This Row],[F open]]=""," ",RANK(AD1060,$AD$5:$AD$1454,1))</f>
        <v xml:space="preserve"> </v>
      </c>
      <c r="H1060" s="82" t="str">
        <f>IF(Table1[[#This Row],[F Vet]]=""," ",RANK(AE1060,$AE$5:$AE$1454,1))</f>
        <v xml:space="preserve"> </v>
      </c>
      <c r="I1060" s="82" t="str">
        <f>IF(Table1[[#This Row],[F SuperVet]]=""," ",RANK(AF1060,$AF$5:$AF$1454,1))</f>
        <v xml:space="preserve"> </v>
      </c>
      <c r="J1060" s="82" t="str">
        <f>IF(Table1[[#This Row],[M Open]]=""," ",RANK(AG1060,$AG$5:$AG$1454,1))</f>
        <v xml:space="preserve"> </v>
      </c>
      <c r="K1060" s="82">
        <f>IF(Table1[[#This Row],[M Vet]]=""," ",RANK(AH1060,$AH$5:$AH$1454,1))</f>
        <v>15</v>
      </c>
      <c r="L1060" s="82" t="str">
        <f>IF(Table1[[#This Row],[M SuperVet]]=""," ",RANK(AI1060,$AI$5:$AI$1454,1))</f>
        <v xml:space="preserve"> </v>
      </c>
      <c r="M1060" s="74">
        <v>404</v>
      </c>
      <c r="N1060" s="74">
        <v>176</v>
      </c>
      <c r="O1060" s="74">
        <v>6</v>
      </c>
      <c r="P1060" s="74">
        <v>128</v>
      </c>
      <c r="Q1060" s="17">
        <v>29</v>
      </c>
      <c r="R1060" s="17">
        <v>139</v>
      </c>
      <c r="S1060" s="17">
        <v>104</v>
      </c>
      <c r="T1060" s="17">
        <v>179</v>
      </c>
      <c r="U1060" s="55">
        <f>+Table1[[#This Row],[Thames Turbo Sprint Triathlon]]/$M$3</f>
        <v>1</v>
      </c>
      <c r="V1060" s="55">
        <f t="shared" si="390"/>
        <v>1</v>
      </c>
      <c r="W1060" s="55">
        <f t="shared" si="391"/>
        <v>0.1276595744680851</v>
      </c>
      <c r="X1060" s="55">
        <f t="shared" si="392"/>
        <v>1</v>
      </c>
      <c r="Y1060" s="55">
        <f t="shared" si="393"/>
        <v>5.6310679611650483E-2</v>
      </c>
      <c r="Z1060" s="55">
        <f>+Table1[[#This Row],[Hillingdon Sprint Triathlon]]/$R$3</f>
        <v>1</v>
      </c>
      <c r="AA1060" s="55">
        <f>+Table1[[#This Row],[London Fields]]/$S$3</f>
        <v>1</v>
      </c>
      <c r="AB1060" s="55">
        <f>+Table1[[#This Row],[Jekyll &amp; Hyde Park Duathlon]]/$T$3</f>
        <v>1</v>
      </c>
      <c r="AC1060" s="65">
        <f t="shared" si="394"/>
        <v>2.1839702540797354</v>
      </c>
      <c r="AD1060" s="55"/>
      <c r="AE1060" s="55"/>
      <c r="AF1060" s="55"/>
      <c r="AG1060" s="55"/>
      <c r="AH1060" s="55">
        <f t="shared" si="402"/>
        <v>2.1839702540797354</v>
      </c>
      <c r="AI1060" s="55"/>
      <c r="AJ1060" s="73">
        <f>COUNT(Table1[[#This Row],[F open]:[M SuperVet]])</f>
        <v>1</v>
      </c>
    </row>
    <row r="1061" spans="1:36" hidden="1" x14ac:dyDescent="0.2">
      <c r="A1061" s="16" t="str">
        <f t="shared" si="396"/>
        <v xml:space="preserve"> </v>
      </c>
      <c r="B1061" s="16" t="s">
        <v>532</v>
      </c>
      <c r="C1061" s="15"/>
      <c r="D1061" s="29" t="s">
        <v>397</v>
      </c>
      <c r="E1061" s="29" t="s">
        <v>188</v>
      </c>
      <c r="F1061" s="82">
        <f t="shared" si="389"/>
        <v>659</v>
      </c>
      <c r="G1061" s="82" t="str">
        <f>IF(Table1[[#This Row],[F open]]=""," ",RANK(AD1061,$AD$5:$AD$1454,1))</f>
        <v xml:space="preserve"> </v>
      </c>
      <c r="H1061" s="82" t="str">
        <f>IF(Table1[[#This Row],[F Vet]]=""," ",RANK(AE1061,$AE$5:$AE$1454,1))</f>
        <v xml:space="preserve"> </v>
      </c>
      <c r="I1061" s="82" t="str">
        <f>IF(Table1[[#This Row],[F SuperVet]]=""," ",RANK(AF1061,$AF$5:$AF$1454,1))</f>
        <v xml:space="preserve"> </v>
      </c>
      <c r="J1061" s="82" t="str">
        <f>IF(Table1[[#This Row],[M Open]]=""," ",RANK(AG1061,$AG$5:$AG$1454,1))</f>
        <v xml:space="preserve"> </v>
      </c>
      <c r="K1061" s="82">
        <f>IF(Table1[[#This Row],[M Vet]]=""," ",RANK(AH1061,$AH$5:$AH$1454,1))</f>
        <v>159</v>
      </c>
      <c r="L1061" s="82" t="str">
        <f>IF(Table1[[#This Row],[M SuperVet]]=""," ",RANK(AI1061,$AI$5:$AI$1454,1))</f>
        <v xml:space="preserve"> </v>
      </c>
      <c r="M1061" s="74">
        <v>404</v>
      </c>
      <c r="N1061" s="74">
        <v>176</v>
      </c>
      <c r="O1061" s="74">
        <v>47</v>
      </c>
      <c r="P1061" s="74">
        <v>128</v>
      </c>
      <c r="Q1061" s="17">
        <v>234</v>
      </c>
      <c r="R1061" s="17">
        <v>139</v>
      </c>
      <c r="S1061" s="17">
        <v>104</v>
      </c>
      <c r="T1061" s="17">
        <v>179</v>
      </c>
      <c r="U1061" s="55">
        <f>+Table1[[#This Row],[Thames Turbo Sprint Triathlon]]/$M$3</f>
        <v>1</v>
      </c>
      <c r="V1061" s="55">
        <f t="shared" si="390"/>
        <v>1</v>
      </c>
      <c r="W1061" s="55">
        <f t="shared" si="391"/>
        <v>1</v>
      </c>
      <c r="X1061" s="55">
        <f t="shared" si="392"/>
        <v>1</v>
      </c>
      <c r="Y1061" s="55">
        <f t="shared" si="393"/>
        <v>0.45436893203883494</v>
      </c>
      <c r="Z1061" s="55">
        <f>+Table1[[#This Row],[Hillingdon Sprint Triathlon]]/$R$3</f>
        <v>1</v>
      </c>
      <c r="AA1061" s="55">
        <f>+Table1[[#This Row],[London Fields]]/$S$3</f>
        <v>1</v>
      </c>
      <c r="AB1061" s="55">
        <f>+Table1[[#This Row],[Jekyll &amp; Hyde Park Duathlon]]/$T$3</f>
        <v>1</v>
      </c>
      <c r="AC1061" s="65">
        <f t="shared" si="394"/>
        <v>3.4543689320388351</v>
      </c>
      <c r="AD1061" s="55"/>
      <c r="AE1061" s="55"/>
      <c r="AF1061" s="55"/>
      <c r="AG1061" s="55"/>
      <c r="AH1061" s="55">
        <f t="shared" si="402"/>
        <v>3.4543689320388351</v>
      </c>
      <c r="AI1061" s="55"/>
      <c r="AJ1061" s="73">
        <f>COUNT(Table1[[#This Row],[F open]:[M SuperVet]])</f>
        <v>1</v>
      </c>
    </row>
    <row r="1062" spans="1:36" hidden="1" x14ac:dyDescent="0.2">
      <c r="A1062" s="16" t="str">
        <f t="shared" si="396"/>
        <v xml:space="preserve"> </v>
      </c>
      <c r="B1062" s="16" t="s">
        <v>1692</v>
      </c>
      <c r="C1062" s="15" t="s">
        <v>513</v>
      </c>
      <c r="D1062" s="29" t="s">
        <v>1059</v>
      </c>
      <c r="E1062" s="29" t="s">
        <v>188</v>
      </c>
      <c r="F1062" s="82">
        <f t="shared" si="389"/>
        <v>408</v>
      </c>
      <c r="G1062" s="82" t="str">
        <f>IF(Table1[[#This Row],[F open]]=""," ",RANK(AD1062,$AD$5:$AD$1454,1))</f>
        <v xml:space="preserve"> </v>
      </c>
      <c r="H1062" s="82" t="str">
        <f>IF(Table1[[#This Row],[F Vet]]=""," ",RANK(AE1062,$AE$5:$AE$1454,1))</f>
        <v xml:space="preserve"> </v>
      </c>
      <c r="I1062" s="82" t="str">
        <f>IF(Table1[[#This Row],[F SuperVet]]=""," ",RANK(AF1062,$AF$5:$AF$1454,1))</f>
        <v xml:space="preserve"> </v>
      </c>
      <c r="J1062" s="82" t="str">
        <f>IF(Table1[[#This Row],[M Open]]=""," ",RANK(AG1062,$AG$5:$AG$1454,1))</f>
        <v xml:space="preserve"> </v>
      </c>
      <c r="K1062" s="82" t="str">
        <f>IF(Table1[[#This Row],[M Vet]]=""," ",RANK(AH1062,$AH$5:$AH$1454,1))</f>
        <v xml:space="preserve"> </v>
      </c>
      <c r="L1062" s="82">
        <f>IF(Table1[[#This Row],[M SuperVet]]=""," ",RANK(AI1062,$AI$5:$AI$1454,1))</f>
        <v>26</v>
      </c>
      <c r="M1062" s="74">
        <v>404</v>
      </c>
      <c r="N1062" s="74">
        <v>176</v>
      </c>
      <c r="O1062" s="74">
        <v>47</v>
      </c>
      <c r="P1062" s="74">
        <v>128</v>
      </c>
      <c r="Q1062" s="17">
        <v>132</v>
      </c>
      <c r="R1062" s="17">
        <v>139</v>
      </c>
      <c r="S1062" s="17">
        <v>104</v>
      </c>
      <c r="T1062" s="17">
        <v>179</v>
      </c>
      <c r="U1062" s="55">
        <f>+Table1[[#This Row],[Thames Turbo Sprint Triathlon]]/$M$3</f>
        <v>1</v>
      </c>
      <c r="V1062" s="55">
        <f t="shared" si="390"/>
        <v>1</v>
      </c>
      <c r="W1062" s="55">
        <f t="shared" si="391"/>
        <v>1</v>
      </c>
      <c r="X1062" s="55">
        <f t="shared" si="392"/>
        <v>1</v>
      </c>
      <c r="Y1062" s="55">
        <f t="shared" si="393"/>
        <v>0.25631067961165049</v>
      </c>
      <c r="Z1062" s="55">
        <f>+Table1[[#This Row],[Hillingdon Sprint Triathlon]]/$R$3</f>
        <v>1</v>
      </c>
      <c r="AA1062" s="55">
        <f>+Table1[[#This Row],[London Fields]]/$S$3</f>
        <v>1</v>
      </c>
      <c r="AB1062" s="55">
        <f>+Table1[[#This Row],[Jekyll &amp; Hyde Park Duathlon]]/$T$3</f>
        <v>1</v>
      </c>
      <c r="AC1062" s="65">
        <f t="shared" si="394"/>
        <v>3.2563106796116505</v>
      </c>
      <c r="AD1062" s="55"/>
      <c r="AE1062" s="55"/>
      <c r="AF1062" s="55"/>
      <c r="AG1062" s="55"/>
      <c r="AH1062" s="55"/>
      <c r="AI1062" s="55">
        <f>+AC1062</f>
        <v>3.2563106796116505</v>
      </c>
      <c r="AJ1062" s="73">
        <f>COUNT(Table1[[#This Row],[F open]:[M SuperVet]])</f>
        <v>1</v>
      </c>
    </row>
    <row r="1063" spans="1:36" hidden="1" x14ac:dyDescent="0.2">
      <c r="A1063" s="16" t="str">
        <f t="shared" si="396"/>
        <v xml:space="preserve"> </v>
      </c>
      <c r="B1063" s="16" t="s">
        <v>741</v>
      </c>
      <c r="C1063" s="15" t="s">
        <v>742</v>
      </c>
      <c r="D1063" s="29" t="s">
        <v>217</v>
      </c>
      <c r="E1063" s="29" t="s">
        <v>188</v>
      </c>
      <c r="F1063" s="82">
        <f t="shared" si="389"/>
        <v>162</v>
      </c>
      <c r="G1063" s="82" t="str">
        <f>IF(Table1[[#This Row],[F open]]=""," ",RANK(AD1063,$AD$5:$AD$1454,1))</f>
        <v xml:space="preserve"> </v>
      </c>
      <c r="H1063" s="82" t="str">
        <f>IF(Table1[[#This Row],[F Vet]]=""," ",RANK(AE1063,$AE$5:$AE$1454,1))</f>
        <v xml:space="preserve"> </v>
      </c>
      <c r="I1063" s="82" t="str">
        <f>IF(Table1[[#This Row],[F SuperVet]]=""," ",RANK(AF1063,$AF$5:$AF$1454,1))</f>
        <v xml:space="preserve"> </v>
      </c>
      <c r="J1063" s="82">
        <f>IF(Table1[[#This Row],[M Open]]=""," ",RANK(AG1063,$AG$5:$AG$1454,1))</f>
        <v>90</v>
      </c>
      <c r="K1063" s="82" t="str">
        <f>IF(Table1[[#This Row],[M Vet]]=""," ",RANK(AH1063,$AH$5:$AH$1454,1))</f>
        <v xml:space="preserve"> </v>
      </c>
      <c r="L1063" s="82" t="str">
        <f>IF(Table1[[#This Row],[M SuperVet]]=""," ",RANK(AI1063,$AI$5:$AI$1454,1))</f>
        <v xml:space="preserve"> </v>
      </c>
      <c r="M1063" s="74">
        <v>19</v>
      </c>
      <c r="N1063" s="74">
        <v>176</v>
      </c>
      <c r="O1063" s="74">
        <v>47</v>
      </c>
      <c r="P1063" s="74">
        <v>128</v>
      </c>
      <c r="Q1063" s="17">
        <v>515</v>
      </c>
      <c r="R1063" s="17">
        <v>139</v>
      </c>
      <c r="S1063" s="17">
        <v>104</v>
      </c>
      <c r="T1063" s="17">
        <v>179</v>
      </c>
      <c r="U1063" s="55">
        <f>+Table1[[#This Row],[Thames Turbo Sprint Triathlon]]/$M$3</f>
        <v>4.702970297029703E-2</v>
      </c>
      <c r="V1063" s="55">
        <f t="shared" si="390"/>
        <v>1</v>
      </c>
      <c r="W1063" s="55">
        <f t="shared" si="391"/>
        <v>1</v>
      </c>
      <c r="X1063" s="55">
        <f t="shared" si="392"/>
        <v>1</v>
      </c>
      <c r="Y1063" s="55">
        <f t="shared" si="393"/>
        <v>1</v>
      </c>
      <c r="Z1063" s="55">
        <f>+Table1[[#This Row],[Hillingdon Sprint Triathlon]]/$R$3</f>
        <v>1</v>
      </c>
      <c r="AA1063" s="55">
        <f>+Table1[[#This Row],[London Fields]]/$S$3</f>
        <v>1</v>
      </c>
      <c r="AB1063" s="55">
        <f>+Table1[[#This Row],[Jekyll &amp; Hyde Park Duathlon]]/$T$3</f>
        <v>1</v>
      </c>
      <c r="AC1063" s="65">
        <f t="shared" si="394"/>
        <v>3.0470297029702973</v>
      </c>
      <c r="AD1063" s="55"/>
      <c r="AE1063" s="55"/>
      <c r="AF1063" s="55"/>
      <c r="AG1063" s="55">
        <f>+AC1063</f>
        <v>3.0470297029702973</v>
      </c>
      <c r="AH1063" s="55"/>
      <c r="AI1063" s="55"/>
      <c r="AJ1063" s="73">
        <f>COUNT(Table1[[#This Row],[F open]:[M SuperVet]])</f>
        <v>1</v>
      </c>
    </row>
    <row r="1064" spans="1:36" hidden="1" x14ac:dyDescent="0.2">
      <c r="A1064" s="16" t="str">
        <f t="shared" si="396"/>
        <v xml:space="preserve"> </v>
      </c>
      <c r="B1064" s="16" t="s">
        <v>1051</v>
      </c>
      <c r="C1064" s="15" t="s">
        <v>66</v>
      </c>
      <c r="D1064" s="29" t="s">
        <v>397</v>
      </c>
      <c r="E1064" s="29" t="s">
        <v>188</v>
      </c>
      <c r="F1064" s="82">
        <f t="shared" si="389"/>
        <v>1438</v>
      </c>
      <c r="G1064" s="82" t="str">
        <f>IF(Table1[[#This Row],[F open]]=""," ",RANK(AD1064,$AD$5:$AD$1454,1))</f>
        <v xml:space="preserve"> </v>
      </c>
      <c r="H1064" s="82" t="str">
        <f>IF(Table1[[#This Row],[F Vet]]=""," ",RANK(AE1064,$AE$5:$AE$1454,1))</f>
        <v xml:space="preserve"> </v>
      </c>
      <c r="I1064" s="82" t="str">
        <f>IF(Table1[[#This Row],[F SuperVet]]=""," ",RANK(AF1064,$AF$5:$AF$1454,1))</f>
        <v xml:space="preserve"> </v>
      </c>
      <c r="J1064" s="82" t="str">
        <f>IF(Table1[[#This Row],[M Open]]=""," ",RANK(AG1064,$AG$5:$AG$1454,1))</f>
        <v xml:space="preserve"> </v>
      </c>
      <c r="K1064" s="82">
        <f>IF(Table1[[#This Row],[M Vet]]=""," ",RANK(AH1064,$AH$5:$AH$1454,1))</f>
        <v>322</v>
      </c>
      <c r="L1064" s="82" t="str">
        <f>IF(Table1[[#This Row],[M SuperVet]]=""," ",RANK(AI1064,$AI$5:$AI$1454,1))</f>
        <v xml:space="preserve"> </v>
      </c>
      <c r="M1064" s="74">
        <v>400</v>
      </c>
      <c r="N1064" s="74">
        <v>176</v>
      </c>
      <c r="O1064" s="74">
        <v>47</v>
      </c>
      <c r="P1064" s="74">
        <v>128</v>
      </c>
      <c r="Q1064" s="17">
        <v>515</v>
      </c>
      <c r="R1064" s="17">
        <v>139</v>
      </c>
      <c r="S1064" s="17">
        <v>104</v>
      </c>
      <c r="T1064" s="17">
        <v>179</v>
      </c>
      <c r="U1064" s="55">
        <f>+Table1[[#This Row],[Thames Turbo Sprint Triathlon]]/$M$3</f>
        <v>0.99009900990099009</v>
      </c>
      <c r="V1064" s="55">
        <f t="shared" si="390"/>
        <v>1</v>
      </c>
      <c r="W1064" s="55">
        <f t="shared" si="391"/>
        <v>1</v>
      </c>
      <c r="X1064" s="55">
        <f t="shared" si="392"/>
        <v>1</v>
      </c>
      <c r="Y1064" s="55">
        <f t="shared" si="393"/>
        <v>1</v>
      </c>
      <c r="Z1064" s="55">
        <f>+Table1[[#This Row],[Hillingdon Sprint Triathlon]]/$R$3</f>
        <v>1</v>
      </c>
      <c r="AA1064" s="55">
        <f>+Table1[[#This Row],[London Fields]]/$S$3</f>
        <v>1</v>
      </c>
      <c r="AB1064" s="55">
        <f>+Table1[[#This Row],[Jekyll &amp; Hyde Park Duathlon]]/$T$3</f>
        <v>1</v>
      </c>
      <c r="AC1064" s="65">
        <f t="shared" si="394"/>
        <v>3.9900990099009901</v>
      </c>
      <c r="AD1064" s="55"/>
      <c r="AE1064" s="55"/>
      <c r="AF1064" s="55"/>
      <c r="AG1064" s="55"/>
      <c r="AH1064" s="55">
        <f t="shared" ref="AH1064:AH1065" si="403">+AC1064</f>
        <v>3.9900990099009901</v>
      </c>
      <c r="AI1064" s="55"/>
      <c r="AJ1064" s="73">
        <f>COUNT(Table1[[#This Row],[F open]:[M SuperVet]])</f>
        <v>1</v>
      </c>
    </row>
    <row r="1065" spans="1:36" hidden="1" x14ac:dyDescent="0.2">
      <c r="A1065" s="16" t="str">
        <f t="shared" si="396"/>
        <v xml:space="preserve"> </v>
      </c>
      <c r="B1065" s="16" t="s">
        <v>816</v>
      </c>
      <c r="C1065" s="15" t="s">
        <v>122</v>
      </c>
      <c r="D1065" s="29" t="s">
        <v>397</v>
      </c>
      <c r="E1065" s="29" t="s">
        <v>188</v>
      </c>
      <c r="F1065" s="82">
        <f t="shared" si="389"/>
        <v>478</v>
      </c>
      <c r="G1065" s="82" t="str">
        <f>IF(Table1[[#This Row],[F open]]=""," ",RANK(AD1065,$AD$5:$AD$1454,1))</f>
        <v xml:space="preserve"> </v>
      </c>
      <c r="H1065" s="82" t="str">
        <f>IF(Table1[[#This Row],[F Vet]]=""," ",RANK(AE1065,$AE$5:$AE$1454,1))</f>
        <v xml:space="preserve"> </v>
      </c>
      <c r="I1065" s="82" t="str">
        <f>IF(Table1[[#This Row],[F SuperVet]]=""," ",RANK(AF1065,$AF$5:$AF$1454,1))</f>
        <v xml:space="preserve"> </v>
      </c>
      <c r="J1065" s="82" t="str">
        <f>IF(Table1[[#This Row],[M Open]]=""," ",RANK(AG1065,$AG$5:$AG$1454,1))</f>
        <v xml:space="preserve"> </v>
      </c>
      <c r="K1065" s="82">
        <f>IF(Table1[[#This Row],[M Vet]]=""," ",RANK(AH1065,$AH$5:$AH$1454,1))</f>
        <v>115</v>
      </c>
      <c r="L1065" s="82" t="str">
        <f>IF(Table1[[#This Row],[M SuperVet]]=""," ",RANK(AI1065,$AI$5:$AI$1454,1))</f>
        <v xml:space="preserve"> </v>
      </c>
      <c r="M1065" s="74">
        <v>125</v>
      </c>
      <c r="N1065" s="74">
        <v>176</v>
      </c>
      <c r="O1065" s="74">
        <v>47</v>
      </c>
      <c r="P1065" s="74">
        <v>128</v>
      </c>
      <c r="Q1065" s="17">
        <v>515</v>
      </c>
      <c r="R1065" s="17">
        <v>139</v>
      </c>
      <c r="S1065" s="17">
        <v>104</v>
      </c>
      <c r="T1065" s="17">
        <v>179</v>
      </c>
      <c r="U1065" s="55">
        <f>+Table1[[#This Row],[Thames Turbo Sprint Triathlon]]/$M$3</f>
        <v>0.3094059405940594</v>
      </c>
      <c r="V1065" s="55">
        <f t="shared" si="390"/>
        <v>1</v>
      </c>
      <c r="W1065" s="55">
        <f t="shared" si="391"/>
        <v>1</v>
      </c>
      <c r="X1065" s="55">
        <f t="shared" si="392"/>
        <v>1</v>
      </c>
      <c r="Y1065" s="55">
        <f t="shared" si="393"/>
        <v>1</v>
      </c>
      <c r="Z1065" s="55">
        <f>+Table1[[#This Row],[Hillingdon Sprint Triathlon]]/$R$3</f>
        <v>1</v>
      </c>
      <c r="AA1065" s="55">
        <f>+Table1[[#This Row],[London Fields]]/$S$3</f>
        <v>1</v>
      </c>
      <c r="AB1065" s="55">
        <f>+Table1[[#This Row],[Jekyll &amp; Hyde Park Duathlon]]/$T$3</f>
        <v>1</v>
      </c>
      <c r="AC1065" s="65">
        <f t="shared" si="394"/>
        <v>3.3094059405940595</v>
      </c>
      <c r="AD1065" s="55"/>
      <c r="AE1065" s="55"/>
      <c r="AF1065" s="55"/>
      <c r="AG1065" s="55"/>
      <c r="AH1065" s="55">
        <f t="shared" si="403"/>
        <v>3.3094059405940595</v>
      </c>
      <c r="AI1065" s="55"/>
      <c r="AJ1065" s="73">
        <f>COUNT(Table1[[#This Row],[F open]:[M SuperVet]])</f>
        <v>1</v>
      </c>
    </row>
    <row r="1066" spans="1:36" hidden="1" x14ac:dyDescent="0.2">
      <c r="A1066" s="16" t="str">
        <f t="shared" si="396"/>
        <v xml:space="preserve"> </v>
      </c>
      <c r="B1066" s="16" t="s">
        <v>576</v>
      </c>
      <c r="C1066" s="15"/>
      <c r="D1066" s="29" t="s">
        <v>1059</v>
      </c>
      <c r="E1066" s="29" t="s">
        <v>188</v>
      </c>
      <c r="F1066" s="82">
        <f t="shared" si="389"/>
        <v>1213</v>
      </c>
      <c r="G1066" s="82" t="str">
        <f>IF(Table1[[#This Row],[F open]]=""," ",RANK(AD1066,$AD$5:$AD$1454,1))</f>
        <v xml:space="preserve"> </v>
      </c>
      <c r="H1066" s="82" t="str">
        <f>IF(Table1[[#This Row],[F Vet]]=""," ",RANK(AE1066,$AE$5:$AE$1454,1))</f>
        <v xml:space="preserve"> </v>
      </c>
      <c r="I1066" s="82" t="str">
        <f>IF(Table1[[#This Row],[F SuperVet]]=""," ",RANK(AF1066,$AF$5:$AF$1454,1))</f>
        <v xml:space="preserve"> </v>
      </c>
      <c r="J1066" s="82" t="str">
        <f>IF(Table1[[#This Row],[M Open]]=""," ",RANK(AG1066,$AG$5:$AG$1454,1))</f>
        <v xml:space="preserve"> </v>
      </c>
      <c r="K1066" s="82" t="str">
        <f>IF(Table1[[#This Row],[M Vet]]=""," ",RANK(AH1066,$AH$5:$AH$1454,1))</f>
        <v xml:space="preserve"> </v>
      </c>
      <c r="L1066" s="82">
        <f>IF(Table1[[#This Row],[M SuperVet]]=""," ",RANK(AI1066,$AI$5:$AI$1454,1))</f>
        <v>76</v>
      </c>
      <c r="M1066" s="74">
        <v>404</v>
      </c>
      <c r="N1066" s="74">
        <v>176</v>
      </c>
      <c r="O1066" s="74">
        <v>47</v>
      </c>
      <c r="P1066" s="74">
        <v>128</v>
      </c>
      <c r="Q1066" s="17">
        <v>437</v>
      </c>
      <c r="R1066" s="17">
        <v>139</v>
      </c>
      <c r="S1066" s="17">
        <v>104</v>
      </c>
      <c r="T1066" s="17">
        <v>179</v>
      </c>
      <c r="U1066" s="55">
        <f>+Table1[[#This Row],[Thames Turbo Sprint Triathlon]]/$M$3</f>
        <v>1</v>
      </c>
      <c r="V1066" s="55">
        <f t="shared" si="390"/>
        <v>1</v>
      </c>
      <c r="W1066" s="55">
        <f t="shared" si="391"/>
        <v>1</v>
      </c>
      <c r="X1066" s="55">
        <f t="shared" si="392"/>
        <v>1</v>
      </c>
      <c r="Y1066" s="55">
        <f t="shared" si="393"/>
        <v>0.84854368932038837</v>
      </c>
      <c r="Z1066" s="55">
        <f>+Table1[[#This Row],[Hillingdon Sprint Triathlon]]/$R$3</f>
        <v>1</v>
      </c>
      <c r="AA1066" s="55">
        <f>+Table1[[#This Row],[London Fields]]/$S$3</f>
        <v>1</v>
      </c>
      <c r="AB1066" s="55">
        <f>+Table1[[#This Row],[Jekyll &amp; Hyde Park Duathlon]]/$T$3</f>
        <v>1</v>
      </c>
      <c r="AC1066" s="65">
        <f t="shared" si="394"/>
        <v>3.8485436893203886</v>
      </c>
      <c r="AD1066" s="55"/>
      <c r="AE1066" s="55"/>
      <c r="AF1066" s="55"/>
      <c r="AG1066" s="55"/>
      <c r="AH1066" s="55"/>
      <c r="AI1066" s="55">
        <f>+AC1066</f>
        <v>3.8485436893203886</v>
      </c>
      <c r="AJ1066" s="73">
        <f>COUNT(Table1[[#This Row],[F open]:[M SuperVet]])</f>
        <v>1</v>
      </c>
    </row>
    <row r="1067" spans="1:36" hidden="1" x14ac:dyDescent="0.2">
      <c r="A1067" s="16" t="str">
        <f t="shared" si="396"/>
        <v xml:space="preserve"> </v>
      </c>
      <c r="B1067" s="16" t="s">
        <v>1389</v>
      </c>
      <c r="C1067" s="15" t="s">
        <v>192</v>
      </c>
      <c r="D1067" s="29" t="s">
        <v>397</v>
      </c>
      <c r="E1067" s="29" t="s">
        <v>188</v>
      </c>
      <c r="F1067" s="82">
        <f t="shared" si="389"/>
        <v>496</v>
      </c>
      <c r="G1067" s="82" t="str">
        <f>IF(Table1[[#This Row],[F open]]=""," ",RANK(AD1067,$AD$5:$AD$1454,1))</f>
        <v xml:space="preserve"> </v>
      </c>
      <c r="H1067" s="82" t="str">
        <f>IF(Table1[[#This Row],[F Vet]]=""," ",RANK(AE1067,$AE$5:$AE$1454,1))</f>
        <v xml:space="preserve"> </v>
      </c>
      <c r="I1067" s="82" t="str">
        <f>IF(Table1[[#This Row],[F SuperVet]]=""," ",RANK(AF1067,$AF$5:$AF$1454,1))</f>
        <v xml:space="preserve"> </v>
      </c>
      <c r="J1067" s="82" t="str">
        <f>IF(Table1[[#This Row],[M Open]]=""," ",RANK(AG1067,$AG$5:$AG$1454,1))</f>
        <v xml:space="preserve"> </v>
      </c>
      <c r="K1067" s="82">
        <f>IF(Table1[[#This Row],[M Vet]]=""," ",RANK(AH1067,$AH$5:$AH$1454,1))</f>
        <v>119</v>
      </c>
      <c r="L1067" s="82" t="str">
        <f>IF(Table1[[#This Row],[M SuperVet]]=""," ",RANK(AI1067,$AI$5:$AI$1454,1))</f>
        <v xml:space="preserve"> </v>
      </c>
      <c r="M1067" s="74">
        <v>404</v>
      </c>
      <c r="N1067" s="74">
        <v>57</v>
      </c>
      <c r="O1067" s="74">
        <v>47</v>
      </c>
      <c r="P1067" s="74">
        <v>128</v>
      </c>
      <c r="Q1067" s="17">
        <v>515</v>
      </c>
      <c r="R1067" s="17">
        <v>139</v>
      </c>
      <c r="S1067" s="17">
        <v>104</v>
      </c>
      <c r="T1067" s="17">
        <v>179</v>
      </c>
      <c r="U1067" s="55">
        <f>+Table1[[#This Row],[Thames Turbo Sprint Triathlon]]/$M$3</f>
        <v>1</v>
      </c>
      <c r="V1067" s="55">
        <f t="shared" si="390"/>
        <v>0.32386363636363635</v>
      </c>
      <c r="W1067" s="55">
        <f t="shared" si="391"/>
        <v>1</v>
      </c>
      <c r="X1067" s="55">
        <f t="shared" si="392"/>
        <v>1</v>
      </c>
      <c r="Y1067" s="55">
        <f t="shared" si="393"/>
        <v>1</v>
      </c>
      <c r="Z1067" s="55">
        <f>+Table1[[#This Row],[Hillingdon Sprint Triathlon]]/$R$3</f>
        <v>1</v>
      </c>
      <c r="AA1067" s="55">
        <f>+Table1[[#This Row],[London Fields]]/$S$3</f>
        <v>1</v>
      </c>
      <c r="AB1067" s="55">
        <f>+Table1[[#This Row],[Jekyll &amp; Hyde Park Duathlon]]/$T$3</f>
        <v>1</v>
      </c>
      <c r="AC1067" s="65">
        <f t="shared" si="394"/>
        <v>3.3238636363636362</v>
      </c>
      <c r="AD1067" s="55"/>
      <c r="AE1067" s="55"/>
      <c r="AF1067" s="55"/>
      <c r="AG1067" s="55"/>
      <c r="AH1067" s="55">
        <f>+AC1067</f>
        <v>3.3238636363636362</v>
      </c>
      <c r="AI1067" s="55"/>
      <c r="AJ1067" s="73">
        <f>COUNT(Table1[[#This Row],[F open]:[M SuperVet]])</f>
        <v>1</v>
      </c>
    </row>
    <row r="1068" spans="1:36" hidden="1" x14ac:dyDescent="0.2">
      <c r="A1068" s="16" t="str">
        <f t="shared" si="396"/>
        <v xml:space="preserve"> </v>
      </c>
      <c r="B1068" s="16" t="s">
        <v>1718</v>
      </c>
      <c r="C1068" s="15"/>
      <c r="D1068" s="29" t="s">
        <v>217</v>
      </c>
      <c r="E1068" s="29" t="s">
        <v>188</v>
      </c>
      <c r="F1068" s="82">
        <f t="shared" si="389"/>
        <v>484</v>
      </c>
      <c r="G1068" s="82" t="str">
        <f>IF(Table1[[#This Row],[F open]]=""," ",RANK(AD1068,$AD$5:$AD$1454,1))</f>
        <v xml:space="preserve"> </v>
      </c>
      <c r="H1068" s="82" t="str">
        <f>IF(Table1[[#This Row],[F Vet]]=""," ",RANK(AE1068,$AE$5:$AE$1454,1))</f>
        <v xml:space="preserve"> </v>
      </c>
      <c r="I1068" s="82" t="str">
        <f>IF(Table1[[#This Row],[F SuperVet]]=""," ",RANK(AF1068,$AF$5:$AF$1454,1))</f>
        <v xml:space="preserve"> </v>
      </c>
      <c r="J1068" s="82">
        <f>IF(Table1[[#This Row],[M Open]]=""," ",RANK(AG1068,$AG$5:$AG$1454,1))</f>
        <v>279</v>
      </c>
      <c r="K1068" s="82" t="str">
        <f>IF(Table1[[#This Row],[M Vet]]=""," ",RANK(AH1068,$AH$5:$AH$1454,1))</f>
        <v xml:space="preserve"> </v>
      </c>
      <c r="L1068" s="82" t="str">
        <f>IF(Table1[[#This Row],[M SuperVet]]=""," ",RANK(AI1068,$AI$5:$AI$1454,1))</f>
        <v xml:space="preserve"> </v>
      </c>
      <c r="M1068" s="74">
        <v>404</v>
      </c>
      <c r="N1068" s="74">
        <v>176</v>
      </c>
      <c r="O1068" s="74">
        <v>47</v>
      </c>
      <c r="P1068" s="74">
        <v>128</v>
      </c>
      <c r="Q1068" s="17">
        <v>163</v>
      </c>
      <c r="R1068" s="17">
        <v>139</v>
      </c>
      <c r="S1068" s="17">
        <v>104</v>
      </c>
      <c r="T1068" s="17">
        <v>179</v>
      </c>
      <c r="U1068" s="55">
        <f>+Table1[[#This Row],[Thames Turbo Sprint Triathlon]]/$M$3</f>
        <v>1</v>
      </c>
      <c r="V1068" s="55">
        <f t="shared" si="390"/>
        <v>1</v>
      </c>
      <c r="W1068" s="55">
        <f t="shared" si="391"/>
        <v>1</v>
      </c>
      <c r="X1068" s="55">
        <f t="shared" si="392"/>
        <v>1</v>
      </c>
      <c r="Y1068" s="55">
        <f t="shared" si="393"/>
        <v>0.31650485436893205</v>
      </c>
      <c r="Z1068" s="55">
        <f>+Table1[[#This Row],[Hillingdon Sprint Triathlon]]/$R$3</f>
        <v>1</v>
      </c>
      <c r="AA1068" s="55">
        <f>+Table1[[#This Row],[London Fields]]/$S$3</f>
        <v>1</v>
      </c>
      <c r="AB1068" s="55">
        <f>+Table1[[#This Row],[Jekyll &amp; Hyde Park Duathlon]]/$T$3</f>
        <v>1</v>
      </c>
      <c r="AC1068" s="65">
        <f t="shared" si="394"/>
        <v>3.3165048543689322</v>
      </c>
      <c r="AD1068" s="55"/>
      <c r="AE1068" s="55"/>
      <c r="AF1068" s="55"/>
      <c r="AG1068" s="55">
        <f>+AC1068</f>
        <v>3.3165048543689322</v>
      </c>
      <c r="AH1068" s="55"/>
      <c r="AI1068" s="55"/>
      <c r="AJ1068" s="73">
        <f>COUNT(Table1[[#This Row],[F open]:[M SuperVet]])</f>
        <v>1</v>
      </c>
    </row>
    <row r="1069" spans="1:36" hidden="1" x14ac:dyDescent="0.2">
      <c r="A1069" s="16" t="str">
        <f t="shared" si="396"/>
        <v xml:space="preserve"> </v>
      </c>
      <c r="B1069" s="16" t="s">
        <v>1722</v>
      </c>
      <c r="C1069" s="15" t="s">
        <v>513</v>
      </c>
      <c r="D1069" s="29" t="s">
        <v>397</v>
      </c>
      <c r="E1069" s="29" t="s">
        <v>188</v>
      </c>
      <c r="F1069" s="82">
        <f t="shared" si="389"/>
        <v>507</v>
      </c>
      <c r="G1069" s="82" t="str">
        <f>IF(Table1[[#This Row],[F open]]=""," ",RANK(AD1069,$AD$5:$AD$1454,1))</f>
        <v xml:space="preserve"> </v>
      </c>
      <c r="H1069" s="82" t="str">
        <f>IF(Table1[[#This Row],[F Vet]]=""," ",RANK(AE1069,$AE$5:$AE$1454,1))</f>
        <v xml:space="preserve"> </v>
      </c>
      <c r="I1069" s="82" t="str">
        <f>IF(Table1[[#This Row],[F SuperVet]]=""," ",RANK(AF1069,$AF$5:$AF$1454,1))</f>
        <v xml:space="preserve"> </v>
      </c>
      <c r="J1069" s="82" t="str">
        <f>IF(Table1[[#This Row],[M Open]]=""," ",RANK(AG1069,$AG$5:$AG$1454,1))</f>
        <v xml:space="preserve"> </v>
      </c>
      <c r="K1069" s="82">
        <f>IF(Table1[[#This Row],[M Vet]]=""," ",RANK(AH1069,$AH$5:$AH$1454,1))</f>
        <v>123</v>
      </c>
      <c r="L1069" s="82" t="str">
        <f>IF(Table1[[#This Row],[M SuperVet]]=""," ",RANK(AI1069,$AI$5:$AI$1454,1))</f>
        <v xml:space="preserve"> </v>
      </c>
      <c r="M1069" s="74">
        <v>404</v>
      </c>
      <c r="N1069" s="74">
        <v>176</v>
      </c>
      <c r="O1069" s="74">
        <v>47</v>
      </c>
      <c r="P1069" s="74">
        <v>128</v>
      </c>
      <c r="Q1069" s="17">
        <v>171</v>
      </c>
      <c r="R1069" s="17">
        <v>139</v>
      </c>
      <c r="S1069" s="17">
        <v>104</v>
      </c>
      <c r="T1069" s="17">
        <v>179</v>
      </c>
      <c r="U1069" s="55">
        <f>+Table1[[#This Row],[Thames Turbo Sprint Triathlon]]/$M$3</f>
        <v>1</v>
      </c>
      <c r="V1069" s="55">
        <f t="shared" si="390"/>
        <v>1</v>
      </c>
      <c r="W1069" s="55">
        <f t="shared" si="391"/>
        <v>1</v>
      </c>
      <c r="X1069" s="55">
        <f t="shared" si="392"/>
        <v>1</v>
      </c>
      <c r="Y1069" s="55">
        <f t="shared" si="393"/>
        <v>0.33203883495145631</v>
      </c>
      <c r="Z1069" s="55">
        <f>+Table1[[#This Row],[Hillingdon Sprint Triathlon]]/$R$3</f>
        <v>1</v>
      </c>
      <c r="AA1069" s="55">
        <f>+Table1[[#This Row],[London Fields]]/$S$3</f>
        <v>1</v>
      </c>
      <c r="AB1069" s="55">
        <f>+Table1[[#This Row],[Jekyll &amp; Hyde Park Duathlon]]/$T$3</f>
        <v>1</v>
      </c>
      <c r="AC1069" s="65">
        <f t="shared" si="394"/>
        <v>3.3320388349514563</v>
      </c>
      <c r="AD1069" s="55"/>
      <c r="AE1069" s="55"/>
      <c r="AF1069" s="55"/>
      <c r="AG1069" s="55"/>
      <c r="AH1069" s="55">
        <f t="shared" ref="AH1069:AH1070" si="404">+AC1069</f>
        <v>3.3320388349514563</v>
      </c>
      <c r="AI1069" s="55"/>
      <c r="AJ1069" s="73">
        <f>COUNT(Table1[[#This Row],[F open]:[M SuperVet]])</f>
        <v>1</v>
      </c>
    </row>
    <row r="1070" spans="1:36" hidden="1" x14ac:dyDescent="0.2">
      <c r="A1070" s="16" t="str">
        <f t="shared" si="396"/>
        <v xml:space="preserve"> </v>
      </c>
      <c r="B1070" s="16" t="s">
        <v>569</v>
      </c>
      <c r="C1070" s="15"/>
      <c r="D1070" s="29" t="s">
        <v>397</v>
      </c>
      <c r="E1070" s="29" t="s">
        <v>188</v>
      </c>
      <c r="F1070" s="82">
        <f t="shared" si="389"/>
        <v>991</v>
      </c>
      <c r="G1070" s="82" t="str">
        <f>IF(Table1[[#This Row],[F open]]=""," ",RANK(AD1070,$AD$5:$AD$1454,1))</f>
        <v xml:space="preserve"> </v>
      </c>
      <c r="H1070" s="82" t="str">
        <f>IF(Table1[[#This Row],[F Vet]]=""," ",RANK(AE1070,$AE$5:$AE$1454,1))</f>
        <v xml:space="preserve"> </v>
      </c>
      <c r="I1070" s="82" t="str">
        <f>IF(Table1[[#This Row],[F SuperVet]]=""," ",RANK(AF1070,$AF$5:$AF$1454,1))</f>
        <v xml:space="preserve"> </v>
      </c>
      <c r="J1070" s="82" t="str">
        <f>IF(Table1[[#This Row],[M Open]]=""," ",RANK(AG1070,$AG$5:$AG$1454,1))</f>
        <v xml:space="preserve"> </v>
      </c>
      <c r="K1070" s="82">
        <f>IF(Table1[[#This Row],[M Vet]]=""," ",RANK(AH1070,$AH$5:$AH$1454,1))</f>
        <v>250</v>
      </c>
      <c r="L1070" s="82" t="str">
        <f>IF(Table1[[#This Row],[M SuperVet]]=""," ",RANK(AI1070,$AI$5:$AI$1454,1))</f>
        <v xml:space="preserve"> </v>
      </c>
      <c r="M1070" s="74">
        <v>404</v>
      </c>
      <c r="N1070" s="74">
        <v>176</v>
      </c>
      <c r="O1070" s="74">
        <v>47</v>
      </c>
      <c r="P1070" s="74">
        <v>128</v>
      </c>
      <c r="Q1070" s="17">
        <v>359</v>
      </c>
      <c r="R1070" s="17">
        <v>139</v>
      </c>
      <c r="S1070" s="17">
        <v>104</v>
      </c>
      <c r="T1070" s="17">
        <v>179</v>
      </c>
      <c r="U1070" s="55">
        <f>+Table1[[#This Row],[Thames Turbo Sprint Triathlon]]/$M$3</f>
        <v>1</v>
      </c>
      <c r="V1070" s="55">
        <f t="shared" si="390"/>
        <v>1</v>
      </c>
      <c r="W1070" s="55">
        <f t="shared" si="391"/>
        <v>1</v>
      </c>
      <c r="X1070" s="55">
        <f t="shared" si="392"/>
        <v>1</v>
      </c>
      <c r="Y1070" s="55">
        <f t="shared" si="393"/>
        <v>0.69708737864077674</v>
      </c>
      <c r="Z1070" s="55">
        <f>+Table1[[#This Row],[Hillingdon Sprint Triathlon]]/$R$3</f>
        <v>1</v>
      </c>
      <c r="AA1070" s="55">
        <f>+Table1[[#This Row],[London Fields]]/$S$3</f>
        <v>1</v>
      </c>
      <c r="AB1070" s="55">
        <f>+Table1[[#This Row],[Jekyll &amp; Hyde Park Duathlon]]/$T$3</f>
        <v>1</v>
      </c>
      <c r="AC1070" s="65">
        <f t="shared" si="394"/>
        <v>3.6970873786407767</v>
      </c>
      <c r="AD1070" s="55"/>
      <c r="AE1070" s="55"/>
      <c r="AF1070" s="55"/>
      <c r="AG1070" s="55"/>
      <c r="AH1070" s="55">
        <f t="shared" si="404"/>
        <v>3.6970873786407767</v>
      </c>
      <c r="AI1070" s="55"/>
      <c r="AJ1070" s="73">
        <f>COUNT(Table1[[#This Row],[F open]:[M SuperVet]])</f>
        <v>1</v>
      </c>
    </row>
    <row r="1071" spans="1:36" hidden="1" x14ac:dyDescent="0.2">
      <c r="A1071" s="16" t="str">
        <f t="shared" si="396"/>
        <v xml:space="preserve"> </v>
      </c>
      <c r="B1071" s="16" t="s">
        <v>879</v>
      </c>
      <c r="C1071" s="15" t="s">
        <v>122</v>
      </c>
      <c r="D1071" s="29" t="s">
        <v>217</v>
      </c>
      <c r="E1071" s="29" t="s">
        <v>188</v>
      </c>
      <c r="F1071" s="82">
        <f t="shared" si="389"/>
        <v>749</v>
      </c>
      <c r="G1071" s="82" t="str">
        <f>IF(Table1[[#This Row],[F open]]=""," ",RANK(AD1071,$AD$5:$AD$1454,1))</f>
        <v xml:space="preserve"> </v>
      </c>
      <c r="H1071" s="82" t="str">
        <f>IF(Table1[[#This Row],[F Vet]]=""," ",RANK(AE1071,$AE$5:$AE$1454,1))</f>
        <v xml:space="preserve"> </v>
      </c>
      <c r="I1071" s="82" t="str">
        <f>IF(Table1[[#This Row],[F SuperVet]]=""," ",RANK(AF1071,$AF$5:$AF$1454,1))</f>
        <v xml:space="preserve"> </v>
      </c>
      <c r="J1071" s="82">
        <f>IF(Table1[[#This Row],[M Open]]=""," ",RANK(AG1071,$AG$5:$AG$1454,1))</f>
        <v>400</v>
      </c>
      <c r="K1071" s="82" t="str">
        <f>IF(Table1[[#This Row],[M Vet]]=""," ",RANK(AH1071,$AH$5:$AH$1454,1))</f>
        <v xml:space="preserve"> </v>
      </c>
      <c r="L1071" s="82" t="str">
        <f>IF(Table1[[#This Row],[M SuperVet]]=""," ",RANK(AI1071,$AI$5:$AI$1454,1))</f>
        <v xml:space="preserve"> </v>
      </c>
      <c r="M1071" s="74">
        <v>210</v>
      </c>
      <c r="N1071" s="74">
        <v>176</v>
      </c>
      <c r="O1071" s="74">
        <v>47</v>
      </c>
      <c r="P1071" s="74">
        <v>128</v>
      </c>
      <c r="Q1071" s="17">
        <v>515</v>
      </c>
      <c r="R1071" s="17">
        <v>139</v>
      </c>
      <c r="S1071" s="17">
        <v>104</v>
      </c>
      <c r="T1071" s="17">
        <v>179</v>
      </c>
      <c r="U1071" s="55">
        <f>+Table1[[#This Row],[Thames Turbo Sprint Triathlon]]/$M$3</f>
        <v>0.51980198019801982</v>
      </c>
      <c r="V1071" s="55">
        <f t="shared" si="390"/>
        <v>1</v>
      </c>
      <c r="W1071" s="55">
        <f t="shared" si="391"/>
        <v>1</v>
      </c>
      <c r="X1071" s="55">
        <f t="shared" si="392"/>
        <v>1</v>
      </c>
      <c r="Y1071" s="55">
        <f t="shared" si="393"/>
        <v>1</v>
      </c>
      <c r="Z1071" s="55">
        <f>+Table1[[#This Row],[Hillingdon Sprint Triathlon]]/$R$3</f>
        <v>1</v>
      </c>
      <c r="AA1071" s="55">
        <f>+Table1[[#This Row],[London Fields]]/$S$3</f>
        <v>1</v>
      </c>
      <c r="AB1071" s="55">
        <f>+Table1[[#This Row],[Jekyll &amp; Hyde Park Duathlon]]/$T$3</f>
        <v>1</v>
      </c>
      <c r="AC1071" s="65">
        <f t="shared" si="394"/>
        <v>3.5198019801980198</v>
      </c>
      <c r="AD1071" s="55"/>
      <c r="AE1071" s="55"/>
      <c r="AF1071" s="55"/>
      <c r="AG1071" s="55">
        <f>+AC1071</f>
        <v>3.5198019801980198</v>
      </c>
      <c r="AH1071" s="55"/>
      <c r="AI1071" s="55"/>
      <c r="AJ1071" s="73">
        <f>COUNT(Table1[[#This Row],[F open]:[M SuperVet]])</f>
        <v>1</v>
      </c>
    </row>
    <row r="1072" spans="1:36" hidden="1" x14ac:dyDescent="0.2">
      <c r="A1072" s="16" t="str">
        <f t="shared" si="396"/>
        <v xml:space="preserve"> </v>
      </c>
      <c r="B1072" s="16" t="s">
        <v>1509</v>
      </c>
      <c r="C1072" s="15"/>
      <c r="D1072" s="29" t="s">
        <v>397</v>
      </c>
      <c r="E1072" s="29" t="s">
        <v>188</v>
      </c>
      <c r="F1072" s="82">
        <f t="shared" si="389"/>
        <v>842</v>
      </c>
      <c r="G1072" s="82" t="str">
        <f>IF(Table1[[#This Row],[F open]]=""," ",RANK(AD1072,$AD$5:$AD$1454,1))</f>
        <v xml:space="preserve"> </v>
      </c>
      <c r="H1072" s="82" t="str">
        <f>IF(Table1[[#This Row],[F Vet]]=""," ",RANK(AE1072,$AE$5:$AE$1454,1))</f>
        <v xml:space="preserve"> </v>
      </c>
      <c r="I1072" s="82" t="str">
        <f>IF(Table1[[#This Row],[F SuperVet]]=""," ",RANK(AF1072,$AF$5:$AF$1454,1))</f>
        <v xml:space="preserve"> </v>
      </c>
      <c r="J1072" s="82" t="str">
        <f>IF(Table1[[#This Row],[M Open]]=""," ",RANK(AG1072,$AG$5:$AG$1454,1))</f>
        <v xml:space="preserve"> </v>
      </c>
      <c r="K1072" s="82">
        <f>IF(Table1[[#This Row],[M Vet]]=""," ",RANK(AH1072,$AH$5:$AH$1454,1))</f>
        <v>209</v>
      </c>
      <c r="L1072" s="82" t="str">
        <f>IF(Table1[[#This Row],[M SuperVet]]=""," ",RANK(AI1072,$AI$5:$AI$1454,1))</f>
        <v xml:space="preserve"> </v>
      </c>
      <c r="M1072" s="74">
        <v>404</v>
      </c>
      <c r="N1072" s="74">
        <v>176</v>
      </c>
      <c r="O1072" s="74">
        <v>28</v>
      </c>
      <c r="P1072" s="74">
        <v>128</v>
      </c>
      <c r="Q1072" s="17">
        <v>515</v>
      </c>
      <c r="R1072" s="17">
        <v>139</v>
      </c>
      <c r="S1072" s="17">
        <v>104</v>
      </c>
      <c r="T1072" s="17">
        <v>179</v>
      </c>
      <c r="U1072" s="55">
        <f>+Table1[[#This Row],[Thames Turbo Sprint Triathlon]]/$M$3</f>
        <v>1</v>
      </c>
      <c r="V1072" s="55">
        <f t="shared" si="390"/>
        <v>1</v>
      </c>
      <c r="W1072" s="55">
        <f t="shared" si="391"/>
        <v>0.5957446808510638</v>
      </c>
      <c r="X1072" s="55">
        <f t="shared" si="392"/>
        <v>1</v>
      </c>
      <c r="Y1072" s="55">
        <f t="shared" si="393"/>
        <v>1</v>
      </c>
      <c r="Z1072" s="55">
        <f>+Table1[[#This Row],[Hillingdon Sprint Triathlon]]/$R$3</f>
        <v>1</v>
      </c>
      <c r="AA1072" s="55">
        <f>+Table1[[#This Row],[London Fields]]/$S$3</f>
        <v>1</v>
      </c>
      <c r="AB1072" s="55">
        <f>+Table1[[#This Row],[Jekyll &amp; Hyde Park Duathlon]]/$T$3</f>
        <v>1</v>
      </c>
      <c r="AC1072" s="65">
        <f t="shared" si="394"/>
        <v>3.5957446808510638</v>
      </c>
      <c r="AD1072" s="55"/>
      <c r="AE1072" s="55"/>
      <c r="AF1072" s="55"/>
      <c r="AG1072" s="55"/>
      <c r="AH1072" s="55">
        <f>+AC1072</f>
        <v>3.5957446808510638</v>
      </c>
      <c r="AI1072" s="55"/>
      <c r="AJ1072" s="73">
        <f>COUNT(Table1[[#This Row],[F open]:[M SuperVet]])</f>
        <v>1</v>
      </c>
    </row>
    <row r="1073" spans="1:36" hidden="1" x14ac:dyDescent="0.2">
      <c r="A1073" s="16" t="str">
        <f t="shared" si="396"/>
        <v xml:space="preserve"> </v>
      </c>
      <c r="B1073" s="16" t="s">
        <v>2193</v>
      </c>
      <c r="C1073" s="15"/>
      <c r="D1073" s="29" t="s">
        <v>217</v>
      </c>
      <c r="E1073" s="29" t="s">
        <v>188</v>
      </c>
      <c r="F1073" s="82">
        <f t="shared" si="389"/>
        <v>607</v>
      </c>
      <c r="G1073" s="82" t="str">
        <f>IF(Table1[[#This Row],[F open]]=""," ",RANK(AD1073,$AD$5:$AD$1454,1))</f>
        <v xml:space="preserve"> </v>
      </c>
      <c r="H1073" s="82" t="str">
        <f>IF(Table1[[#This Row],[F Vet]]=""," ",RANK(AE1073,$AE$5:$AE$1454,1))</f>
        <v xml:space="preserve"> </v>
      </c>
      <c r="I1073" s="82" t="str">
        <f>IF(Table1[[#This Row],[F SuperVet]]=""," ",RANK(AF1073,$AF$5:$AF$1454,1))</f>
        <v xml:space="preserve"> </v>
      </c>
      <c r="J1073" s="82">
        <f>IF(Table1[[#This Row],[M Open]]=""," ",RANK(AG1073,$AG$5:$AG$1454,1))</f>
        <v>330</v>
      </c>
      <c r="K1073" s="82" t="str">
        <f>IF(Table1[[#This Row],[M Vet]]=""," ",RANK(AH1073,$AH$5:$AH$1454,1))</f>
        <v xml:space="preserve"> </v>
      </c>
      <c r="L1073" s="82" t="str">
        <f>IF(Table1[[#This Row],[M SuperVet]]=""," ",RANK(AI1073,$AI$5:$AI$1454,1))</f>
        <v xml:space="preserve"> </v>
      </c>
      <c r="M1073" s="74">
        <v>404</v>
      </c>
      <c r="N1073" s="74">
        <v>176</v>
      </c>
      <c r="O1073" s="74">
        <v>47</v>
      </c>
      <c r="P1073" s="74">
        <v>128</v>
      </c>
      <c r="Q1073" s="17">
        <v>515</v>
      </c>
      <c r="R1073" s="17">
        <v>139</v>
      </c>
      <c r="S1073" s="17">
        <v>104</v>
      </c>
      <c r="T1073" s="17">
        <v>74</v>
      </c>
      <c r="U1073" s="55">
        <f>+Table1[[#This Row],[Thames Turbo Sprint Triathlon]]/$M$3</f>
        <v>1</v>
      </c>
      <c r="V1073" s="55">
        <f t="shared" si="390"/>
        <v>1</v>
      </c>
      <c r="W1073" s="55">
        <f t="shared" si="391"/>
        <v>1</v>
      </c>
      <c r="X1073" s="55">
        <f t="shared" si="392"/>
        <v>1</v>
      </c>
      <c r="Y1073" s="55">
        <f t="shared" si="393"/>
        <v>1</v>
      </c>
      <c r="Z1073" s="55">
        <f>+Table1[[#This Row],[Hillingdon Sprint Triathlon]]/$R$3</f>
        <v>1</v>
      </c>
      <c r="AA1073" s="55">
        <f>+Table1[[#This Row],[London Fields]]/$S$3</f>
        <v>1</v>
      </c>
      <c r="AB1073" s="55">
        <f>+Table1[[#This Row],[Jekyll &amp; Hyde Park Duathlon]]/$T$3</f>
        <v>0.41340782122905029</v>
      </c>
      <c r="AC1073" s="65">
        <f t="shared" si="394"/>
        <v>3.4134078212290504</v>
      </c>
      <c r="AD1073" s="55"/>
      <c r="AE1073" s="55"/>
      <c r="AF1073" s="55"/>
      <c r="AG1073" s="55">
        <f>+AC1073</f>
        <v>3.4134078212290504</v>
      </c>
      <c r="AH1073" s="55"/>
      <c r="AI1073" s="55"/>
      <c r="AJ1073" s="73">
        <f>COUNT(Table1[[#This Row],[F open]:[M SuperVet]])</f>
        <v>1</v>
      </c>
    </row>
    <row r="1074" spans="1:36" hidden="1" x14ac:dyDescent="0.2">
      <c r="A1074" s="16" t="str">
        <f t="shared" si="396"/>
        <v xml:space="preserve"> </v>
      </c>
      <c r="B1074" s="16" t="s">
        <v>232</v>
      </c>
      <c r="C1074" s="15" t="s">
        <v>192</v>
      </c>
      <c r="D1074" s="29" t="s">
        <v>397</v>
      </c>
      <c r="E1074" s="29" t="s">
        <v>188</v>
      </c>
      <c r="F1074" s="82">
        <f t="shared" si="389"/>
        <v>278</v>
      </c>
      <c r="G1074" s="82" t="str">
        <f>IF(Table1[[#This Row],[F open]]=""," ",RANK(AD1074,$AD$5:$AD$1454,1))</f>
        <v xml:space="preserve"> </v>
      </c>
      <c r="H1074" s="82" t="str">
        <f>IF(Table1[[#This Row],[F Vet]]=""," ",RANK(AE1074,$AE$5:$AE$1454,1))</f>
        <v xml:space="preserve"> </v>
      </c>
      <c r="I1074" s="82" t="str">
        <f>IF(Table1[[#This Row],[F SuperVet]]=""," ",RANK(AF1074,$AF$5:$AF$1454,1))</f>
        <v xml:space="preserve"> </v>
      </c>
      <c r="J1074" s="82" t="str">
        <f>IF(Table1[[#This Row],[M Open]]=""," ",RANK(AG1074,$AG$5:$AG$1454,1))</f>
        <v xml:space="preserve"> </v>
      </c>
      <c r="K1074" s="82">
        <f>IF(Table1[[#This Row],[M Vet]]=""," ",RANK(AH1074,$AH$5:$AH$1454,1))</f>
        <v>67</v>
      </c>
      <c r="L1074" s="82" t="str">
        <f>IF(Table1[[#This Row],[M SuperVet]]=""," ",RANK(AI1074,$AI$5:$AI$1454,1))</f>
        <v xml:space="preserve"> </v>
      </c>
      <c r="M1074" s="74">
        <v>62</v>
      </c>
      <c r="N1074" s="74">
        <v>176</v>
      </c>
      <c r="O1074" s="74">
        <v>47</v>
      </c>
      <c r="P1074" s="74">
        <v>128</v>
      </c>
      <c r="Q1074" s="17">
        <v>515</v>
      </c>
      <c r="R1074" s="17">
        <v>139</v>
      </c>
      <c r="S1074" s="17">
        <v>104</v>
      </c>
      <c r="T1074" s="17">
        <v>179</v>
      </c>
      <c r="U1074" s="55">
        <f>+Table1[[#This Row],[Thames Turbo Sprint Triathlon]]/$M$3</f>
        <v>0.15346534653465346</v>
      </c>
      <c r="V1074" s="55">
        <f t="shared" si="390"/>
        <v>1</v>
      </c>
      <c r="W1074" s="55">
        <f t="shared" si="391"/>
        <v>1</v>
      </c>
      <c r="X1074" s="55">
        <f t="shared" si="392"/>
        <v>1</v>
      </c>
      <c r="Y1074" s="55">
        <f t="shared" si="393"/>
        <v>1</v>
      </c>
      <c r="Z1074" s="55">
        <f>+Table1[[#This Row],[Hillingdon Sprint Triathlon]]/$R$3</f>
        <v>1</v>
      </c>
      <c r="AA1074" s="55">
        <f>+Table1[[#This Row],[London Fields]]/$S$3</f>
        <v>1</v>
      </c>
      <c r="AB1074" s="55">
        <f>+Table1[[#This Row],[Jekyll &amp; Hyde Park Duathlon]]/$T$3</f>
        <v>1</v>
      </c>
      <c r="AC1074" s="65">
        <f t="shared" si="394"/>
        <v>3.1534653465346532</v>
      </c>
      <c r="AD1074" s="55"/>
      <c r="AE1074" s="55"/>
      <c r="AF1074" s="55"/>
      <c r="AG1074" s="55"/>
      <c r="AH1074" s="55">
        <f t="shared" ref="AH1074:AH1075" si="405">+AC1074</f>
        <v>3.1534653465346532</v>
      </c>
      <c r="AI1074" s="55"/>
      <c r="AJ1074" s="73">
        <f>COUNT(Table1[[#This Row],[F open]:[M SuperVet]])</f>
        <v>1</v>
      </c>
    </row>
    <row r="1075" spans="1:36" hidden="1" x14ac:dyDescent="0.2">
      <c r="A1075" s="16" t="str">
        <f t="shared" si="396"/>
        <v xml:space="preserve"> </v>
      </c>
      <c r="B1075" s="16" t="s">
        <v>1704</v>
      </c>
      <c r="C1075" s="15" t="s">
        <v>139</v>
      </c>
      <c r="D1075" s="29" t="s">
        <v>397</v>
      </c>
      <c r="E1075" s="29" t="s">
        <v>188</v>
      </c>
      <c r="F1075" s="82">
        <f t="shared" si="389"/>
        <v>441</v>
      </c>
      <c r="G1075" s="82" t="str">
        <f>IF(Table1[[#This Row],[F open]]=""," ",RANK(AD1075,$AD$5:$AD$1454,1))</f>
        <v xml:space="preserve"> </v>
      </c>
      <c r="H1075" s="82" t="str">
        <f>IF(Table1[[#This Row],[F Vet]]=""," ",RANK(AE1075,$AE$5:$AE$1454,1))</f>
        <v xml:space="preserve"> </v>
      </c>
      <c r="I1075" s="82" t="str">
        <f>IF(Table1[[#This Row],[F SuperVet]]=""," ",RANK(AF1075,$AF$5:$AF$1454,1))</f>
        <v xml:space="preserve"> </v>
      </c>
      <c r="J1075" s="82" t="str">
        <f>IF(Table1[[#This Row],[M Open]]=""," ",RANK(AG1075,$AG$5:$AG$1454,1))</f>
        <v xml:space="preserve"> </v>
      </c>
      <c r="K1075" s="82">
        <f>IF(Table1[[#This Row],[M Vet]]=""," ",RANK(AH1075,$AH$5:$AH$1454,1))</f>
        <v>106</v>
      </c>
      <c r="L1075" s="82" t="str">
        <f>IF(Table1[[#This Row],[M SuperVet]]=""," ",RANK(AI1075,$AI$5:$AI$1454,1))</f>
        <v xml:space="preserve"> </v>
      </c>
      <c r="M1075" s="74">
        <v>404</v>
      </c>
      <c r="N1075" s="74">
        <v>176</v>
      </c>
      <c r="O1075" s="74">
        <v>47</v>
      </c>
      <c r="P1075" s="74">
        <v>128</v>
      </c>
      <c r="Q1075" s="17">
        <v>145</v>
      </c>
      <c r="R1075" s="17">
        <v>139</v>
      </c>
      <c r="S1075" s="17">
        <v>104</v>
      </c>
      <c r="T1075" s="17">
        <v>179</v>
      </c>
      <c r="U1075" s="55">
        <f>+Table1[[#This Row],[Thames Turbo Sprint Triathlon]]/$M$3</f>
        <v>1</v>
      </c>
      <c r="V1075" s="55">
        <f t="shared" si="390"/>
        <v>1</v>
      </c>
      <c r="W1075" s="55">
        <f t="shared" si="391"/>
        <v>1</v>
      </c>
      <c r="X1075" s="55">
        <f t="shared" si="392"/>
        <v>1</v>
      </c>
      <c r="Y1075" s="55">
        <f t="shared" si="393"/>
        <v>0.28155339805825241</v>
      </c>
      <c r="Z1075" s="55">
        <f>+Table1[[#This Row],[Hillingdon Sprint Triathlon]]/$R$3</f>
        <v>1</v>
      </c>
      <c r="AA1075" s="55">
        <f>+Table1[[#This Row],[London Fields]]/$S$3</f>
        <v>1</v>
      </c>
      <c r="AB1075" s="55">
        <f>+Table1[[#This Row],[Jekyll &amp; Hyde Park Duathlon]]/$T$3</f>
        <v>1</v>
      </c>
      <c r="AC1075" s="65">
        <f t="shared" si="394"/>
        <v>3.2815533980582523</v>
      </c>
      <c r="AD1075" s="55"/>
      <c r="AE1075" s="55"/>
      <c r="AF1075" s="55"/>
      <c r="AG1075" s="55"/>
      <c r="AH1075" s="55">
        <f t="shared" si="405"/>
        <v>3.2815533980582523</v>
      </c>
      <c r="AI1075" s="55"/>
      <c r="AJ1075" s="73">
        <f>COUNT(Table1[[#This Row],[F open]:[M SuperVet]])</f>
        <v>1</v>
      </c>
    </row>
    <row r="1076" spans="1:36" hidden="1" x14ac:dyDescent="0.2">
      <c r="A1076" s="16" t="str">
        <f t="shared" si="396"/>
        <v xml:space="preserve"> </v>
      </c>
      <c r="B1076" s="16" t="s">
        <v>1756</v>
      </c>
      <c r="C1076" s="15"/>
      <c r="D1076" s="29" t="s">
        <v>217</v>
      </c>
      <c r="E1076" s="29" t="s">
        <v>188</v>
      </c>
      <c r="F1076" s="82">
        <f t="shared" si="389"/>
        <v>641</v>
      </c>
      <c r="G1076" s="82" t="str">
        <f>IF(Table1[[#This Row],[F open]]=""," ",RANK(AD1076,$AD$5:$AD$1454,1))</f>
        <v xml:space="preserve"> </v>
      </c>
      <c r="H1076" s="82" t="str">
        <f>IF(Table1[[#This Row],[F Vet]]=""," ",RANK(AE1076,$AE$5:$AE$1454,1))</f>
        <v xml:space="preserve"> </v>
      </c>
      <c r="I1076" s="82" t="str">
        <f>IF(Table1[[#This Row],[F SuperVet]]=""," ",RANK(AF1076,$AF$5:$AF$1454,1))</f>
        <v xml:space="preserve"> </v>
      </c>
      <c r="J1076" s="82">
        <f>IF(Table1[[#This Row],[M Open]]=""," ",RANK(AG1076,$AG$5:$AG$1454,1))</f>
        <v>351</v>
      </c>
      <c r="K1076" s="82" t="str">
        <f>IF(Table1[[#This Row],[M Vet]]=""," ",RANK(AH1076,$AH$5:$AH$1454,1))</f>
        <v xml:space="preserve"> </v>
      </c>
      <c r="L1076" s="82" t="str">
        <f>IF(Table1[[#This Row],[M SuperVet]]=""," ",RANK(AI1076,$AI$5:$AI$1454,1))</f>
        <v xml:space="preserve"> </v>
      </c>
      <c r="M1076" s="74">
        <v>404</v>
      </c>
      <c r="N1076" s="74">
        <v>176</v>
      </c>
      <c r="O1076" s="74">
        <v>47</v>
      </c>
      <c r="P1076" s="74">
        <v>128</v>
      </c>
      <c r="Q1076" s="17">
        <v>226</v>
      </c>
      <c r="R1076" s="17">
        <v>139</v>
      </c>
      <c r="S1076" s="17">
        <v>104</v>
      </c>
      <c r="T1076" s="17">
        <v>179</v>
      </c>
      <c r="U1076" s="55">
        <f>+Table1[[#This Row],[Thames Turbo Sprint Triathlon]]/$M$3</f>
        <v>1</v>
      </c>
      <c r="V1076" s="55">
        <f t="shared" si="390"/>
        <v>1</v>
      </c>
      <c r="W1076" s="55">
        <f t="shared" si="391"/>
        <v>1</v>
      </c>
      <c r="X1076" s="55">
        <f t="shared" si="392"/>
        <v>1</v>
      </c>
      <c r="Y1076" s="55">
        <f t="shared" si="393"/>
        <v>0.43883495145631068</v>
      </c>
      <c r="Z1076" s="55">
        <f>+Table1[[#This Row],[Hillingdon Sprint Triathlon]]/$R$3</f>
        <v>1</v>
      </c>
      <c r="AA1076" s="55">
        <f>+Table1[[#This Row],[London Fields]]/$S$3</f>
        <v>1</v>
      </c>
      <c r="AB1076" s="55">
        <f>+Table1[[#This Row],[Jekyll &amp; Hyde Park Duathlon]]/$T$3</f>
        <v>1</v>
      </c>
      <c r="AC1076" s="65">
        <f t="shared" si="394"/>
        <v>3.4388349514563106</v>
      </c>
      <c r="AD1076" s="55"/>
      <c r="AE1076" s="55"/>
      <c r="AF1076" s="55"/>
      <c r="AG1076" s="55">
        <f t="shared" ref="AG1076:AG1080" si="406">+AC1076</f>
        <v>3.4388349514563106</v>
      </c>
      <c r="AH1076" s="55"/>
      <c r="AI1076" s="55"/>
      <c r="AJ1076" s="73">
        <f>COUNT(Table1[[#This Row],[F open]:[M SuperVet]])</f>
        <v>1</v>
      </c>
    </row>
    <row r="1077" spans="1:36" hidden="1" x14ac:dyDescent="0.2">
      <c r="A1077" s="16" t="str">
        <f t="shared" si="396"/>
        <v xml:space="preserve"> </v>
      </c>
      <c r="B1077" s="16" t="s">
        <v>2155</v>
      </c>
      <c r="C1077" s="15"/>
      <c r="D1077" s="29" t="s">
        <v>217</v>
      </c>
      <c r="E1077" s="29" t="s">
        <v>188</v>
      </c>
      <c r="F1077" s="82">
        <f t="shared" si="389"/>
        <v>160</v>
      </c>
      <c r="G1077" s="82" t="str">
        <f>IF(Table1[[#This Row],[F open]]=""," ",RANK(AD1077,$AD$5:$AD$1454,1))</f>
        <v xml:space="preserve"> </v>
      </c>
      <c r="H1077" s="82" t="str">
        <f>IF(Table1[[#This Row],[F Vet]]=""," ",RANK(AE1077,$AE$5:$AE$1454,1))</f>
        <v xml:space="preserve"> </v>
      </c>
      <c r="I1077" s="82" t="str">
        <f>IF(Table1[[#This Row],[F SuperVet]]=""," ",RANK(AF1077,$AF$5:$AF$1454,1))</f>
        <v xml:space="preserve"> </v>
      </c>
      <c r="J1077" s="82">
        <f>IF(Table1[[#This Row],[M Open]]=""," ",RANK(AG1077,$AG$5:$AG$1454,1))</f>
        <v>89</v>
      </c>
      <c r="K1077" s="82" t="str">
        <f>IF(Table1[[#This Row],[M Vet]]=""," ",RANK(AH1077,$AH$5:$AH$1454,1))</f>
        <v xml:space="preserve"> </v>
      </c>
      <c r="L1077" s="82" t="str">
        <f>IF(Table1[[#This Row],[M SuperVet]]=""," ",RANK(AI1077,$AI$5:$AI$1454,1))</f>
        <v xml:space="preserve"> </v>
      </c>
      <c r="M1077" s="74">
        <v>404</v>
      </c>
      <c r="N1077" s="74">
        <v>176</v>
      </c>
      <c r="O1077" s="74">
        <v>47</v>
      </c>
      <c r="P1077" s="74">
        <v>128</v>
      </c>
      <c r="Q1077" s="17">
        <v>515</v>
      </c>
      <c r="R1077" s="17">
        <v>139</v>
      </c>
      <c r="S1077" s="17">
        <v>104</v>
      </c>
      <c r="T1077" s="17">
        <v>8</v>
      </c>
      <c r="U1077" s="55">
        <f>+Table1[[#This Row],[Thames Turbo Sprint Triathlon]]/$M$3</f>
        <v>1</v>
      </c>
      <c r="V1077" s="55">
        <f t="shared" si="390"/>
        <v>1</v>
      </c>
      <c r="W1077" s="55">
        <f t="shared" si="391"/>
        <v>1</v>
      </c>
      <c r="X1077" s="55">
        <f t="shared" si="392"/>
        <v>1</v>
      </c>
      <c r="Y1077" s="55">
        <f t="shared" si="393"/>
        <v>1</v>
      </c>
      <c r="Z1077" s="55">
        <f>+Table1[[#This Row],[Hillingdon Sprint Triathlon]]/$R$3</f>
        <v>1</v>
      </c>
      <c r="AA1077" s="55">
        <f>+Table1[[#This Row],[London Fields]]/$S$3</f>
        <v>1</v>
      </c>
      <c r="AB1077" s="55">
        <f>+Table1[[#This Row],[Jekyll &amp; Hyde Park Duathlon]]/$T$3</f>
        <v>4.4692737430167599E-2</v>
      </c>
      <c r="AC1077" s="65">
        <f t="shared" si="394"/>
        <v>3.0446927374301676</v>
      </c>
      <c r="AD1077" s="55"/>
      <c r="AE1077" s="55"/>
      <c r="AF1077" s="55"/>
      <c r="AG1077" s="55">
        <f t="shared" si="406"/>
        <v>3.0446927374301676</v>
      </c>
      <c r="AH1077" s="55"/>
      <c r="AI1077" s="55"/>
      <c r="AJ1077" s="73">
        <f>COUNT(Table1[[#This Row],[F open]:[M SuperVet]])</f>
        <v>1</v>
      </c>
    </row>
    <row r="1078" spans="1:36" hidden="1" x14ac:dyDescent="0.2">
      <c r="A1078" s="16" t="str">
        <f t="shared" si="396"/>
        <v xml:space="preserve"> </v>
      </c>
      <c r="B1078" s="16" t="s">
        <v>1548</v>
      </c>
      <c r="C1078" s="15" t="s">
        <v>122</v>
      </c>
      <c r="D1078" s="29" t="s">
        <v>217</v>
      </c>
      <c r="E1078" s="29" t="s">
        <v>1530</v>
      </c>
      <c r="F1078" s="82">
        <f t="shared" si="389"/>
        <v>460</v>
      </c>
      <c r="G1078" s="82" t="str">
        <f>IF(Table1[[#This Row],[F open]]=""," ",RANK(AD1078,$AD$5:$AD$1454,1))</f>
        <v xml:space="preserve"> </v>
      </c>
      <c r="H1078" s="82" t="str">
        <f>IF(Table1[[#This Row],[F Vet]]=""," ",RANK(AE1078,$AE$5:$AE$1454,1))</f>
        <v xml:space="preserve"> </v>
      </c>
      <c r="I1078" s="82" t="str">
        <f>IF(Table1[[#This Row],[F SuperVet]]=""," ",RANK(AF1078,$AF$5:$AF$1454,1))</f>
        <v xml:space="preserve"> </v>
      </c>
      <c r="J1078" s="82">
        <f>IF(Table1[[#This Row],[M Open]]=""," ",RANK(AG1078,$AG$5:$AG$1454,1))</f>
        <v>264</v>
      </c>
      <c r="K1078" s="82" t="str">
        <f>IF(Table1[[#This Row],[M Vet]]=""," ",RANK(AH1078,$AH$5:$AH$1454,1))</f>
        <v xml:space="preserve"> </v>
      </c>
      <c r="L1078" s="82" t="str">
        <f>IF(Table1[[#This Row],[M SuperVet]]=""," ",RANK(AI1078,$AI$5:$AI$1454,1))</f>
        <v xml:space="preserve"> </v>
      </c>
      <c r="M1078" s="74">
        <v>404</v>
      </c>
      <c r="N1078" s="74">
        <v>176</v>
      </c>
      <c r="O1078" s="74">
        <v>47</v>
      </c>
      <c r="P1078" s="74">
        <v>38</v>
      </c>
      <c r="Q1078" s="17">
        <v>515</v>
      </c>
      <c r="R1078" s="17">
        <v>139</v>
      </c>
      <c r="S1078" s="17">
        <v>104</v>
      </c>
      <c r="T1078" s="17">
        <v>179</v>
      </c>
      <c r="U1078" s="55">
        <f>+Table1[[#This Row],[Thames Turbo Sprint Triathlon]]/$M$3</f>
        <v>1</v>
      </c>
      <c r="V1078" s="55">
        <f t="shared" si="390"/>
        <v>1</v>
      </c>
      <c r="W1078" s="55">
        <f t="shared" si="391"/>
        <v>1</v>
      </c>
      <c r="X1078" s="55">
        <f t="shared" si="392"/>
        <v>0.296875</v>
      </c>
      <c r="Y1078" s="55">
        <f t="shared" si="393"/>
        <v>1</v>
      </c>
      <c r="Z1078" s="55">
        <f>+Table1[[#This Row],[Hillingdon Sprint Triathlon]]/$R$3</f>
        <v>1</v>
      </c>
      <c r="AA1078" s="55">
        <f>+Table1[[#This Row],[London Fields]]/$S$3</f>
        <v>1</v>
      </c>
      <c r="AB1078" s="55">
        <f>+Table1[[#This Row],[Jekyll &amp; Hyde Park Duathlon]]/$T$3</f>
        <v>1</v>
      </c>
      <c r="AC1078" s="65">
        <f t="shared" si="394"/>
        <v>3.296875</v>
      </c>
      <c r="AD1078" s="55"/>
      <c r="AE1078" s="55"/>
      <c r="AF1078" s="55"/>
      <c r="AG1078" s="55">
        <f t="shared" si="406"/>
        <v>3.296875</v>
      </c>
      <c r="AH1078" s="55"/>
      <c r="AI1078" s="55"/>
      <c r="AJ1078" s="73">
        <f>COUNT(Table1[[#This Row],[F open]:[M SuperVet]])</f>
        <v>1</v>
      </c>
    </row>
    <row r="1079" spans="1:36" hidden="1" x14ac:dyDescent="0.2">
      <c r="A1079" s="16" t="str">
        <f t="shared" si="396"/>
        <v xml:space="preserve"> </v>
      </c>
      <c r="B1079" s="16" t="s">
        <v>746</v>
      </c>
      <c r="C1079" s="15" t="s">
        <v>747</v>
      </c>
      <c r="D1079" s="29" t="s">
        <v>217</v>
      </c>
      <c r="E1079" s="29" t="s">
        <v>188</v>
      </c>
      <c r="F1079" s="82">
        <f t="shared" si="389"/>
        <v>179</v>
      </c>
      <c r="G1079" s="82" t="str">
        <f>IF(Table1[[#This Row],[F open]]=""," ",RANK(AD1079,$AD$5:$AD$1454,1))</f>
        <v xml:space="preserve"> </v>
      </c>
      <c r="H1079" s="82" t="str">
        <f>IF(Table1[[#This Row],[F Vet]]=""," ",RANK(AE1079,$AE$5:$AE$1454,1))</f>
        <v xml:space="preserve"> </v>
      </c>
      <c r="I1079" s="82" t="str">
        <f>IF(Table1[[#This Row],[F SuperVet]]=""," ",RANK(AF1079,$AF$5:$AF$1454,1))</f>
        <v xml:space="preserve"> </v>
      </c>
      <c r="J1079" s="82">
        <f>IF(Table1[[#This Row],[M Open]]=""," ",RANK(AG1079,$AG$5:$AG$1454,1))</f>
        <v>102</v>
      </c>
      <c r="K1079" s="82" t="str">
        <f>IF(Table1[[#This Row],[M Vet]]=""," ",RANK(AH1079,$AH$5:$AH$1454,1))</f>
        <v xml:space="preserve"> </v>
      </c>
      <c r="L1079" s="82" t="str">
        <f>IF(Table1[[#This Row],[M SuperVet]]=""," ",RANK(AI1079,$AI$5:$AI$1454,1))</f>
        <v xml:space="preserve"> </v>
      </c>
      <c r="M1079" s="74">
        <v>26</v>
      </c>
      <c r="N1079" s="74">
        <v>176</v>
      </c>
      <c r="O1079" s="74">
        <v>47</v>
      </c>
      <c r="P1079" s="74">
        <v>128</v>
      </c>
      <c r="Q1079" s="17">
        <v>515</v>
      </c>
      <c r="R1079" s="17">
        <v>139</v>
      </c>
      <c r="S1079" s="17">
        <v>104</v>
      </c>
      <c r="T1079" s="17">
        <v>179</v>
      </c>
      <c r="U1079" s="55">
        <f>+Table1[[#This Row],[Thames Turbo Sprint Triathlon]]/$M$3</f>
        <v>6.4356435643564358E-2</v>
      </c>
      <c r="V1079" s="55">
        <f t="shared" si="390"/>
        <v>1</v>
      </c>
      <c r="W1079" s="55">
        <f t="shared" si="391"/>
        <v>1</v>
      </c>
      <c r="X1079" s="55">
        <f t="shared" si="392"/>
        <v>1</v>
      </c>
      <c r="Y1079" s="55">
        <f t="shared" si="393"/>
        <v>1</v>
      </c>
      <c r="Z1079" s="55">
        <f>+Table1[[#This Row],[Hillingdon Sprint Triathlon]]/$R$3</f>
        <v>1</v>
      </c>
      <c r="AA1079" s="55">
        <f>+Table1[[#This Row],[London Fields]]/$S$3</f>
        <v>1</v>
      </c>
      <c r="AB1079" s="55">
        <f>+Table1[[#This Row],[Jekyll &amp; Hyde Park Duathlon]]/$T$3</f>
        <v>1</v>
      </c>
      <c r="AC1079" s="65">
        <f t="shared" si="394"/>
        <v>3.0643564356435644</v>
      </c>
      <c r="AD1079" s="55"/>
      <c r="AE1079" s="55"/>
      <c r="AF1079" s="55"/>
      <c r="AG1079" s="55">
        <f t="shared" si="406"/>
        <v>3.0643564356435644</v>
      </c>
      <c r="AH1079" s="55"/>
      <c r="AI1079" s="55"/>
      <c r="AJ1079" s="73">
        <f>COUNT(Table1[[#This Row],[F open]:[M SuperVet]])</f>
        <v>1</v>
      </c>
    </row>
    <row r="1080" spans="1:36" hidden="1" x14ac:dyDescent="0.2">
      <c r="A1080" s="16" t="str">
        <f t="shared" ref="A1080:A1084" si="407">IF(B1079=B1080,"y"," ")</f>
        <v xml:space="preserve"> </v>
      </c>
      <c r="B1080" s="16" t="s">
        <v>495</v>
      </c>
      <c r="C1080" s="15"/>
      <c r="D1080" s="29" t="s">
        <v>217</v>
      </c>
      <c r="E1080" s="29" t="s">
        <v>188</v>
      </c>
      <c r="F1080" s="82">
        <f t="shared" si="389"/>
        <v>88</v>
      </c>
      <c r="G1080" s="82" t="str">
        <f>IF(Table1[[#This Row],[F open]]=""," ",RANK(AD1080,$AD$5:$AD$1454,1))</f>
        <v xml:space="preserve"> </v>
      </c>
      <c r="H1080" s="82" t="str">
        <f>IF(Table1[[#This Row],[F Vet]]=""," ",RANK(AE1080,$AE$5:$AE$1454,1))</f>
        <v xml:space="preserve"> </v>
      </c>
      <c r="I1080" s="82" t="str">
        <f>IF(Table1[[#This Row],[F SuperVet]]=""," ",RANK(AF1080,$AF$5:$AF$1454,1))</f>
        <v xml:space="preserve"> </v>
      </c>
      <c r="J1080" s="82">
        <f>IF(Table1[[#This Row],[M Open]]=""," ",RANK(AG1080,$AG$5:$AG$1454,1))</f>
        <v>45</v>
      </c>
      <c r="K1080" s="82" t="str">
        <f>IF(Table1[[#This Row],[M Vet]]=""," ",RANK(AH1080,$AH$5:$AH$1454,1))</f>
        <v xml:space="preserve"> </v>
      </c>
      <c r="L1080" s="82" t="str">
        <f>IF(Table1[[#This Row],[M SuperVet]]=""," ",RANK(AI1080,$AI$5:$AI$1454,1))</f>
        <v xml:space="preserve"> </v>
      </c>
      <c r="M1080" s="74">
        <v>404</v>
      </c>
      <c r="N1080" s="74">
        <v>176</v>
      </c>
      <c r="O1080" s="74">
        <v>47</v>
      </c>
      <c r="P1080" s="74">
        <v>128</v>
      </c>
      <c r="Q1080" s="17">
        <v>48</v>
      </c>
      <c r="R1080" s="17">
        <v>139</v>
      </c>
      <c r="S1080" s="17">
        <v>104</v>
      </c>
      <c r="T1080" s="17">
        <v>87</v>
      </c>
      <c r="U1080" s="55">
        <f>+Table1[[#This Row],[Thames Turbo Sprint Triathlon]]/$M$3</f>
        <v>1</v>
      </c>
      <c r="V1080" s="55">
        <f t="shared" si="390"/>
        <v>1</v>
      </c>
      <c r="W1080" s="55">
        <f t="shared" si="391"/>
        <v>1</v>
      </c>
      <c r="X1080" s="55">
        <f t="shared" si="392"/>
        <v>1</v>
      </c>
      <c r="Y1080" s="55">
        <f t="shared" si="393"/>
        <v>9.3203883495145634E-2</v>
      </c>
      <c r="Z1080" s="55">
        <f>+Table1[[#This Row],[Hillingdon Sprint Triathlon]]/$R$3</f>
        <v>1</v>
      </c>
      <c r="AA1080" s="55">
        <f>+Table1[[#This Row],[London Fields]]/$S$3</f>
        <v>1</v>
      </c>
      <c r="AB1080" s="55">
        <f>+Table1[[#This Row],[Jekyll &amp; Hyde Park Duathlon]]/$T$3</f>
        <v>0.48603351955307261</v>
      </c>
      <c r="AC1080" s="65">
        <f t="shared" si="394"/>
        <v>2.5792374030482184</v>
      </c>
      <c r="AD1080" s="55"/>
      <c r="AE1080" s="55"/>
      <c r="AF1080" s="55"/>
      <c r="AG1080" s="55">
        <f t="shared" si="406"/>
        <v>2.5792374030482184</v>
      </c>
      <c r="AH1080" s="55"/>
      <c r="AI1080" s="55"/>
      <c r="AJ1080" s="73">
        <f>COUNT(Table1[[#This Row],[F open]:[M SuperVet]])</f>
        <v>1</v>
      </c>
    </row>
    <row r="1081" spans="1:36" hidden="1" x14ac:dyDescent="0.2">
      <c r="A1081" s="16" t="str">
        <f t="shared" si="407"/>
        <v xml:space="preserve"> </v>
      </c>
      <c r="B1081" s="16" t="s">
        <v>1964</v>
      </c>
      <c r="C1081" s="15"/>
      <c r="D1081" s="29" t="s">
        <v>1059</v>
      </c>
      <c r="E1081" s="29" t="s">
        <v>188</v>
      </c>
      <c r="F1081" s="82">
        <f t="shared" si="389"/>
        <v>1394</v>
      </c>
      <c r="G1081" s="82" t="str">
        <f>IF(Table1[[#This Row],[F open]]=""," ",RANK(AD1081,$AD$5:$AD$1454,1))</f>
        <v xml:space="preserve"> </v>
      </c>
      <c r="H1081" s="82" t="str">
        <f>IF(Table1[[#This Row],[F Vet]]=""," ",RANK(AE1081,$AE$5:$AE$1454,1))</f>
        <v xml:space="preserve"> </v>
      </c>
      <c r="I1081" s="82" t="str">
        <f>IF(Table1[[#This Row],[F SuperVet]]=""," ",RANK(AF1081,$AF$5:$AF$1454,1))</f>
        <v xml:space="preserve"> </v>
      </c>
      <c r="J1081" s="82" t="str">
        <f>IF(Table1[[#This Row],[M Open]]=""," ",RANK(AG1081,$AG$5:$AG$1454,1))</f>
        <v xml:space="preserve"> </v>
      </c>
      <c r="K1081" s="82" t="str">
        <f>IF(Table1[[#This Row],[M Vet]]=""," ",RANK(AH1081,$AH$5:$AH$1454,1))</f>
        <v xml:space="preserve"> </v>
      </c>
      <c r="L1081" s="82">
        <f>IF(Table1[[#This Row],[M SuperVet]]=""," ",RANK(AI1081,$AI$5:$AI$1454,1))</f>
        <v>84</v>
      </c>
      <c r="M1081" s="74">
        <v>404</v>
      </c>
      <c r="N1081" s="74">
        <v>176</v>
      </c>
      <c r="O1081" s="74">
        <v>47</v>
      </c>
      <c r="P1081" s="74">
        <v>128</v>
      </c>
      <c r="Q1081" s="17">
        <v>495</v>
      </c>
      <c r="R1081" s="17">
        <v>139</v>
      </c>
      <c r="S1081" s="17">
        <v>104</v>
      </c>
      <c r="T1081" s="17">
        <v>179</v>
      </c>
      <c r="U1081" s="55">
        <f>+Table1[[#This Row],[Thames Turbo Sprint Triathlon]]/$M$3</f>
        <v>1</v>
      </c>
      <c r="V1081" s="55">
        <f t="shared" si="390"/>
        <v>1</v>
      </c>
      <c r="W1081" s="55">
        <f t="shared" si="391"/>
        <v>1</v>
      </c>
      <c r="X1081" s="55">
        <f t="shared" si="392"/>
        <v>1</v>
      </c>
      <c r="Y1081" s="55">
        <f t="shared" si="393"/>
        <v>0.96116504854368934</v>
      </c>
      <c r="Z1081" s="55">
        <f>+Table1[[#This Row],[Hillingdon Sprint Triathlon]]/$R$3</f>
        <v>1</v>
      </c>
      <c r="AA1081" s="55">
        <f>+Table1[[#This Row],[London Fields]]/$S$3</f>
        <v>1</v>
      </c>
      <c r="AB1081" s="55">
        <f>+Table1[[#This Row],[Jekyll &amp; Hyde Park Duathlon]]/$T$3</f>
        <v>1</v>
      </c>
      <c r="AC1081" s="65">
        <f t="shared" si="394"/>
        <v>3.9611650485436893</v>
      </c>
      <c r="AD1081" s="55"/>
      <c r="AE1081" s="55"/>
      <c r="AF1081" s="55"/>
      <c r="AG1081" s="55"/>
      <c r="AH1081" s="55"/>
      <c r="AI1081" s="55">
        <f>+AC1081</f>
        <v>3.9611650485436893</v>
      </c>
      <c r="AJ1081" s="73">
        <f>COUNT(Table1[[#This Row],[F open]:[M SuperVet]])</f>
        <v>1</v>
      </c>
    </row>
    <row r="1082" spans="1:36" hidden="1" x14ac:dyDescent="0.2">
      <c r="A1082" s="16" t="str">
        <f t="shared" si="407"/>
        <v xml:space="preserve"> </v>
      </c>
      <c r="B1082" s="16" t="s">
        <v>1450</v>
      </c>
      <c r="C1082" s="15"/>
      <c r="D1082" s="29" t="s">
        <v>217</v>
      </c>
      <c r="E1082" s="29" t="s">
        <v>188</v>
      </c>
      <c r="F1082" s="82">
        <f t="shared" si="389"/>
        <v>1036</v>
      </c>
      <c r="G1082" s="82" t="str">
        <f>IF(Table1[[#This Row],[F open]]=""," ",RANK(AD1082,$AD$5:$AD$1454,1))</f>
        <v xml:space="preserve"> </v>
      </c>
      <c r="H1082" s="82" t="str">
        <f>IF(Table1[[#This Row],[F Vet]]=""," ",RANK(AE1082,$AE$5:$AE$1454,1))</f>
        <v xml:space="preserve"> </v>
      </c>
      <c r="I1082" s="82" t="str">
        <f>IF(Table1[[#This Row],[F SuperVet]]=""," ",RANK(AF1082,$AF$5:$AF$1454,1))</f>
        <v xml:space="preserve"> </v>
      </c>
      <c r="J1082" s="82">
        <f>IF(Table1[[#This Row],[M Open]]=""," ",RANK(AG1082,$AG$5:$AG$1454,1))</f>
        <v>502</v>
      </c>
      <c r="K1082" s="82" t="str">
        <f>IF(Table1[[#This Row],[M Vet]]=""," ",RANK(AH1082,$AH$5:$AH$1454,1))</f>
        <v xml:space="preserve"> </v>
      </c>
      <c r="L1082" s="82" t="str">
        <f>IF(Table1[[#This Row],[M SuperVet]]=""," ",RANK(AI1082,$AI$5:$AI$1454,1))</f>
        <v xml:space="preserve"> </v>
      </c>
      <c r="M1082" s="74">
        <v>404</v>
      </c>
      <c r="N1082" s="74">
        <v>128</v>
      </c>
      <c r="O1082" s="74">
        <v>47</v>
      </c>
      <c r="P1082" s="74">
        <v>128</v>
      </c>
      <c r="Q1082" s="17">
        <v>515</v>
      </c>
      <c r="R1082" s="17">
        <v>139</v>
      </c>
      <c r="S1082" s="17">
        <v>104</v>
      </c>
      <c r="T1082" s="17">
        <v>179</v>
      </c>
      <c r="U1082" s="55">
        <f>+Table1[[#This Row],[Thames Turbo Sprint Triathlon]]/$M$3</f>
        <v>1</v>
      </c>
      <c r="V1082" s="55">
        <f t="shared" si="390"/>
        <v>0.72727272727272729</v>
      </c>
      <c r="W1082" s="55">
        <f t="shared" si="391"/>
        <v>1</v>
      </c>
      <c r="X1082" s="55">
        <f t="shared" si="392"/>
        <v>1</v>
      </c>
      <c r="Y1082" s="55">
        <f t="shared" si="393"/>
        <v>1</v>
      </c>
      <c r="Z1082" s="55">
        <f>+Table1[[#This Row],[Hillingdon Sprint Triathlon]]/$R$3</f>
        <v>1</v>
      </c>
      <c r="AA1082" s="55">
        <f>+Table1[[#This Row],[London Fields]]/$S$3</f>
        <v>1</v>
      </c>
      <c r="AB1082" s="55">
        <f>+Table1[[#This Row],[Jekyll &amp; Hyde Park Duathlon]]/$T$3</f>
        <v>1</v>
      </c>
      <c r="AC1082" s="65">
        <f t="shared" si="394"/>
        <v>3.7272727272727275</v>
      </c>
      <c r="AD1082" s="55"/>
      <c r="AE1082" s="55"/>
      <c r="AF1082" s="55"/>
      <c r="AG1082" s="55">
        <f>+AC1082</f>
        <v>3.7272727272727275</v>
      </c>
      <c r="AH1082" s="55"/>
      <c r="AI1082" s="55"/>
      <c r="AJ1082" s="73">
        <f>COUNT(Table1[[#This Row],[F open]:[M SuperVet]])</f>
        <v>1</v>
      </c>
    </row>
    <row r="1083" spans="1:36" x14ac:dyDescent="0.2">
      <c r="A1083" s="16" t="str">
        <f t="shared" si="407"/>
        <v xml:space="preserve"> </v>
      </c>
      <c r="B1083" s="16" t="s">
        <v>2251</v>
      </c>
      <c r="C1083" s="15"/>
      <c r="D1083" s="29" t="s">
        <v>217</v>
      </c>
      <c r="E1083" s="29" t="s">
        <v>194</v>
      </c>
      <c r="F1083" s="82">
        <f t="shared" si="389"/>
        <v>1234</v>
      </c>
      <c r="G1083" s="82">
        <f>IF(Table1[[#This Row],[F open]]=""," ",RANK(AD1083,$AD$5:$AD$1454,1))</f>
        <v>227</v>
      </c>
      <c r="H1083" s="82" t="str">
        <f>IF(Table1[[#This Row],[F Vet]]=""," ",RANK(AE1083,$AE$5:$AE$1454,1))</f>
        <v xml:space="preserve"> </v>
      </c>
      <c r="I1083" s="82" t="str">
        <f>IF(Table1[[#This Row],[F SuperVet]]=""," ",RANK(AF1083,$AF$5:$AF$1454,1))</f>
        <v xml:space="preserve"> </v>
      </c>
      <c r="J1083" s="82" t="str">
        <f>IF(Table1[[#This Row],[M Open]]=""," ",RANK(AG1083,$AG$5:$AG$1454,1))</f>
        <v xml:space="preserve"> </v>
      </c>
      <c r="K1083" s="82" t="str">
        <f>IF(Table1[[#This Row],[M Vet]]=""," ",RANK(AH1083,$AH$5:$AH$1454,1))</f>
        <v xml:space="preserve"> </v>
      </c>
      <c r="L1083" s="82" t="str">
        <f>IF(Table1[[#This Row],[M SuperVet]]=""," ",RANK(AI1083,$AI$5:$AI$1454,1))</f>
        <v xml:space="preserve"> </v>
      </c>
      <c r="M1083" s="74">
        <v>404</v>
      </c>
      <c r="N1083" s="74">
        <v>176</v>
      </c>
      <c r="O1083" s="74">
        <v>47</v>
      </c>
      <c r="P1083" s="74">
        <v>128</v>
      </c>
      <c r="Q1083" s="17">
        <v>515</v>
      </c>
      <c r="R1083" s="17">
        <v>139</v>
      </c>
      <c r="S1083" s="17">
        <v>104</v>
      </c>
      <c r="T1083" s="17">
        <v>154</v>
      </c>
      <c r="U1083" s="55">
        <f>+Table1[[#This Row],[Thames Turbo Sprint Triathlon]]/$M$3</f>
        <v>1</v>
      </c>
      <c r="V1083" s="55">
        <f t="shared" si="390"/>
        <v>1</v>
      </c>
      <c r="W1083" s="55">
        <f t="shared" si="391"/>
        <v>1</v>
      </c>
      <c r="X1083" s="55">
        <f t="shared" si="392"/>
        <v>1</v>
      </c>
      <c r="Y1083" s="55">
        <f t="shared" si="393"/>
        <v>1</v>
      </c>
      <c r="Z1083" s="55">
        <f>+Table1[[#This Row],[Hillingdon Sprint Triathlon]]/$R$3</f>
        <v>1</v>
      </c>
      <c r="AA1083" s="55">
        <f>+Table1[[#This Row],[London Fields]]/$S$3</f>
        <v>1</v>
      </c>
      <c r="AB1083" s="55">
        <f>+Table1[[#This Row],[Jekyll &amp; Hyde Park Duathlon]]/$T$3</f>
        <v>0.86033519553072624</v>
      </c>
      <c r="AC1083" s="65">
        <f t="shared" si="394"/>
        <v>3.8603351955307263</v>
      </c>
      <c r="AD1083" s="55">
        <f>+AC1083</f>
        <v>3.8603351955307263</v>
      </c>
      <c r="AE1083" s="55"/>
      <c r="AF1083" s="55"/>
      <c r="AG1083" s="55"/>
      <c r="AH1083" s="55"/>
      <c r="AI1083" s="55"/>
      <c r="AJ1083" s="73">
        <f>COUNT(Table1[[#This Row],[F open]:[M SuperVet]])</f>
        <v>1</v>
      </c>
    </row>
    <row r="1084" spans="1:36" hidden="1" x14ac:dyDescent="0.2">
      <c r="A1084" s="16" t="str">
        <f t="shared" si="407"/>
        <v xml:space="preserve"> </v>
      </c>
      <c r="B1084" s="16" t="s">
        <v>987</v>
      </c>
      <c r="C1084" s="15"/>
      <c r="D1084" s="29" t="s">
        <v>217</v>
      </c>
      <c r="E1084" s="29" t="s">
        <v>188</v>
      </c>
      <c r="F1084" s="82">
        <f t="shared" si="389"/>
        <v>1189</v>
      </c>
      <c r="G1084" s="82" t="str">
        <f>IF(Table1[[#This Row],[F open]]=""," ",RANK(AD1084,$AD$5:$AD$1454,1))</f>
        <v xml:space="preserve"> </v>
      </c>
      <c r="H1084" s="82" t="str">
        <f>IF(Table1[[#This Row],[F Vet]]=""," ",RANK(AE1084,$AE$5:$AE$1454,1))</f>
        <v xml:space="preserve"> </v>
      </c>
      <c r="I1084" s="82" t="str">
        <f>IF(Table1[[#This Row],[F SuperVet]]=""," ",RANK(AF1084,$AF$5:$AF$1454,1))</f>
        <v xml:space="preserve"> </v>
      </c>
      <c r="J1084" s="82">
        <f>IF(Table1[[#This Row],[M Open]]=""," ",RANK(AG1084,$AG$5:$AG$1454,1))</f>
        <v>543</v>
      </c>
      <c r="K1084" s="82" t="str">
        <f>IF(Table1[[#This Row],[M Vet]]=""," ",RANK(AH1084,$AH$5:$AH$1454,1))</f>
        <v xml:space="preserve"> </v>
      </c>
      <c r="L1084" s="82" t="str">
        <f>IF(Table1[[#This Row],[M SuperVet]]=""," ",RANK(AI1084,$AI$5:$AI$1454,1))</f>
        <v xml:space="preserve"> </v>
      </c>
      <c r="M1084" s="74">
        <v>336</v>
      </c>
      <c r="N1084" s="74">
        <v>176</v>
      </c>
      <c r="O1084" s="74">
        <v>47</v>
      </c>
      <c r="P1084" s="74">
        <v>128</v>
      </c>
      <c r="Q1084" s="17">
        <v>515</v>
      </c>
      <c r="R1084" s="17">
        <v>139</v>
      </c>
      <c r="S1084" s="17">
        <v>104</v>
      </c>
      <c r="T1084" s="17">
        <v>179</v>
      </c>
      <c r="U1084" s="55">
        <f>+Table1[[#This Row],[Thames Turbo Sprint Triathlon]]/$M$3</f>
        <v>0.83168316831683164</v>
      </c>
      <c r="V1084" s="55">
        <f t="shared" si="390"/>
        <v>1</v>
      </c>
      <c r="W1084" s="55">
        <f t="shared" si="391"/>
        <v>1</v>
      </c>
      <c r="X1084" s="55">
        <f t="shared" si="392"/>
        <v>1</v>
      </c>
      <c r="Y1084" s="55">
        <f t="shared" si="393"/>
        <v>1</v>
      </c>
      <c r="Z1084" s="55">
        <f>+Table1[[#This Row],[Hillingdon Sprint Triathlon]]/$R$3</f>
        <v>1</v>
      </c>
      <c r="AA1084" s="55">
        <f>+Table1[[#This Row],[London Fields]]/$S$3</f>
        <v>1</v>
      </c>
      <c r="AB1084" s="55">
        <f>+Table1[[#This Row],[Jekyll &amp; Hyde Park Duathlon]]/$T$3</f>
        <v>1</v>
      </c>
      <c r="AC1084" s="65">
        <f t="shared" si="394"/>
        <v>3.8316831683168315</v>
      </c>
      <c r="AD1084" s="55"/>
      <c r="AE1084" s="55"/>
      <c r="AF1084" s="55"/>
      <c r="AG1084" s="55">
        <f t="shared" ref="AG1084:AG1086" si="408">+AC1084</f>
        <v>3.8316831683168315</v>
      </c>
      <c r="AH1084" s="55"/>
      <c r="AI1084" s="55"/>
      <c r="AJ1084" s="73">
        <f>COUNT(Table1[[#This Row],[F open]:[M SuperVet]])</f>
        <v>1</v>
      </c>
    </row>
    <row r="1085" spans="1:36" hidden="1" x14ac:dyDescent="0.2">
      <c r="A1085" s="16" t="str">
        <f t="shared" ref="A1085:A1105" si="409">IF(B1084=B1085,"y"," ")</f>
        <v xml:space="preserve"> </v>
      </c>
      <c r="B1085" s="16" t="s">
        <v>523</v>
      </c>
      <c r="C1085" s="15" t="s">
        <v>126</v>
      </c>
      <c r="D1085" s="29" t="s">
        <v>217</v>
      </c>
      <c r="E1085" s="29" t="s">
        <v>188</v>
      </c>
      <c r="F1085" s="82">
        <f t="shared" si="389"/>
        <v>615</v>
      </c>
      <c r="G1085" s="82" t="str">
        <f>IF(Table1[[#This Row],[F open]]=""," ",RANK(AD1085,$AD$5:$AD$1454,1))</f>
        <v xml:space="preserve"> </v>
      </c>
      <c r="H1085" s="82" t="str">
        <f>IF(Table1[[#This Row],[F Vet]]=""," ",RANK(AE1085,$AE$5:$AE$1454,1))</f>
        <v xml:space="preserve"> </v>
      </c>
      <c r="I1085" s="82" t="str">
        <f>IF(Table1[[#This Row],[F SuperVet]]=""," ",RANK(AF1085,$AF$5:$AF$1454,1))</f>
        <v xml:space="preserve"> </v>
      </c>
      <c r="J1085" s="82">
        <f>IF(Table1[[#This Row],[M Open]]=""," ",RANK(AG1085,$AG$5:$AG$1454,1))</f>
        <v>337</v>
      </c>
      <c r="K1085" s="82" t="str">
        <f>IF(Table1[[#This Row],[M Vet]]=""," ",RANK(AH1085,$AH$5:$AH$1454,1))</f>
        <v xml:space="preserve"> </v>
      </c>
      <c r="L1085" s="82" t="str">
        <f>IF(Table1[[#This Row],[M SuperVet]]=""," ",RANK(AI1085,$AI$5:$AI$1454,1))</f>
        <v xml:space="preserve"> </v>
      </c>
      <c r="M1085" s="74">
        <v>404</v>
      </c>
      <c r="N1085" s="74">
        <v>176</v>
      </c>
      <c r="O1085" s="74">
        <v>47</v>
      </c>
      <c r="P1085" s="74">
        <v>128</v>
      </c>
      <c r="Q1085" s="17">
        <v>216</v>
      </c>
      <c r="R1085" s="17">
        <v>139</v>
      </c>
      <c r="S1085" s="17">
        <v>104</v>
      </c>
      <c r="T1085" s="17">
        <v>179</v>
      </c>
      <c r="U1085" s="55">
        <f>+Table1[[#This Row],[Thames Turbo Sprint Triathlon]]/$M$3</f>
        <v>1</v>
      </c>
      <c r="V1085" s="55">
        <f t="shared" si="390"/>
        <v>1</v>
      </c>
      <c r="W1085" s="55">
        <f t="shared" si="391"/>
        <v>1</v>
      </c>
      <c r="X1085" s="55">
        <f t="shared" si="392"/>
        <v>1</v>
      </c>
      <c r="Y1085" s="55">
        <f t="shared" si="393"/>
        <v>0.41941747572815535</v>
      </c>
      <c r="Z1085" s="55">
        <f>+Table1[[#This Row],[Hillingdon Sprint Triathlon]]/$R$3</f>
        <v>1</v>
      </c>
      <c r="AA1085" s="55">
        <f>+Table1[[#This Row],[London Fields]]/$S$3</f>
        <v>1</v>
      </c>
      <c r="AB1085" s="55">
        <f>+Table1[[#This Row],[Jekyll &amp; Hyde Park Duathlon]]/$T$3</f>
        <v>1</v>
      </c>
      <c r="AC1085" s="65">
        <f t="shared" si="394"/>
        <v>3.4194174757281552</v>
      </c>
      <c r="AD1085" s="55"/>
      <c r="AE1085" s="55"/>
      <c r="AF1085" s="55"/>
      <c r="AG1085" s="55">
        <f t="shared" si="408"/>
        <v>3.4194174757281552</v>
      </c>
      <c r="AH1085" s="55"/>
      <c r="AI1085" s="55"/>
      <c r="AJ1085" s="73">
        <f>COUNT(Table1[[#This Row],[F open]:[M SuperVet]])</f>
        <v>1</v>
      </c>
    </row>
    <row r="1086" spans="1:36" hidden="1" x14ac:dyDescent="0.2">
      <c r="A1086" s="16" t="str">
        <f t="shared" si="409"/>
        <v xml:space="preserve"> </v>
      </c>
      <c r="B1086" s="16" t="s">
        <v>1775</v>
      </c>
      <c r="C1086" s="15"/>
      <c r="D1086" s="29" t="s">
        <v>217</v>
      </c>
      <c r="E1086" s="29" t="s">
        <v>188</v>
      </c>
      <c r="F1086" s="82">
        <f t="shared" si="389"/>
        <v>700</v>
      </c>
      <c r="G1086" s="82" t="str">
        <f>IF(Table1[[#This Row],[F open]]=""," ",RANK(AD1086,$AD$5:$AD$1454,1))</f>
        <v xml:space="preserve"> </v>
      </c>
      <c r="H1086" s="82" t="str">
        <f>IF(Table1[[#This Row],[F Vet]]=""," ",RANK(AE1086,$AE$5:$AE$1454,1))</f>
        <v xml:space="preserve"> </v>
      </c>
      <c r="I1086" s="82" t="str">
        <f>IF(Table1[[#This Row],[F SuperVet]]=""," ",RANK(AF1086,$AF$5:$AF$1454,1))</f>
        <v xml:space="preserve"> </v>
      </c>
      <c r="J1086" s="82">
        <f>IF(Table1[[#This Row],[M Open]]=""," ",RANK(AG1086,$AG$5:$AG$1454,1))</f>
        <v>378</v>
      </c>
      <c r="K1086" s="82" t="str">
        <f>IF(Table1[[#This Row],[M Vet]]=""," ",RANK(AH1086,$AH$5:$AH$1454,1))</f>
        <v xml:space="preserve"> </v>
      </c>
      <c r="L1086" s="82" t="str">
        <f>IF(Table1[[#This Row],[M SuperVet]]=""," ",RANK(AI1086,$AI$5:$AI$1454,1))</f>
        <v xml:space="preserve"> </v>
      </c>
      <c r="M1086" s="74">
        <v>404</v>
      </c>
      <c r="N1086" s="74">
        <v>176</v>
      </c>
      <c r="O1086" s="74">
        <v>47</v>
      </c>
      <c r="P1086" s="74">
        <v>128</v>
      </c>
      <c r="Q1086" s="17">
        <v>251</v>
      </c>
      <c r="R1086" s="17">
        <v>139</v>
      </c>
      <c r="S1086" s="17">
        <v>104</v>
      </c>
      <c r="T1086" s="17">
        <v>179</v>
      </c>
      <c r="U1086" s="55">
        <f>+Table1[[#This Row],[Thames Turbo Sprint Triathlon]]/$M$3</f>
        <v>1</v>
      </c>
      <c r="V1086" s="55">
        <f t="shared" si="390"/>
        <v>1</v>
      </c>
      <c r="W1086" s="55">
        <f t="shared" si="391"/>
        <v>1</v>
      </c>
      <c r="X1086" s="55">
        <f t="shared" si="392"/>
        <v>1</v>
      </c>
      <c r="Y1086" s="55">
        <f t="shared" si="393"/>
        <v>0.48737864077669901</v>
      </c>
      <c r="Z1086" s="55">
        <f>+Table1[[#This Row],[Hillingdon Sprint Triathlon]]/$R$3</f>
        <v>1</v>
      </c>
      <c r="AA1086" s="55">
        <f>+Table1[[#This Row],[London Fields]]/$S$3</f>
        <v>1</v>
      </c>
      <c r="AB1086" s="55">
        <f>+Table1[[#This Row],[Jekyll &amp; Hyde Park Duathlon]]/$T$3</f>
        <v>1</v>
      </c>
      <c r="AC1086" s="65">
        <f t="shared" si="394"/>
        <v>3.4873786407766989</v>
      </c>
      <c r="AD1086" s="55"/>
      <c r="AE1086" s="55"/>
      <c r="AF1086" s="55"/>
      <c r="AG1086" s="55">
        <f t="shared" si="408"/>
        <v>3.4873786407766989</v>
      </c>
      <c r="AH1086" s="55"/>
      <c r="AI1086" s="55"/>
      <c r="AJ1086" s="73">
        <f>COUNT(Table1[[#This Row],[F open]:[M SuperVet]])</f>
        <v>1</v>
      </c>
    </row>
    <row r="1087" spans="1:36" hidden="1" x14ac:dyDescent="0.2">
      <c r="A1087" s="16" t="str">
        <f t="shared" si="409"/>
        <v xml:space="preserve"> </v>
      </c>
      <c r="B1087" s="16" t="s">
        <v>619</v>
      </c>
      <c r="C1087" s="15" t="s">
        <v>70</v>
      </c>
      <c r="D1087" s="29" t="s">
        <v>397</v>
      </c>
      <c r="E1087" s="29" t="s">
        <v>188</v>
      </c>
      <c r="F1087" s="82">
        <f t="shared" si="389"/>
        <v>606</v>
      </c>
      <c r="G1087" s="82" t="str">
        <f>IF(Table1[[#This Row],[F open]]=""," ",RANK(AD1087,$AD$5:$AD$1454,1))</f>
        <v xml:space="preserve"> </v>
      </c>
      <c r="H1087" s="82" t="str">
        <f>IF(Table1[[#This Row],[F Vet]]=""," ",RANK(AE1087,$AE$5:$AE$1454,1))</f>
        <v xml:space="preserve"> </v>
      </c>
      <c r="I1087" s="82" t="str">
        <f>IF(Table1[[#This Row],[F SuperVet]]=""," ",RANK(AF1087,$AF$5:$AF$1454,1))</f>
        <v xml:space="preserve"> </v>
      </c>
      <c r="J1087" s="82" t="str">
        <f>IF(Table1[[#This Row],[M Open]]=""," ",RANK(AG1087,$AG$5:$AG$1454,1))</f>
        <v xml:space="preserve"> </v>
      </c>
      <c r="K1087" s="82">
        <f>IF(Table1[[#This Row],[M Vet]]=""," ",RANK(AH1087,$AH$5:$AH$1454,1))</f>
        <v>151</v>
      </c>
      <c r="L1087" s="82" t="str">
        <f>IF(Table1[[#This Row],[M SuperVet]]=""," ",RANK(AI1087,$AI$5:$AI$1454,1))</f>
        <v xml:space="preserve"> </v>
      </c>
      <c r="M1087" s="74">
        <v>167</v>
      </c>
      <c r="N1087" s="74">
        <v>176</v>
      </c>
      <c r="O1087" s="74">
        <v>47</v>
      </c>
      <c r="P1087" s="74">
        <v>128</v>
      </c>
      <c r="Q1087" s="17">
        <v>515</v>
      </c>
      <c r="R1087" s="17">
        <v>139</v>
      </c>
      <c r="S1087" s="17">
        <v>104</v>
      </c>
      <c r="T1087" s="17">
        <v>179</v>
      </c>
      <c r="U1087" s="55">
        <f>+Table1[[#This Row],[Thames Turbo Sprint Triathlon]]/$M$3</f>
        <v>0.41336633663366334</v>
      </c>
      <c r="V1087" s="55">
        <f t="shared" si="390"/>
        <v>1</v>
      </c>
      <c r="W1087" s="55">
        <f t="shared" si="391"/>
        <v>1</v>
      </c>
      <c r="X1087" s="55">
        <f t="shared" si="392"/>
        <v>1</v>
      </c>
      <c r="Y1087" s="55">
        <f t="shared" si="393"/>
        <v>1</v>
      </c>
      <c r="Z1087" s="55">
        <f>+Table1[[#This Row],[Hillingdon Sprint Triathlon]]/$R$3</f>
        <v>1</v>
      </c>
      <c r="AA1087" s="55">
        <f>+Table1[[#This Row],[London Fields]]/$S$3</f>
        <v>1</v>
      </c>
      <c r="AB1087" s="55">
        <f>+Table1[[#This Row],[Jekyll &amp; Hyde Park Duathlon]]/$T$3</f>
        <v>1</v>
      </c>
      <c r="AC1087" s="65">
        <f t="shared" si="394"/>
        <v>3.4133663366336631</v>
      </c>
      <c r="AD1087" s="55"/>
      <c r="AE1087" s="55"/>
      <c r="AF1087" s="55"/>
      <c r="AG1087" s="55"/>
      <c r="AH1087" s="55">
        <f>+AC1087</f>
        <v>3.4133663366336631</v>
      </c>
      <c r="AI1087" s="55"/>
      <c r="AJ1087" s="73">
        <f>COUNT(Table1[[#This Row],[F open]:[M SuperVet]])</f>
        <v>1</v>
      </c>
    </row>
    <row r="1088" spans="1:36" x14ac:dyDescent="0.2">
      <c r="A1088" s="16" t="str">
        <f t="shared" si="409"/>
        <v xml:space="preserve"> </v>
      </c>
      <c r="B1088" s="16" t="s">
        <v>1655</v>
      </c>
      <c r="C1088" s="15" t="s">
        <v>216</v>
      </c>
      <c r="D1088" s="29" t="s">
        <v>217</v>
      </c>
      <c r="E1088" s="29" t="s">
        <v>194</v>
      </c>
      <c r="F1088" s="82">
        <f t="shared" si="389"/>
        <v>272</v>
      </c>
      <c r="G1088" s="82">
        <f>IF(Table1[[#This Row],[F open]]=""," ",RANK(AD1088,$AD$5:$AD$1454,1))</f>
        <v>24</v>
      </c>
      <c r="H1088" s="82" t="str">
        <f>IF(Table1[[#This Row],[F Vet]]=""," ",RANK(AE1088,$AE$5:$AE$1454,1))</f>
        <v xml:space="preserve"> </v>
      </c>
      <c r="I1088" s="82" t="str">
        <f>IF(Table1[[#This Row],[F SuperVet]]=""," ",RANK(AF1088,$AF$5:$AF$1454,1))</f>
        <v xml:space="preserve"> </v>
      </c>
      <c r="J1088" s="82" t="str">
        <f>IF(Table1[[#This Row],[M Open]]=""," ",RANK(AG1088,$AG$5:$AG$1454,1))</f>
        <v xml:space="preserve"> </v>
      </c>
      <c r="K1088" s="82" t="str">
        <f>IF(Table1[[#This Row],[M Vet]]=""," ",RANK(AH1088,$AH$5:$AH$1454,1))</f>
        <v xml:space="preserve"> </v>
      </c>
      <c r="L1088" s="82" t="str">
        <f>IF(Table1[[#This Row],[M SuperVet]]=""," ",RANK(AI1088,$AI$5:$AI$1454,1))</f>
        <v xml:space="preserve"> </v>
      </c>
      <c r="M1088" s="74">
        <v>404</v>
      </c>
      <c r="N1088" s="74">
        <v>176</v>
      </c>
      <c r="O1088" s="74">
        <v>47</v>
      </c>
      <c r="P1088" s="74">
        <v>128</v>
      </c>
      <c r="Q1088" s="17">
        <v>77</v>
      </c>
      <c r="R1088" s="17">
        <v>139</v>
      </c>
      <c r="S1088" s="17">
        <v>104</v>
      </c>
      <c r="T1088" s="17">
        <v>179</v>
      </c>
      <c r="U1088" s="55">
        <f>+Table1[[#This Row],[Thames Turbo Sprint Triathlon]]/$M$3</f>
        <v>1</v>
      </c>
      <c r="V1088" s="55">
        <f t="shared" si="390"/>
        <v>1</v>
      </c>
      <c r="W1088" s="55">
        <f t="shared" si="391"/>
        <v>1</v>
      </c>
      <c r="X1088" s="55">
        <f t="shared" si="392"/>
        <v>1</v>
      </c>
      <c r="Y1088" s="55">
        <f t="shared" si="393"/>
        <v>0.14951456310679612</v>
      </c>
      <c r="Z1088" s="55">
        <f>+Table1[[#This Row],[Hillingdon Sprint Triathlon]]/$R$3</f>
        <v>1</v>
      </c>
      <c r="AA1088" s="55">
        <f>+Table1[[#This Row],[London Fields]]/$S$3</f>
        <v>1</v>
      </c>
      <c r="AB1088" s="55">
        <f>+Table1[[#This Row],[Jekyll &amp; Hyde Park Duathlon]]/$T$3</f>
        <v>1</v>
      </c>
      <c r="AC1088" s="65">
        <f t="shared" si="394"/>
        <v>3.1495145631067962</v>
      </c>
      <c r="AD1088" s="55">
        <f>+AC1088</f>
        <v>3.1495145631067962</v>
      </c>
      <c r="AE1088" s="55"/>
      <c r="AF1088" s="55"/>
      <c r="AG1088" s="55"/>
      <c r="AH1088" s="55"/>
      <c r="AI1088" s="55"/>
      <c r="AJ1088" s="73">
        <f>COUNT(Table1[[#This Row],[F open]:[M SuperVet]])</f>
        <v>1</v>
      </c>
    </row>
    <row r="1089" spans="1:36" x14ac:dyDescent="0.2">
      <c r="A1089" s="16" t="str">
        <f t="shared" si="409"/>
        <v xml:space="preserve"> </v>
      </c>
      <c r="B1089" s="16" t="s">
        <v>1903</v>
      </c>
      <c r="C1089" s="15"/>
      <c r="D1089" s="29" t="s">
        <v>397</v>
      </c>
      <c r="E1089" s="29" t="s">
        <v>194</v>
      </c>
      <c r="F1089" s="82">
        <f t="shared" si="389"/>
        <v>1156</v>
      </c>
      <c r="G1089" s="82" t="str">
        <f>IF(Table1[[#This Row],[F open]]=""," ",RANK(AD1089,$AD$5:$AD$1454,1))</f>
        <v xml:space="preserve"> </v>
      </c>
      <c r="H1089" s="82">
        <f>IF(Table1[[#This Row],[F Vet]]=""," ",RANK(AE1089,$AE$5:$AE$1454,1))</f>
        <v>52</v>
      </c>
      <c r="I1089" s="82" t="str">
        <f>IF(Table1[[#This Row],[F SuperVet]]=""," ",RANK(AF1089,$AF$5:$AF$1454,1))</f>
        <v xml:space="preserve"> </v>
      </c>
      <c r="J1089" s="82" t="str">
        <f>IF(Table1[[#This Row],[M Open]]=""," ",RANK(AG1089,$AG$5:$AG$1454,1))</f>
        <v xml:space="preserve"> </v>
      </c>
      <c r="K1089" s="82" t="str">
        <f>IF(Table1[[#This Row],[M Vet]]=""," ",RANK(AH1089,$AH$5:$AH$1454,1))</f>
        <v xml:space="preserve"> </v>
      </c>
      <c r="L1089" s="82" t="str">
        <f>IF(Table1[[#This Row],[M SuperVet]]=""," ",RANK(AI1089,$AI$5:$AI$1454,1))</f>
        <v xml:space="preserve"> </v>
      </c>
      <c r="M1089" s="74">
        <v>404</v>
      </c>
      <c r="N1089" s="74">
        <v>176</v>
      </c>
      <c r="O1089" s="74">
        <v>47</v>
      </c>
      <c r="P1089" s="74">
        <v>128</v>
      </c>
      <c r="Q1089" s="17">
        <v>418</v>
      </c>
      <c r="R1089" s="17">
        <v>139</v>
      </c>
      <c r="S1089" s="17">
        <v>104</v>
      </c>
      <c r="T1089" s="17">
        <v>179</v>
      </c>
      <c r="U1089" s="55">
        <f>+Table1[[#This Row],[Thames Turbo Sprint Triathlon]]/$M$3</f>
        <v>1</v>
      </c>
      <c r="V1089" s="55">
        <f t="shared" si="390"/>
        <v>1</v>
      </c>
      <c r="W1089" s="55">
        <f t="shared" si="391"/>
        <v>1</v>
      </c>
      <c r="X1089" s="55">
        <f t="shared" si="392"/>
        <v>1</v>
      </c>
      <c r="Y1089" s="55">
        <f t="shared" si="393"/>
        <v>0.81165048543689322</v>
      </c>
      <c r="Z1089" s="55">
        <f>+Table1[[#This Row],[Hillingdon Sprint Triathlon]]/$R$3</f>
        <v>1</v>
      </c>
      <c r="AA1089" s="55">
        <f>+Table1[[#This Row],[London Fields]]/$S$3</f>
        <v>1</v>
      </c>
      <c r="AB1089" s="55">
        <f>+Table1[[#This Row],[Jekyll &amp; Hyde Park Duathlon]]/$T$3</f>
        <v>1</v>
      </c>
      <c r="AC1089" s="65">
        <f t="shared" si="394"/>
        <v>3.8116504854368931</v>
      </c>
      <c r="AD1089" s="55"/>
      <c r="AE1089" s="55">
        <f>+AC1089</f>
        <v>3.8116504854368931</v>
      </c>
      <c r="AF1089" s="55"/>
      <c r="AG1089" s="55"/>
      <c r="AH1089" s="55"/>
      <c r="AI1089" s="55"/>
      <c r="AJ1089" s="73">
        <f>COUNT(Table1[[#This Row],[F open]:[M SuperVet]])</f>
        <v>1</v>
      </c>
    </row>
    <row r="1090" spans="1:36" x14ac:dyDescent="0.2">
      <c r="A1090" s="16" t="str">
        <f t="shared" si="409"/>
        <v xml:space="preserve"> </v>
      </c>
      <c r="B1090" s="16" t="s">
        <v>1918</v>
      </c>
      <c r="C1090" s="15"/>
      <c r="D1090" s="29" t="s">
        <v>217</v>
      </c>
      <c r="E1090" s="29" t="s">
        <v>194</v>
      </c>
      <c r="F1090" s="82">
        <f t="shared" si="389"/>
        <v>1228</v>
      </c>
      <c r="G1090" s="82">
        <f>IF(Table1[[#This Row],[F open]]=""," ",RANK(AD1090,$AD$5:$AD$1454,1))</f>
        <v>225</v>
      </c>
      <c r="H1090" s="82" t="str">
        <f>IF(Table1[[#This Row],[F Vet]]=""," ",RANK(AE1090,$AE$5:$AE$1454,1))</f>
        <v xml:space="preserve"> </v>
      </c>
      <c r="I1090" s="82" t="str">
        <f>IF(Table1[[#This Row],[F SuperVet]]=""," ",RANK(AF1090,$AF$5:$AF$1454,1))</f>
        <v xml:space="preserve"> </v>
      </c>
      <c r="J1090" s="82" t="str">
        <f>IF(Table1[[#This Row],[M Open]]=""," ",RANK(AG1090,$AG$5:$AG$1454,1))</f>
        <v xml:space="preserve"> </v>
      </c>
      <c r="K1090" s="82" t="str">
        <f>IF(Table1[[#This Row],[M Vet]]=""," ",RANK(AH1090,$AH$5:$AH$1454,1))</f>
        <v xml:space="preserve"> </v>
      </c>
      <c r="L1090" s="82" t="str">
        <f>IF(Table1[[#This Row],[M SuperVet]]=""," ",RANK(AI1090,$AI$5:$AI$1454,1))</f>
        <v xml:space="preserve"> </v>
      </c>
      <c r="M1090" s="74">
        <v>404</v>
      </c>
      <c r="N1090" s="74">
        <v>176</v>
      </c>
      <c r="O1090" s="74">
        <v>47</v>
      </c>
      <c r="P1090" s="74">
        <v>128</v>
      </c>
      <c r="Q1090" s="17">
        <v>441</v>
      </c>
      <c r="R1090" s="17">
        <v>139</v>
      </c>
      <c r="S1090" s="17">
        <v>104</v>
      </c>
      <c r="T1090" s="17">
        <v>179</v>
      </c>
      <c r="U1090" s="55">
        <f>+Table1[[#This Row],[Thames Turbo Sprint Triathlon]]/$M$3</f>
        <v>1</v>
      </c>
      <c r="V1090" s="55">
        <f t="shared" si="390"/>
        <v>1</v>
      </c>
      <c r="W1090" s="55">
        <f t="shared" si="391"/>
        <v>1</v>
      </c>
      <c r="X1090" s="55">
        <f t="shared" si="392"/>
        <v>1</v>
      </c>
      <c r="Y1090" s="55">
        <f t="shared" si="393"/>
        <v>0.85631067961165053</v>
      </c>
      <c r="Z1090" s="55">
        <f>+Table1[[#This Row],[Hillingdon Sprint Triathlon]]/$R$3</f>
        <v>1</v>
      </c>
      <c r="AA1090" s="55">
        <f>+Table1[[#This Row],[London Fields]]/$S$3</f>
        <v>1</v>
      </c>
      <c r="AB1090" s="55">
        <f>+Table1[[#This Row],[Jekyll &amp; Hyde Park Duathlon]]/$T$3</f>
        <v>1</v>
      </c>
      <c r="AC1090" s="65">
        <f t="shared" si="394"/>
        <v>3.8563106796116506</v>
      </c>
      <c r="AD1090" s="55">
        <f>+AC1090</f>
        <v>3.8563106796116506</v>
      </c>
      <c r="AE1090" s="55"/>
      <c r="AF1090" s="55"/>
      <c r="AG1090" s="55"/>
      <c r="AH1090" s="55"/>
      <c r="AI1090" s="55"/>
      <c r="AJ1090" s="73">
        <f>COUNT(Table1[[#This Row],[F open]:[M SuperVet]])</f>
        <v>1</v>
      </c>
    </row>
    <row r="1091" spans="1:36" x14ac:dyDescent="0.2">
      <c r="A1091" s="16" t="str">
        <f t="shared" si="409"/>
        <v xml:space="preserve"> </v>
      </c>
      <c r="B1091" s="16" t="s">
        <v>1789</v>
      </c>
      <c r="C1091" s="15"/>
      <c r="D1091" s="29" t="s">
        <v>397</v>
      </c>
      <c r="E1091" s="29" t="s">
        <v>194</v>
      </c>
      <c r="F1091" s="82">
        <f t="shared" si="389"/>
        <v>757</v>
      </c>
      <c r="G1091" s="82" t="str">
        <f>IF(Table1[[#This Row],[F open]]=""," ",RANK(AD1091,$AD$5:$AD$1454,1))</f>
        <v xml:space="preserve"> </v>
      </c>
      <c r="H1091" s="82">
        <f>IF(Table1[[#This Row],[F Vet]]=""," ",RANK(AE1091,$AE$5:$AE$1454,1))</f>
        <v>21</v>
      </c>
      <c r="I1091" s="82" t="str">
        <f>IF(Table1[[#This Row],[F SuperVet]]=""," ",RANK(AF1091,$AF$5:$AF$1454,1))</f>
        <v xml:space="preserve"> </v>
      </c>
      <c r="J1091" s="82" t="str">
        <f>IF(Table1[[#This Row],[M Open]]=""," ",RANK(AG1091,$AG$5:$AG$1454,1))</f>
        <v xml:space="preserve"> </v>
      </c>
      <c r="K1091" s="82" t="str">
        <f>IF(Table1[[#This Row],[M Vet]]=""," ",RANK(AH1091,$AH$5:$AH$1454,1))</f>
        <v xml:space="preserve"> </v>
      </c>
      <c r="L1091" s="82" t="str">
        <f>IF(Table1[[#This Row],[M SuperVet]]=""," ",RANK(AI1091,$AI$5:$AI$1454,1))</f>
        <v xml:space="preserve"> </v>
      </c>
      <c r="M1091" s="74">
        <v>404</v>
      </c>
      <c r="N1091" s="74">
        <v>176</v>
      </c>
      <c r="O1091" s="74">
        <v>47</v>
      </c>
      <c r="P1091" s="74">
        <v>128</v>
      </c>
      <c r="Q1091" s="17">
        <v>272</v>
      </c>
      <c r="R1091" s="17">
        <v>139</v>
      </c>
      <c r="S1091" s="17">
        <v>104</v>
      </c>
      <c r="T1091" s="17">
        <v>179</v>
      </c>
      <c r="U1091" s="55">
        <f>+Table1[[#This Row],[Thames Turbo Sprint Triathlon]]/$M$3</f>
        <v>1</v>
      </c>
      <c r="V1091" s="55">
        <f t="shared" si="390"/>
        <v>1</v>
      </c>
      <c r="W1091" s="55">
        <f t="shared" si="391"/>
        <v>1</v>
      </c>
      <c r="X1091" s="55">
        <f t="shared" si="392"/>
        <v>1</v>
      </c>
      <c r="Y1091" s="55">
        <f t="shared" si="393"/>
        <v>0.5281553398058253</v>
      </c>
      <c r="Z1091" s="55">
        <f>+Table1[[#This Row],[Hillingdon Sprint Triathlon]]/$R$3</f>
        <v>1</v>
      </c>
      <c r="AA1091" s="55">
        <f>+Table1[[#This Row],[London Fields]]/$S$3</f>
        <v>1</v>
      </c>
      <c r="AB1091" s="55">
        <f>+Table1[[#This Row],[Jekyll &amp; Hyde Park Duathlon]]/$T$3</f>
        <v>1</v>
      </c>
      <c r="AC1091" s="65">
        <f t="shared" si="394"/>
        <v>3.5281553398058252</v>
      </c>
      <c r="AD1091" s="55"/>
      <c r="AE1091" s="55">
        <f>+AC1091</f>
        <v>3.5281553398058252</v>
      </c>
      <c r="AF1091" s="55"/>
      <c r="AG1091" s="55"/>
      <c r="AH1091" s="55"/>
      <c r="AI1091" s="55"/>
      <c r="AJ1091" s="73">
        <f>COUNT(Table1[[#This Row],[F open]:[M SuperVet]])</f>
        <v>1</v>
      </c>
    </row>
    <row r="1092" spans="1:36" x14ac:dyDescent="0.2">
      <c r="A1092" s="16" t="str">
        <f t="shared" si="409"/>
        <v xml:space="preserve"> </v>
      </c>
      <c r="B1092" s="16" t="s">
        <v>1859</v>
      </c>
      <c r="C1092" s="15"/>
      <c r="D1092" s="29" t="s">
        <v>217</v>
      </c>
      <c r="E1092" s="29" t="s">
        <v>194</v>
      </c>
      <c r="F1092" s="82">
        <f t="shared" si="389"/>
        <v>1006</v>
      </c>
      <c r="G1092" s="82">
        <f>IF(Table1[[#This Row],[F open]]=""," ",RANK(AD1092,$AD$5:$AD$1454,1))</f>
        <v>156</v>
      </c>
      <c r="H1092" s="82" t="str">
        <f>IF(Table1[[#This Row],[F Vet]]=""," ",RANK(AE1092,$AE$5:$AE$1454,1))</f>
        <v xml:space="preserve"> </v>
      </c>
      <c r="I1092" s="82" t="str">
        <f>IF(Table1[[#This Row],[F SuperVet]]=""," ",RANK(AF1092,$AF$5:$AF$1454,1))</f>
        <v xml:space="preserve"> </v>
      </c>
      <c r="J1092" s="82" t="str">
        <f>IF(Table1[[#This Row],[M Open]]=""," ",RANK(AG1092,$AG$5:$AG$1454,1))</f>
        <v xml:space="preserve"> </v>
      </c>
      <c r="K1092" s="82" t="str">
        <f>IF(Table1[[#This Row],[M Vet]]=""," ",RANK(AH1092,$AH$5:$AH$1454,1))</f>
        <v xml:space="preserve"> </v>
      </c>
      <c r="L1092" s="82" t="str">
        <f>IF(Table1[[#This Row],[M SuperVet]]=""," ",RANK(AI1092,$AI$5:$AI$1454,1))</f>
        <v xml:space="preserve"> </v>
      </c>
      <c r="M1092" s="74">
        <v>404</v>
      </c>
      <c r="N1092" s="74">
        <v>176</v>
      </c>
      <c r="O1092" s="74">
        <v>47</v>
      </c>
      <c r="P1092" s="74">
        <v>128</v>
      </c>
      <c r="Q1092" s="17">
        <v>364</v>
      </c>
      <c r="R1092" s="17">
        <v>139</v>
      </c>
      <c r="S1092" s="17">
        <v>104</v>
      </c>
      <c r="T1092" s="17">
        <v>179</v>
      </c>
      <c r="U1092" s="55">
        <f>+Table1[[#This Row],[Thames Turbo Sprint Triathlon]]/$M$3</f>
        <v>1</v>
      </c>
      <c r="V1092" s="55">
        <f t="shared" si="390"/>
        <v>1</v>
      </c>
      <c r="W1092" s="55">
        <f t="shared" si="391"/>
        <v>1</v>
      </c>
      <c r="X1092" s="55">
        <f t="shared" si="392"/>
        <v>1</v>
      </c>
      <c r="Y1092" s="55">
        <f t="shared" si="393"/>
        <v>0.70679611650485441</v>
      </c>
      <c r="Z1092" s="55">
        <f>+Table1[[#This Row],[Hillingdon Sprint Triathlon]]/$R$3</f>
        <v>1</v>
      </c>
      <c r="AA1092" s="55">
        <f>+Table1[[#This Row],[London Fields]]/$S$3</f>
        <v>1</v>
      </c>
      <c r="AB1092" s="55">
        <f>+Table1[[#This Row],[Jekyll &amp; Hyde Park Duathlon]]/$T$3</f>
        <v>1</v>
      </c>
      <c r="AC1092" s="65">
        <f t="shared" si="394"/>
        <v>3.7067961165048544</v>
      </c>
      <c r="AD1092" s="55">
        <f t="shared" ref="AD1092:AD1096" si="410">+AC1092</f>
        <v>3.7067961165048544</v>
      </c>
      <c r="AE1092" s="55"/>
      <c r="AF1092" s="55"/>
      <c r="AG1092" s="55"/>
      <c r="AH1092" s="55"/>
      <c r="AI1092" s="55"/>
      <c r="AJ1092" s="73">
        <f>COUNT(Table1[[#This Row],[F open]:[M SuperVet]])</f>
        <v>1</v>
      </c>
    </row>
    <row r="1093" spans="1:36" x14ac:dyDescent="0.2">
      <c r="A1093" s="16" t="str">
        <f t="shared" si="409"/>
        <v xml:space="preserve"> </v>
      </c>
      <c r="B1093" s="16" t="s">
        <v>2045</v>
      </c>
      <c r="C1093" s="15" t="s">
        <v>53</v>
      </c>
      <c r="D1093" s="29" t="s">
        <v>217</v>
      </c>
      <c r="E1093" s="29" t="s">
        <v>1538</v>
      </c>
      <c r="F1093" s="82">
        <f t="shared" ref="F1093:F1156" si="411">+RANK(AC1093,$AC$5:$AC$1454,1)</f>
        <v>1298</v>
      </c>
      <c r="G1093" s="82">
        <f>IF(Table1[[#This Row],[F open]]=""," ",RANK(AD1093,$AD$5:$AD$1454,1))</f>
        <v>254</v>
      </c>
      <c r="H1093" s="82" t="str">
        <f>IF(Table1[[#This Row],[F Vet]]=""," ",RANK(AE1093,$AE$5:$AE$1454,1))</f>
        <v xml:space="preserve"> </v>
      </c>
      <c r="I1093" s="82" t="str">
        <f>IF(Table1[[#This Row],[F SuperVet]]=""," ",RANK(AF1093,$AF$5:$AF$1454,1))</f>
        <v xml:space="preserve"> </v>
      </c>
      <c r="J1093" s="82" t="str">
        <f>IF(Table1[[#This Row],[M Open]]=""," ",RANK(AG1093,$AG$5:$AG$1454,1))</f>
        <v xml:space="preserve"> </v>
      </c>
      <c r="K1093" s="82" t="str">
        <f>IF(Table1[[#This Row],[M Vet]]=""," ",RANK(AH1093,$AH$5:$AH$1454,1))</f>
        <v xml:space="preserve"> </v>
      </c>
      <c r="L1093" s="82" t="str">
        <f>IF(Table1[[#This Row],[M SuperVet]]=""," ",RANK(AI1093,$AI$5:$AI$1454,1))</f>
        <v xml:space="preserve"> </v>
      </c>
      <c r="M1093" s="74">
        <v>404</v>
      </c>
      <c r="N1093" s="74">
        <v>176</v>
      </c>
      <c r="O1093" s="74">
        <v>47</v>
      </c>
      <c r="P1093" s="74">
        <v>128</v>
      </c>
      <c r="Q1093" s="17">
        <v>515</v>
      </c>
      <c r="R1093" s="17">
        <v>125</v>
      </c>
      <c r="S1093" s="17">
        <v>104</v>
      </c>
      <c r="T1093" s="17">
        <v>179</v>
      </c>
      <c r="U1093" s="55">
        <f>+Table1[[#This Row],[Thames Turbo Sprint Triathlon]]/$M$3</f>
        <v>1</v>
      </c>
      <c r="V1093" s="55">
        <f t="shared" ref="V1093:V1156" si="412">+N1093/$N$3</f>
        <v>1</v>
      </c>
      <c r="W1093" s="55">
        <f t="shared" ref="W1093:W1156" si="413">+O1093/$O$3</f>
        <v>1</v>
      </c>
      <c r="X1093" s="55">
        <f t="shared" ref="X1093:X1156" si="414">+P1093/$P$3</f>
        <v>1</v>
      </c>
      <c r="Y1093" s="55">
        <f t="shared" ref="Y1093:Y1156" si="415">+Q1093/$Q$3</f>
        <v>1</v>
      </c>
      <c r="Z1093" s="55">
        <f>+Table1[[#This Row],[Hillingdon Sprint Triathlon]]/$R$3</f>
        <v>0.89928057553956831</v>
      </c>
      <c r="AA1093" s="55">
        <f>+Table1[[#This Row],[London Fields]]/$S$3</f>
        <v>1</v>
      </c>
      <c r="AB1093" s="55">
        <f>+Table1[[#This Row],[Jekyll &amp; Hyde Park Duathlon]]/$T$3</f>
        <v>1</v>
      </c>
      <c r="AC1093" s="65">
        <f t="shared" ref="AC1093:AC1156" si="416">SMALL(U1093:AB1093,1)+SMALL(U1093:AB1093,2)+SMALL(U1093:AB1093,3)+SMALL(U1093:AB1093,4)</f>
        <v>3.8992805755395681</v>
      </c>
      <c r="AD1093" s="55">
        <f t="shared" si="410"/>
        <v>3.8992805755395681</v>
      </c>
      <c r="AE1093" s="55"/>
      <c r="AF1093" s="55"/>
      <c r="AG1093" s="55"/>
      <c r="AH1093" s="55"/>
      <c r="AI1093" s="55"/>
      <c r="AJ1093" s="73">
        <f>COUNT(Table1[[#This Row],[F open]:[M SuperVet]])</f>
        <v>1</v>
      </c>
    </row>
    <row r="1094" spans="1:36" x14ac:dyDescent="0.2">
      <c r="A1094" s="16" t="str">
        <f t="shared" si="409"/>
        <v xml:space="preserve"> </v>
      </c>
      <c r="B1094" s="16" t="s">
        <v>2095</v>
      </c>
      <c r="C1094" s="15"/>
      <c r="D1094" s="29" t="s">
        <v>217</v>
      </c>
      <c r="E1094" s="29" t="s">
        <v>194</v>
      </c>
      <c r="F1094" s="82">
        <f t="shared" si="411"/>
        <v>620</v>
      </c>
      <c r="G1094" s="82">
        <f>IF(Table1[[#This Row],[F open]]=""," ",RANK(AD1094,$AD$5:$AD$1454,1))</f>
        <v>73</v>
      </c>
      <c r="H1094" s="82" t="str">
        <f>IF(Table1[[#This Row],[F Vet]]=""," ",RANK(AE1094,$AE$5:$AE$1454,1))</f>
        <v xml:space="preserve"> </v>
      </c>
      <c r="I1094" s="82" t="str">
        <f>IF(Table1[[#This Row],[F SuperVet]]=""," ",RANK(AF1094,$AF$5:$AF$1454,1))</f>
        <v xml:space="preserve"> </v>
      </c>
      <c r="J1094" s="82" t="str">
        <f>IF(Table1[[#This Row],[M Open]]=""," ",RANK(AG1094,$AG$5:$AG$1454,1))</f>
        <v xml:space="preserve"> </v>
      </c>
      <c r="K1094" s="82" t="str">
        <f>IF(Table1[[#This Row],[M Vet]]=""," ",RANK(AH1094,$AH$5:$AH$1454,1))</f>
        <v xml:space="preserve"> </v>
      </c>
      <c r="L1094" s="82" t="str">
        <f>IF(Table1[[#This Row],[M SuperVet]]=""," ",RANK(AI1094,$AI$5:$AI$1454,1))</f>
        <v xml:space="preserve"> </v>
      </c>
      <c r="M1094" s="74">
        <v>404</v>
      </c>
      <c r="N1094" s="74">
        <v>176</v>
      </c>
      <c r="O1094" s="74">
        <v>47</v>
      </c>
      <c r="P1094" s="74">
        <v>128</v>
      </c>
      <c r="Q1094" s="17">
        <v>515</v>
      </c>
      <c r="R1094" s="17">
        <v>139</v>
      </c>
      <c r="S1094" s="17">
        <v>44</v>
      </c>
      <c r="T1094" s="17">
        <v>179</v>
      </c>
      <c r="U1094" s="55">
        <f>+Table1[[#This Row],[Thames Turbo Sprint Triathlon]]/$M$3</f>
        <v>1</v>
      </c>
      <c r="V1094" s="55">
        <f t="shared" si="412"/>
        <v>1</v>
      </c>
      <c r="W1094" s="55">
        <f t="shared" si="413"/>
        <v>1</v>
      </c>
      <c r="X1094" s="55">
        <f t="shared" si="414"/>
        <v>1</v>
      </c>
      <c r="Y1094" s="55">
        <f t="shared" si="415"/>
        <v>1</v>
      </c>
      <c r="Z1094" s="55">
        <f>+Table1[[#This Row],[Hillingdon Sprint Triathlon]]/$R$3</f>
        <v>1</v>
      </c>
      <c r="AA1094" s="55">
        <f>+Table1[[#This Row],[London Fields]]/$S$3</f>
        <v>0.42307692307692307</v>
      </c>
      <c r="AB1094" s="55">
        <f>+Table1[[#This Row],[Jekyll &amp; Hyde Park Duathlon]]/$T$3</f>
        <v>1</v>
      </c>
      <c r="AC1094" s="65">
        <f t="shared" si="416"/>
        <v>3.4230769230769234</v>
      </c>
      <c r="AD1094" s="55">
        <f t="shared" si="410"/>
        <v>3.4230769230769234</v>
      </c>
      <c r="AE1094" s="55"/>
      <c r="AF1094" s="55"/>
      <c r="AG1094" s="55"/>
      <c r="AH1094" s="55"/>
      <c r="AI1094" s="55"/>
      <c r="AJ1094" s="73">
        <f>COUNT(Table1[[#This Row],[F open]:[M SuperVet]])</f>
        <v>1</v>
      </c>
    </row>
    <row r="1095" spans="1:36" x14ac:dyDescent="0.2">
      <c r="A1095" s="16" t="str">
        <f t="shared" si="409"/>
        <v xml:space="preserve"> </v>
      </c>
      <c r="B1095" s="16" t="s">
        <v>375</v>
      </c>
      <c r="C1095" s="15" t="s">
        <v>70</v>
      </c>
      <c r="D1095" s="29" t="s">
        <v>217</v>
      </c>
      <c r="E1095" s="29" t="s">
        <v>194</v>
      </c>
      <c r="F1095" s="82">
        <f t="shared" si="411"/>
        <v>668</v>
      </c>
      <c r="G1095" s="82">
        <f>IF(Table1[[#This Row],[F open]]=""," ",RANK(AD1095,$AD$5:$AD$1454,1))</f>
        <v>88</v>
      </c>
      <c r="H1095" s="82" t="str">
        <f>IF(Table1[[#This Row],[F Vet]]=""," ",RANK(AE1095,$AE$5:$AE$1454,1))</f>
        <v xml:space="preserve"> </v>
      </c>
      <c r="I1095" s="82" t="str">
        <f>IF(Table1[[#This Row],[F SuperVet]]=""," ",RANK(AF1095,$AF$5:$AF$1454,1))</f>
        <v xml:space="preserve"> </v>
      </c>
      <c r="J1095" s="82" t="str">
        <f>IF(Table1[[#This Row],[M Open]]=""," ",RANK(AG1095,$AG$5:$AG$1454,1))</f>
        <v xml:space="preserve"> </v>
      </c>
      <c r="K1095" s="82" t="str">
        <f>IF(Table1[[#This Row],[M Vet]]=""," ",RANK(AH1095,$AH$5:$AH$1454,1))</f>
        <v xml:space="preserve"> </v>
      </c>
      <c r="L1095" s="82" t="str">
        <f>IF(Table1[[#This Row],[M SuperVet]]=""," ",RANK(AI1095,$AI$5:$AI$1454,1))</f>
        <v xml:space="preserve"> </v>
      </c>
      <c r="M1095" s="74">
        <v>187</v>
      </c>
      <c r="N1095" s="74">
        <v>176</v>
      </c>
      <c r="O1095" s="74">
        <v>47</v>
      </c>
      <c r="P1095" s="74">
        <v>128</v>
      </c>
      <c r="Q1095" s="17">
        <v>515</v>
      </c>
      <c r="R1095" s="17">
        <v>139</v>
      </c>
      <c r="S1095" s="17">
        <v>104</v>
      </c>
      <c r="T1095" s="17">
        <v>179</v>
      </c>
      <c r="U1095" s="55">
        <f>+Table1[[#This Row],[Thames Turbo Sprint Triathlon]]/$M$3</f>
        <v>0.46287128712871289</v>
      </c>
      <c r="V1095" s="55">
        <f t="shared" si="412"/>
        <v>1</v>
      </c>
      <c r="W1095" s="55">
        <f t="shared" si="413"/>
        <v>1</v>
      </c>
      <c r="X1095" s="55">
        <f t="shared" si="414"/>
        <v>1</v>
      </c>
      <c r="Y1095" s="55">
        <f t="shared" si="415"/>
        <v>1</v>
      </c>
      <c r="Z1095" s="55">
        <f>+Table1[[#This Row],[Hillingdon Sprint Triathlon]]/$R$3</f>
        <v>1</v>
      </c>
      <c r="AA1095" s="55">
        <f>+Table1[[#This Row],[London Fields]]/$S$3</f>
        <v>1</v>
      </c>
      <c r="AB1095" s="55">
        <f>+Table1[[#This Row],[Jekyll &amp; Hyde Park Duathlon]]/$T$3</f>
        <v>1</v>
      </c>
      <c r="AC1095" s="65">
        <f t="shared" si="416"/>
        <v>3.4628712871287126</v>
      </c>
      <c r="AD1095" s="55">
        <f t="shared" si="410"/>
        <v>3.4628712871287126</v>
      </c>
      <c r="AE1095" s="55"/>
      <c r="AF1095" s="55"/>
      <c r="AG1095" s="55"/>
      <c r="AH1095" s="55"/>
      <c r="AI1095" s="55"/>
      <c r="AJ1095" s="73">
        <f>COUNT(Table1[[#This Row],[F open]:[M SuperVet]])</f>
        <v>1</v>
      </c>
    </row>
    <row r="1096" spans="1:36" x14ac:dyDescent="0.2">
      <c r="A1096" s="16" t="str">
        <f t="shared" si="409"/>
        <v xml:space="preserve"> </v>
      </c>
      <c r="B1096" s="16" t="s">
        <v>1938</v>
      </c>
      <c r="C1096" s="15"/>
      <c r="D1096" s="29" t="s">
        <v>217</v>
      </c>
      <c r="E1096" s="29" t="s">
        <v>194</v>
      </c>
      <c r="F1096" s="82">
        <f t="shared" si="411"/>
        <v>1294</v>
      </c>
      <c r="G1096" s="82">
        <f>IF(Table1[[#This Row],[F open]]=""," ",RANK(AD1096,$AD$5:$AD$1454,1))</f>
        <v>251</v>
      </c>
      <c r="H1096" s="82" t="str">
        <f>IF(Table1[[#This Row],[F Vet]]=""," ",RANK(AE1096,$AE$5:$AE$1454,1))</f>
        <v xml:space="preserve"> </v>
      </c>
      <c r="I1096" s="82" t="str">
        <f>IF(Table1[[#This Row],[F SuperVet]]=""," ",RANK(AF1096,$AF$5:$AF$1454,1))</f>
        <v xml:space="preserve"> </v>
      </c>
      <c r="J1096" s="82" t="str">
        <f>IF(Table1[[#This Row],[M Open]]=""," ",RANK(AG1096,$AG$5:$AG$1454,1))</f>
        <v xml:space="preserve"> </v>
      </c>
      <c r="K1096" s="82" t="str">
        <f>IF(Table1[[#This Row],[M Vet]]=""," ",RANK(AH1096,$AH$5:$AH$1454,1))</f>
        <v xml:space="preserve"> </v>
      </c>
      <c r="L1096" s="82" t="str">
        <f>IF(Table1[[#This Row],[M SuperVet]]=""," ",RANK(AI1096,$AI$5:$AI$1454,1))</f>
        <v xml:space="preserve"> </v>
      </c>
      <c r="M1096" s="74">
        <v>404</v>
      </c>
      <c r="N1096" s="74">
        <v>176</v>
      </c>
      <c r="O1096" s="74">
        <v>47</v>
      </c>
      <c r="P1096" s="74">
        <v>128</v>
      </c>
      <c r="Q1096" s="17">
        <v>462</v>
      </c>
      <c r="R1096" s="17">
        <v>139</v>
      </c>
      <c r="S1096" s="17">
        <v>104</v>
      </c>
      <c r="T1096" s="17">
        <v>179</v>
      </c>
      <c r="U1096" s="55">
        <f>+Table1[[#This Row],[Thames Turbo Sprint Triathlon]]/$M$3</f>
        <v>1</v>
      </c>
      <c r="V1096" s="55">
        <f t="shared" si="412"/>
        <v>1</v>
      </c>
      <c r="W1096" s="55">
        <f t="shared" si="413"/>
        <v>1</v>
      </c>
      <c r="X1096" s="55">
        <f t="shared" si="414"/>
        <v>1</v>
      </c>
      <c r="Y1096" s="55">
        <f t="shared" si="415"/>
        <v>0.8970873786407767</v>
      </c>
      <c r="Z1096" s="55">
        <f>+Table1[[#This Row],[Hillingdon Sprint Triathlon]]/$R$3</f>
        <v>1</v>
      </c>
      <c r="AA1096" s="55">
        <f>+Table1[[#This Row],[London Fields]]/$S$3</f>
        <v>1</v>
      </c>
      <c r="AB1096" s="55">
        <f>+Table1[[#This Row],[Jekyll &amp; Hyde Park Duathlon]]/$T$3</f>
        <v>1</v>
      </c>
      <c r="AC1096" s="65">
        <f t="shared" si="416"/>
        <v>3.8970873786407765</v>
      </c>
      <c r="AD1096" s="55">
        <f t="shared" si="410"/>
        <v>3.8970873786407765</v>
      </c>
      <c r="AE1096" s="55"/>
      <c r="AF1096" s="55"/>
      <c r="AG1096" s="55"/>
      <c r="AH1096" s="55"/>
      <c r="AI1096" s="55"/>
      <c r="AJ1096" s="73">
        <f>COUNT(Table1[[#This Row],[F open]:[M SuperVet]])</f>
        <v>1</v>
      </c>
    </row>
    <row r="1097" spans="1:36" x14ac:dyDescent="0.2">
      <c r="A1097" s="16" t="str">
        <f t="shared" si="409"/>
        <v xml:space="preserve"> </v>
      </c>
      <c r="B1097" s="16" t="s">
        <v>1929</v>
      </c>
      <c r="C1097" s="15"/>
      <c r="D1097" s="29" t="s">
        <v>397</v>
      </c>
      <c r="E1097" s="29" t="s">
        <v>194</v>
      </c>
      <c r="F1097" s="82">
        <f t="shared" si="411"/>
        <v>1261</v>
      </c>
      <c r="G1097" s="82" t="str">
        <f>IF(Table1[[#This Row],[F open]]=""," ",RANK(AD1097,$AD$5:$AD$1454,1))</f>
        <v xml:space="preserve"> </v>
      </c>
      <c r="H1097" s="82">
        <f>IF(Table1[[#This Row],[F Vet]]=""," ",RANK(AE1097,$AE$5:$AE$1454,1))</f>
        <v>63</v>
      </c>
      <c r="I1097" s="82" t="str">
        <f>IF(Table1[[#This Row],[F SuperVet]]=""," ",RANK(AF1097,$AF$5:$AF$1454,1))</f>
        <v xml:space="preserve"> </v>
      </c>
      <c r="J1097" s="82" t="str">
        <f>IF(Table1[[#This Row],[M Open]]=""," ",RANK(AG1097,$AG$5:$AG$1454,1))</f>
        <v xml:space="preserve"> </v>
      </c>
      <c r="K1097" s="82" t="str">
        <f>IF(Table1[[#This Row],[M Vet]]=""," ",RANK(AH1097,$AH$5:$AH$1454,1))</f>
        <v xml:space="preserve"> </v>
      </c>
      <c r="L1097" s="82" t="str">
        <f>IF(Table1[[#This Row],[M SuperVet]]=""," ",RANK(AI1097,$AI$5:$AI$1454,1))</f>
        <v xml:space="preserve"> </v>
      </c>
      <c r="M1097" s="74">
        <v>404</v>
      </c>
      <c r="N1097" s="74">
        <v>176</v>
      </c>
      <c r="O1097" s="74">
        <v>47</v>
      </c>
      <c r="P1097" s="74">
        <v>128</v>
      </c>
      <c r="Q1097" s="17">
        <v>452</v>
      </c>
      <c r="R1097" s="17">
        <v>139</v>
      </c>
      <c r="S1097" s="17">
        <v>104</v>
      </c>
      <c r="T1097" s="17">
        <v>179</v>
      </c>
      <c r="U1097" s="55">
        <f>+Table1[[#This Row],[Thames Turbo Sprint Triathlon]]/$M$3</f>
        <v>1</v>
      </c>
      <c r="V1097" s="55">
        <f t="shared" si="412"/>
        <v>1</v>
      </c>
      <c r="W1097" s="55">
        <f t="shared" si="413"/>
        <v>1</v>
      </c>
      <c r="X1097" s="55">
        <f t="shared" si="414"/>
        <v>1</v>
      </c>
      <c r="Y1097" s="55">
        <f t="shared" si="415"/>
        <v>0.87766990291262137</v>
      </c>
      <c r="Z1097" s="55">
        <f>+Table1[[#This Row],[Hillingdon Sprint Triathlon]]/$R$3</f>
        <v>1</v>
      </c>
      <c r="AA1097" s="55">
        <f>+Table1[[#This Row],[London Fields]]/$S$3</f>
        <v>1</v>
      </c>
      <c r="AB1097" s="55">
        <f>+Table1[[#This Row],[Jekyll &amp; Hyde Park Duathlon]]/$T$3</f>
        <v>1</v>
      </c>
      <c r="AC1097" s="65">
        <f t="shared" si="416"/>
        <v>3.8776699029126211</v>
      </c>
      <c r="AD1097" s="55"/>
      <c r="AE1097" s="55">
        <f>+AC1097</f>
        <v>3.8776699029126211</v>
      </c>
      <c r="AF1097" s="55"/>
      <c r="AG1097" s="55"/>
      <c r="AH1097" s="55"/>
      <c r="AI1097" s="55"/>
      <c r="AJ1097" s="73">
        <f>COUNT(Table1[[#This Row],[F open]:[M SuperVet]])</f>
        <v>1</v>
      </c>
    </row>
    <row r="1098" spans="1:36" hidden="1" x14ac:dyDescent="0.2">
      <c r="A1098" s="16" t="str">
        <f t="shared" si="409"/>
        <v xml:space="preserve"> </v>
      </c>
      <c r="B1098" s="16" t="s">
        <v>2206</v>
      </c>
      <c r="C1098" s="15"/>
      <c r="D1098" s="29" t="s">
        <v>397</v>
      </c>
      <c r="E1098" s="29" t="s">
        <v>188</v>
      </c>
      <c r="F1098" s="82">
        <f t="shared" si="411"/>
        <v>743</v>
      </c>
      <c r="G1098" s="82" t="str">
        <f>IF(Table1[[#This Row],[F open]]=""," ",RANK(AD1098,$AD$5:$AD$1454,1))</f>
        <v xml:space="preserve"> </v>
      </c>
      <c r="H1098" s="82" t="str">
        <f>IF(Table1[[#This Row],[F Vet]]=""," ",RANK(AE1098,$AE$5:$AE$1454,1))</f>
        <v xml:space="preserve"> </v>
      </c>
      <c r="I1098" s="82" t="str">
        <f>IF(Table1[[#This Row],[F SuperVet]]=""," ",RANK(AF1098,$AF$5:$AF$1454,1))</f>
        <v xml:space="preserve"> </v>
      </c>
      <c r="J1098" s="82" t="str">
        <f>IF(Table1[[#This Row],[M Open]]=""," ",RANK(AG1098,$AG$5:$AG$1454,1))</f>
        <v xml:space="preserve"> </v>
      </c>
      <c r="K1098" s="82">
        <f>IF(Table1[[#This Row],[M Vet]]=""," ",RANK(AH1098,$AH$5:$AH$1454,1))</f>
        <v>180</v>
      </c>
      <c r="L1098" s="82" t="str">
        <f>IF(Table1[[#This Row],[M SuperVet]]=""," ",RANK(AI1098,$AI$5:$AI$1454,1))</f>
        <v xml:space="preserve"> </v>
      </c>
      <c r="M1098" s="74">
        <v>404</v>
      </c>
      <c r="N1098" s="74">
        <v>176</v>
      </c>
      <c r="O1098" s="74">
        <v>47</v>
      </c>
      <c r="P1098" s="74">
        <v>128</v>
      </c>
      <c r="Q1098" s="17">
        <v>515</v>
      </c>
      <c r="R1098" s="17">
        <v>139</v>
      </c>
      <c r="S1098" s="17">
        <v>104</v>
      </c>
      <c r="T1098" s="17">
        <v>92</v>
      </c>
      <c r="U1098" s="55">
        <f>+Table1[[#This Row],[Thames Turbo Sprint Triathlon]]/$M$3</f>
        <v>1</v>
      </c>
      <c r="V1098" s="55">
        <f t="shared" si="412"/>
        <v>1</v>
      </c>
      <c r="W1098" s="55">
        <f t="shared" si="413"/>
        <v>1</v>
      </c>
      <c r="X1098" s="55">
        <f t="shared" si="414"/>
        <v>1</v>
      </c>
      <c r="Y1098" s="55">
        <f t="shared" si="415"/>
        <v>1</v>
      </c>
      <c r="Z1098" s="55">
        <f>+Table1[[#This Row],[Hillingdon Sprint Triathlon]]/$R$3</f>
        <v>1</v>
      </c>
      <c r="AA1098" s="55">
        <f>+Table1[[#This Row],[London Fields]]/$S$3</f>
        <v>1</v>
      </c>
      <c r="AB1098" s="55">
        <f>+Table1[[#This Row],[Jekyll &amp; Hyde Park Duathlon]]/$T$3</f>
        <v>0.51396648044692739</v>
      </c>
      <c r="AC1098" s="65">
        <f t="shared" si="416"/>
        <v>3.5139664804469275</v>
      </c>
      <c r="AD1098" s="55"/>
      <c r="AE1098" s="55"/>
      <c r="AF1098" s="55"/>
      <c r="AG1098" s="55"/>
      <c r="AH1098" s="55">
        <f>+AC1098</f>
        <v>3.5139664804469275</v>
      </c>
      <c r="AI1098" s="55"/>
      <c r="AJ1098" s="73">
        <f>COUNT(Table1[[#This Row],[F open]:[M SuperVet]])</f>
        <v>1</v>
      </c>
    </row>
    <row r="1099" spans="1:36" x14ac:dyDescent="0.2">
      <c r="A1099" s="16" t="str">
        <f t="shared" si="409"/>
        <v xml:space="preserve"> </v>
      </c>
      <c r="B1099" s="16" t="s">
        <v>1038</v>
      </c>
      <c r="C1099" s="15"/>
      <c r="D1099" s="29" t="s">
        <v>397</v>
      </c>
      <c r="E1099" s="29" t="s">
        <v>194</v>
      </c>
      <c r="F1099" s="82">
        <f t="shared" si="411"/>
        <v>1388</v>
      </c>
      <c r="G1099" s="82" t="str">
        <f>IF(Table1[[#This Row],[F open]]=""," ",RANK(AD1099,$AD$5:$AD$1454,1))</f>
        <v xml:space="preserve"> </v>
      </c>
      <c r="H1099" s="82">
        <f>IF(Table1[[#This Row],[F Vet]]=""," ",RANK(AE1099,$AE$5:$AE$1454,1))</f>
        <v>86</v>
      </c>
      <c r="I1099" s="82" t="str">
        <f>IF(Table1[[#This Row],[F SuperVet]]=""," ",RANK(AF1099,$AF$5:$AF$1454,1))</f>
        <v xml:space="preserve"> </v>
      </c>
      <c r="J1099" s="82" t="str">
        <f>IF(Table1[[#This Row],[M Open]]=""," ",RANK(AG1099,$AG$5:$AG$1454,1))</f>
        <v xml:space="preserve"> </v>
      </c>
      <c r="K1099" s="82" t="str">
        <f>IF(Table1[[#This Row],[M Vet]]=""," ",RANK(AH1099,$AH$5:$AH$1454,1))</f>
        <v xml:space="preserve"> </v>
      </c>
      <c r="L1099" s="82" t="str">
        <f>IF(Table1[[#This Row],[M SuperVet]]=""," ",RANK(AI1099,$AI$5:$AI$1454,1))</f>
        <v xml:space="preserve"> </v>
      </c>
      <c r="M1099" s="74">
        <v>387</v>
      </c>
      <c r="N1099" s="74">
        <v>176</v>
      </c>
      <c r="O1099" s="74">
        <v>47</v>
      </c>
      <c r="P1099" s="74">
        <v>128</v>
      </c>
      <c r="Q1099" s="17">
        <v>515</v>
      </c>
      <c r="R1099" s="17">
        <v>139</v>
      </c>
      <c r="S1099" s="17">
        <v>104</v>
      </c>
      <c r="T1099" s="17">
        <v>179</v>
      </c>
      <c r="U1099" s="55">
        <f>+Table1[[#This Row],[Thames Turbo Sprint Triathlon]]/$M$3</f>
        <v>0.95792079207920788</v>
      </c>
      <c r="V1099" s="55">
        <f t="shared" si="412"/>
        <v>1</v>
      </c>
      <c r="W1099" s="55">
        <f t="shared" si="413"/>
        <v>1</v>
      </c>
      <c r="X1099" s="55">
        <f t="shared" si="414"/>
        <v>1</v>
      </c>
      <c r="Y1099" s="55">
        <f t="shared" si="415"/>
        <v>1</v>
      </c>
      <c r="Z1099" s="55">
        <f>+Table1[[#This Row],[Hillingdon Sprint Triathlon]]/$R$3</f>
        <v>1</v>
      </c>
      <c r="AA1099" s="55">
        <f>+Table1[[#This Row],[London Fields]]/$S$3</f>
        <v>1</v>
      </c>
      <c r="AB1099" s="55">
        <f>+Table1[[#This Row],[Jekyll &amp; Hyde Park Duathlon]]/$T$3</f>
        <v>1</v>
      </c>
      <c r="AC1099" s="65">
        <f t="shared" si="416"/>
        <v>3.9579207920792081</v>
      </c>
      <c r="AD1099" s="55"/>
      <c r="AE1099" s="55">
        <f>+AC1099</f>
        <v>3.9579207920792081</v>
      </c>
      <c r="AF1099" s="55"/>
      <c r="AG1099" s="55"/>
      <c r="AH1099" s="55"/>
      <c r="AI1099" s="55"/>
      <c r="AJ1099" s="73">
        <f>COUNT(Table1[[#This Row],[F open]:[M SuperVet]])</f>
        <v>1</v>
      </c>
    </row>
    <row r="1100" spans="1:36" hidden="1" x14ac:dyDescent="0.2">
      <c r="A1100" s="16" t="str">
        <f t="shared" si="409"/>
        <v xml:space="preserve"> </v>
      </c>
      <c r="B1100" s="16" t="s">
        <v>494</v>
      </c>
      <c r="C1100" s="15"/>
      <c r="D1100" s="29" t="s">
        <v>397</v>
      </c>
      <c r="E1100" s="29" t="s">
        <v>188</v>
      </c>
      <c r="F1100" s="82">
        <f t="shared" si="411"/>
        <v>334</v>
      </c>
      <c r="G1100" s="82" t="str">
        <f>IF(Table1[[#This Row],[F open]]=""," ",RANK(AD1100,$AD$5:$AD$1454,1))</f>
        <v xml:space="preserve"> </v>
      </c>
      <c r="H1100" s="82" t="str">
        <f>IF(Table1[[#This Row],[F Vet]]=""," ",RANK(AE1100,$AE$5:$AE$1454,1))</f>
        <v xml:space="preserve"> </v>
      </c>
      <c r="I1100" s="82" t="str">
        <f>IF(Table1[[#This Row],[F SuperVet]]=""," ",RANK(AF1100,$AF$5:$AF$1454,1))</f>
        <v xml:space="preserve"> </v>
      </c>
      <c r="J1100" s="82" t="str">
        <f>IF(Table1[[#This Row],[M Open]]=""," ",RANK(AG1100,$AG$5:$AG$1454,1))</f>
        <v xml:space="preserve"> </v>
      </c>
      <c r="K1100" s="82">
        <f>IF(Table1[[#This Row],[M Vet]]=""," ",RANK(AH1100,$AH$5:$AH$1454,1))</f>
        <v>78</v>
      </c>
      <c r="L1100" s="82" t="str">
        <f>IF(Table1[[#This Row],[M SuperVet]]=""," ",RANK(AI1100,$AI$5:$AI$1454,1))</f>
        <v xml:space="preserve"> </v>
      </c>
      <c r="M1100" s="74">
        <v>404</v>
      </c>
      <c r="N1100" s="74">
        <v>176</v>
      </c>
      <c r="O1100" s="74">
        <v>47</v>
      </c>
      <c r="P1100" s="74">
        <v>128</v>
      </c>
      <c r="Q1100" s="17">
        <v>100</v>
      </c>
      <c r="R1100" s="17">
        <v>139</v>
      </c>
      <c r="S1100" s="17">
        <v>104</v>
      </c>
      <c r="T1100" s="17">
        <v>179</v>
      </c>
      <c r="U1100" s="55">
        <f>+Table1[[#This Row],[Thames Turbo Sprint Triathlon]]/$M$3</f>
        <v>1</v>
      </c>
      <c r="V1100" s="55">
        <f t="shared" si="412"/>
        <v>1</v>
      </c>
      <c r="W1100" s="55">
        <f t="shared" si="413"/>
        <v>1</v>
      </c>
      <c r="X1100" s="55">
        <f t="shared" si="414"/>
        <v>1</v>
      </c>
      <c r="Y1100" s="55">
        <f t="shared" si="415"/>
        <v>0.1941747572815534</v>
      </c>
      <c r="Z1100" s="55">
        <f>+Table1[[#This Row],[Hillingdon Sprint Triathlon]]/$R$3</f>
        <v>1</v>
      </c>
      <c r="AA1100" s="55">
        <f>+Table1[[#This Row],[London Fields]]/$S$3</f>
        <v>1</v>
      </c>
      <c r="AB1100" s="55">
        <f>+Table1[[#This Row],[Jekyll &amp; Hyde Park Duathlon]]/$T$3</f>
        <v>1</v>
      </c>
      <c r="AC1100" s="65">
        <f t="shared" si="416"/>
        <v>3.1941747572815533</v>
      </c>
      <c r="AD1100" s="55"/>
      <c r="AE1100" s="55"/>
      <c r="AF1100" s="55"/>
      <c r="AG1100" s="55"/>
      <c r="AH1100" s="55">
        <f t="shared" ref="AH1100:AH1101" si="417">+AC1100</f>
        <v>3.1941747572815533</v>
      </c>
      <c r="AI1100" s="55"/>
      <c r="AJ1100" s="73">
        <f>COUNT(Table1[[#This Row],[F open]:[M SuperVet]])</f>
        <v>1</v>
      </c>
    </row>
    <row r="1101" spans="1:36" hidden="1" x14ac:dyDescent="0.2">
      <c r="A1101" s="16" t="str">
        <f t="shared" si="409"/>
        <v xml:space="preserve"> </v>
      </c>
      <c r="B1101" s="16" t="s">
        <v>1662</v>
      </c>
      <c r="C1101" s="15" t="s">
        <v>1618</v>
      </c>
      <c r="D1101" s="29" t="s">
        <v>397</v>
      </c>
      <c r="E1101" s="29" t="s">
        <v>188</v>
      </c>
      <c r="F1101" s="82">
        <f t="shared" si="411"/>
        <v>316</v>
      </c>
      <c r="G1101" s="82" t="str">
        <f>IF(Table1[[#This Row],[F open]]=""," ",RANK(AD1101,$AD$5:$AD$1454,1))</f>
        <v xml:space="preserve"> </v>
      </c>
      <c r="H1101" s="82" t="str">
        <f>IF(Table1[[#This Row],[F Vet]]=""," ",RANK(AE1101,$AE$5:$AE$1454,1))</f>
        <v xml:space="preserve"> </v>
      </c>
      <c r="I1101" s="82" t="str">
        <f>IF(Table1[[#This Row],[F SuperVet]]=""," ",RANK(AF1101,$AF$5:$AF$1454,1))</f>
        <v xml:space="preserve"> </v>
      </c>
      <c r="J1101" s="82" t="str">
        <f>IF(Table1[[#This Row],[M Open]]=""," ",RANK(AG1101,$AG$5:$AG$1454,1))</f>
        <v xml:space="preserve"> </v>
      </c>
      <c r="K1101" s="82">
        <f>IF(Table1[[#This Row],[M Vet]]=""," ",RANK(AH1101,$AH$5:$AH$1454,1))</f>
        <v>74</v>
      </c>
      <c r="L1101" s="82" t="str">
        <f>IF(Table1[[#This Row],[M SuperVet]]=""," ",RANK(AI1101,$AI$5:$AI$1454,1))</f>
        <v xml:space="preserve"> </v>
      </c>
      <c r="M1101" s="74">
        <v>404</v>
      </c>
      <c r="N1101" s="74">
        <v>176</v>
      </c>
      <c r="O1101" s="74">
        <v>47</v>
      </c>
      <c r="P1101" s="74">
        <v>128</v>
      </c>
      <c r="Q1101" s="17">
        <v>93</v>
      </c>
      <c r="R1101" s="17">
        <v>139</v>
      </c>
      <c r="S1101" s="17">
        <v>104</v>
      </c>
      <c r="T1101" s="17">
        <v>179</v>
      </c>
      <c r="U1101" s="55">
        <f>+Table1[[#This Row],[Thames Turbo Sprint Triathlon]]/$M$3</f>
        <v>1</v>
      </c>
      <c r="V1101" s="55">
        <f t="shared" si="412"/>
        <v>1</v>
      </c>
      <c r="W1101" s="55">
        <f t="shared" si="413"/>
        <v>1</v>
      </c>
      <c r="X1101" s="55">
        <f t="shared" si="414"/>
        <v>1</v>
      </c>
      <c r="Y1101" s="55">
        <f t="shared" si="415"/>
        <v>0.18058252427184465</v>
      </c>
      <c r="Z1101" s="55">
        <f>+Table1[[#This Row],[Hillingdon Sprint Triathlon]]/$R$3</f>
        <v>1</v>
      </c>
      <c r="AA1101" s="55">
        <f>+Table1[[#This Row],[London Fields]]/$S$3</f>
        <v>1</v>
      </c>
      <c r="AB1101" s="55">
        <f>+Table1[[#This Row],[Jekyll &amp; Hyde Park Duathlon]]/$T$3</f>
        <v>1</v>
      </c>
      <c r="AC1101" s="65">
        <f t="shared" si="416"/>
        <v>3.1805825242718448</v>
      </c>
      <c r="AD1101" s="55"/>
      <c r="AE1101" s="55"/>
      <c r="AF1101" s="55"/>
      <c r="AG1101" s="55"/>
      <c r="AH1101" s="55">
        <f t="shared" si="417"/>
        <v>3.1805825242718448</v>
      </c>
      <c r="AI1101" s="55"/>
      <c r="AJ1101" s="73">
        <f>COUNT(Table1[[#This Row],[F open]:[M SuperVet]])</f>
        <v>1</v>
      </c>
    </row>
    <row r="1102" spans="1:36" x14ac:dyDescent="0.2">
      <c r="A1102" s="16" t="str">
        <f t="shared" si="409"/>
        <v xml:space="preserve"> </v>
      </c>
      <c r="B1102" s="16" t="s">
        <v>1489</v>
      </c>
      <c r="C1102" s="15"/>
      <c r="D1102" s="29" t="s">
        <v>397</v>
      </c>
      <c r="E1102" s="29" t="s">
        <v>194</v>
      </c>
      <c r="F1102" s="82">
        <f t="shared" si="411"/>
        <v>1436</v>
      </c>
      <c r="G1102" s="82" t="str">
        <f>IF(Table1[[#This Row],[F open]]=""," ",RANK(AD1102,$AD$5:$AD$1454,1))</f>
        <v xml:space="preserve"> </v>
      </c>
      <c r="H1102" s="82">
        <f>IF(Table1[[#This Row],[F Vet]]=""," ",RANK(AE1102,$AE$5:$AE$1454,1))</f>
        <v>96</v>
      </c>
      <c r="I1102" s="82" t="str">
        <f>IF(Table1[[#This Row],[F SuperVet]]=""," ",RANK(AF1102,$AF$5:$AF$1454,1))</f>
        <v xml:space="preserve"> </v>
      </c>
      <c r="J1102" s="82" t="str">
        <f>IF(Table1[[#This Row],[M Open]]=""," ",RANK(AG1102,$AG$5:$AG$1454,1))</f>
        <v xml:space="preserve"> </v>
      </c>
      <c r="K1102" s="82" t="str">
        <f>IF(Table1[[#This Row],[M Vet]]=""," ",RANK(AH1102,$AH$5:$AH$1454,1))</f>
        <v xml:space="preserve"> </v>
      </c>
      <c r="L1102" s="82" t="str">
        <f>IF(Table1[[#This Row],[M SuperVet]]=""," ",RANK(AI1102,$AI$5:$AI$1454,1))</f>
        <v xml:space="preserve"> </v>
      </c>
      <c r="M1102" s="74">
        <v>404</v>
      </c>
      <c r="N1102" s="74">
        <v>174</v>
      </c>
      <c r="O1102" s="74">
        <v>47</v>
      </c>
      <c r="P1102" s="74">
        <v>128</v>
      </c>
      <c r="Q1102" s="17">
        <v>515</v>
      </c>
      <c r="R1102" s="17">
        <v>139</v>
      </c>
      <c r="S1102" s="17">
        <v>104</v>
      </c>
      <c r="T1102" s="17">
        <v>179</v>
      </c>
      <c r="U1102" s="55">
        <f>+Table1[[#This Row],[Thames Turbo Sprint Triathlon]]/$M$3</f>
        <v>1</v>
      </c>
      <c r="V1102" s="55">
        <f t="shared" si="412"/>
        <v>0.98863636363636365</v>
      </c>
      <c r="W1102" s="55">
        <f t="shared" si="413"/>
        <v>1</v>
      </c>
      <c r="X1102" s="55">
        <f t="shared" si="414"/>
        <v>1</v>
      </c>
      <c r="Y1102" s="55">
        <f t="shared" si="415"/>
        <v>1</v>
      </c>
      <c r="Z1102" s="55">
        <f>+Table1[[#This Row],[Hillingdon Sprint Triathlon]]/$R$3</f>
        <v>1</v>
      </c>
      <c r="AA1102" s="55">
        <f>+Table1[[#This Row],[London Fields]]/$S$3</f>
        <v>1</v>
      </c>
      <c r="AB1102" s="55">
        <f>+Table1[[#This Row],[Jekyll &amp; Hyde Park Duathlon]]/$T$3</f>
        <v>1</v>
      </c>
      <c r="AC1102" s="65">
        <f t="shared" si="416"/>
        <v>3.9886363636363638</v>
      </c>
      <c r="AD1102" s="55"/>
      <c r="AE1102" s="55">
        <f>+AC1102</f>
        <v>3.9886363636363638</v>
      </c>
      <c r="AF1102" s="55"/>
      <c r="AG1102" s="55"/>
      <c r="AH1102" s="55"/>
      <c r="AI1102" s="55"/>
      <c r="AJ1102" s="73">
        <f>COUNT(Table1[[#This Row],[F open]:[M SuperVet]])</f>
        <v>1</v>
      </c>
    </row>
    <row r="1103" spans="1:36" x14ac:dyDescent="0.2">
      <c r="A1103" s="16" t="str">
        <f t="shared" si="409"/>
        <v xml:space="preserve"> </v>
      </c>
      <c r="B1103" s="16" t="s">
        <v>690</v>
      </c>
      <c r="C1103" s="15" t="s">
        <v>5</v>
      </c>
      <c r="D1103" s="29" t="s">
        <v>217</v>
      </c>
      <c r="E1103" s="29" t="s">
        <v>194</v>
      </c>
      <c r="F1103" s="82">
        <f t="shared" si="411"/>
        <v>242</v>
      </c>
      <c r="G1103" s="82">
        <f>IF(Table1[[#This Row],[F open]]=""," ",RANK(AD1103,$AD$5:$AD$1454,1))</f>
        <v>22</v>
      </c>
      <c r="H1103" s="82" t="str">
        <f>IF(Table1[[#This Row],[F Vet]]=""," ",RANK(AE1103,$AE$5:$AE$1454,1))</f>
        <v xml:space="preserve"> </v>
      </c>
      <c r="I1103" s="82" t="str">
        <f>IF(Table1[[#This Row],[F SuperVet]]=""," ",RANK(AF1103,$AF$5:$AF$1454,1))</f>
        <v xml:space="preserve"> </v>
      </c>
      <c r="J1103" s="82" t="str">
        <f>IF(Table1[[#This Row],[M Open]]=""," ",RANK(AG1103,$AG$5:$AG$1454,1))</f>
        <v xml:space="preserve"> </v>
      </c>
      <c r="K1103" s="82" t="str">
        <f>IF(Table1[[#This Row],[M Vet]]=""," ",RANK(AH1103,$AH$5:$AH$1454,1))</f>
        <v xml:space="preserve"> </v>
      </c>
      <c r="L1103" s="82" t="str">
        <f>IF(Table1[[#This Row],[M SuperVet]]=""," ",RANK(AI1103,$AI$5:$AI$1454,1))</f>
        <v xml:space="preserve"> </v>
      </c>
      <c r="M1103" s="74">
        <v>404</v>
      </c>
      <c r="N1103" s="74">
        <v>176</v>
      </c>
      <c r="O1103" s="74">
        <v>47</v>
      </c>
      <c r="P1103" s="74">
        <v>128</v>
      </c>
      <c r="Q1103" s="17">
        <v>515</v>
      </c>
      <c r="R1103" s="17">
        <v>139</v>
      </c>
      <c r="S1103" s="17">
        <v>104</v>
      </c>
      <c r="T1103" s="17">
        <v>22</v>
      </c>
      <c r="U1103" s="55">
        <f>+Table1[[#This Row],[Thames Turbo Sprint Triathlon]]/$M$3</f>
        <v>1</v>
      </c>
      <c r="V1103" s="55">
        <f t="shared" si="412"/>
        <v>1</v>
      </c>
      <c r="W1103" s="55">
        <f t="shared" si="413"/>
        <v>1</v>
      </c>
      <c r="X1103" s="55">
        <f t="shared" si="414"/>
        <v>1</v>
      </c>
      <c r="Y1103" s="55">
        <f t="shared" si="415"/>
        <v>1</v>
      </c>
      <c r="Z1103" s="55">
        <f>+Table1[[#This Row],[Hillingdon Sprint Triathlon]]/$R$3</f>
        <v>1</v>
      </c>
      <c r="AA1103" s="55">
        <f>+Table1[[#This Row],[London Fields]]/$S$3</f>
        <v>1</v>
      </c>
      <c r="AB1103" s="55">
        <f>+Table1[[#This Row],[Jekyll &amp; Hyde Park Duathlon]]/$T$3</f>
        <v>0.12290502793296089</v>
      </c>
      <c r="AC1103" s="65">
        <f t="shared" si="416"/>
        <v>3.1229050279329611</v>
      </c>
      <c r="AD1103" s="55">
        <f>+AC1103</f>
        <v>3.1229050279329611</v>
      </c>
      <c r="AE1103" s="55"/>
      <c r="AF1103" s="55"/>
      <c r="AG1103" s="55"/>
      <c r="AH1103" s="55"/>
      <c r="AI1103" s="55"/>
      <c r="AJ1103" s="73">
        <f>COUNT(Table1[[#This Row],[F open]:[M SuperVet]])</f>
        <v>1</v>
      </c>
    </row>
    <row r="1104" spans="1:36" x14ac:dyDescent="0.2">
      <c r="A1104" s="16" t="str">
        <f t="shared" si="409"/>
        <v xml:space="preserve"> </v>
      </c>
      <c r="B1104" s="16" t="s">
        <v>1969</v>
      </c>
      <c r="C1104" s="15"/>
      <c r="D1104" s="29" t="s">
        <v>397</v>
      </c>
      <c r="E1104" s="29" t="s">
        <v>194</v>
      </c>
      <c r="F1104" s="82">
        <f t="shared" si="411"/>
        <v>1407</v>
      </c>
      <c r="G1104" s="82" t="str">
        <f>IF(Table1[[#This Row],[F open]]=""," ",RANK(AD1104,$AD$5:$AD$1454,1))</f>
        <v xml:space="preserve"> </v>
      </c>
      <c r="H1104" s="82">
        <f>IF(Table1[[#This Row],[F Vet]]=""," ",RANK(AE1104,$AE$5:$AE$1454,1))</f>
        <v>91</v>
      </c>
      <c r="I1104" s="82" t="str">
        <f>IF(Table1[[#This Row],[F SuperVet]]=""," ",RANK(AF1104,$AF$5:$AF$1454,1))</f>
        <v xml:space="preserve"> </v>
      </c>
      <c r="J1104" s="82" t="str">
        <f>IF(Table1[[#This Row],[M Open]]=""," ",RANK(AG1104,$AG$5:$AG$1454,1))</f>
        <v xml:space="preserve"> </v>
      </c>
      <c r="K1104" s="82" t="str">
        <f>IF(Table1[[#This Row],[M Vet]]=""," ",RANK(AH1104,$AH$5:$AH$1454,1))</f>
        <v xml:space="preserve"> </v>
      </c>
      <c r="L1104" s="82" t="str">
        <f>IF(Table1[[#This Row],[M SuperVet]]=""," ",RANK(AI1104,$AI$5:$AI$1454,1))</f>
        <v xml:space="preserve"> </v>
      </c>
      <c r="M1104" s="74">
        <v>404</v>
      </c>
      <c r="N1104" s="74">
        <v>176</v>
      </c>
      <c r="O1104" s="74">
        <v>47</v>
      </c>
      <c r="P1104" s="74">
        <v>128</v>
      </c>
      <c r="Q1104" s="17">
        <v>500</v>
      </c>
      <c r="R1104" s="17">
        <v>139</v>
      </c>
      <c r="S1104" s="17">
        <v>104</v>
      </c>
      <c r="T1104" s="17">
        <v>179</v>
      </c>
      <c r="U1104" s="55">
        <f>+Table1[[#This Row],[Thames Turbo Sprint Triathlon]]/$M$3</f>
        <v>1</v>
      </c>
      <c r="V1104" s="55">
        <f t="shared" si="412"/>
        <v>1</v>
      </c>
      <c r="W1104" s="55">
        <f t="shared" si="413"/>
        <v>1</v>
      </c>
      <c r="X1104" s="55">
        <f t="shared" si="414"/>
        <v>1</v>
      </c>
      <c r="Y1104" s="55">
        <f t="shared" si="415"/>
        <v>0.970873786407767</v>
      </c>
      <c r="Z1104" s="55">
        <f>+Table1[[#This Row],[Hillingdon Sprint Triathlon]]/$R$3</f>
        <v>1</v>
      </c>
      <c r="AA1104" s="55">
        <f>+Table1[[#This Row],[London Fields]]/$S$3</f>
        <v>1</v>
      </c>
      <c r="AB1104" s="55">
        <f>+Table1[[#This Row],[Jekyll &amp; Hyde Park Duathlon]]/$T$3</f>
        <v>1</v>
      </c>
      <c r="AC1104" s="65">
        <f t="shared" si="416"/>
        <v>3.970873786407767</v>
      </c>
      <c r="AD1104" s="55"/>
      <c r="AE1104" s="55">
        <f t="shared" ref="AE1104:AE1105" si="418">+AC1104</f>
        <v>3.970873786407767</v>
      </c>
      <c r="AF1104" s="55"/>
      <c r="AG1104" s="55"/>
      <c r="AH1104" s="55"/>
      <c r="AI1104" s="55"/>
      <c r="AJ1104" s="73">
        <f>COUNT(Table1[[#This Row],[F open]:[M SuperVet]])</f>
        <v>1</v>
      </c>
    </row>
    <row r="1105" spans="1:36" x14ac:dyDescent="0.2">
      <c r="A1105" s="16" t="str">
        <f t="shared" si="409"/>
        <v xml:space="preserve"> </v>
      </c>
      <c r="B1105" s="16" t="s">
        <v>1793</v>
      </c>
      <c r="C1105" s="15"/>
      <c r="D1105" s="29" t="s">
        <v>397</v>
      </c>
      <c r="E1105" s="29" t="s">
        <v>194</v>
      </c>
      <c r="F1105" s="82">
        <f t="shared" si="411"/>
        <v>765</v>
      </c>
      <c r="G1105" s="82" t="str">
        <f>IF(Table1[[#This Row],[F open]]=""," ",RANK(AD1105,$AD$5:$AD$1454,1))</f>
        <v xml:space="preserve"> </v>
      </c>
      <c r="H1105" s="82">
        <f>IF(Table1[[#This Row],[F Vet]]=""," ",RANK(AE1105,$AE$5:$AE$1454,1))</f>
        <v>22</v>
      </c>
      <c r="I1105" s="82" t="str">
        <f>IF(Table1[[#This Row],[F SuperVet]]=""," ",RANK(AF1105,$AF$5:$AF$1454,1))</f>
        <v xml:space="preserve"> </v>
      </c>
      <c r="J1105" s="82" t="str">
        <f>IF(Table1[[#This Row],[M Open]]=""," ",RANK(AG1105,$AG$5:$AG$1454,1))</f>
        <v xml:space="preserve"> </v>
      </c>
      <c r="K1105" s="82" t="str">
        <f>IF(Table1[[#This Row],[M Vet]]=""," ",RANK(AH1105,$AH$5:$AH$1454,1))</f>
        <v xml:space="preserve"> </v>
      </c>
      <c r="L1105" s="82" t="str">
        <f>IF(Table1[[#This Row],[M SuperVet]]=""," ",RANK(AI1105,$AI$5:$AI$1454,1))</f>
        <v xml:space="preserve"> </v>
      </c>
      <c r="M1105" s="74">
        <v>404</v>
      </c>
      <c r="N1105" s="74">
        <v>176</v>
      </c>
      <c r="O1105" s="74">
        <v>47</v>
      </c>
      <c r="P1105" s="74">
        <v>128</v>
      </c>
      <c r="Q1105" s="17">
        <v>276</v>
      </c>
      <c r="R1105" s="17">
        <v>139</v>
      </c>
      <c r="S1105" s="17">
        <v>104</v>
      </c>
      <c r="T1105" s="17">
        <v>179</v>
      </c>
      <c r="U1105" s="55">
        <f>+Table1[[#This Row],[Thames Turbo Sprint Triathlon]]/$M$3</f>
        <v>1</v>
      </c>
      <c r="V1105" s="55">
        <f t="shared" si="412"/>
        <v>1</v>
      </c>
      <c r="W1105" s="55">
        <f t="shared" si="413"/>
        <v>1</v>
      </c>
      <c r="X1105" s="55">
        <f t="shared" si="414"/>
        <v>1</v>
      </c>
      <c r="Y1105" s="55">
        <f t="shared" si="415"/>
        <v>0.53592233009708734</v>
      </c>
      <c r="Z1105" s="55">
        <f>+Table1[[#This Row],[Hillingdon Sprint Triathlon]]/$R$3</f>
        <v>1</v>
      </c>
      <c r="AA1105" s="55">
        <f>+Table1[[#This Row],[London Fields]]/$S$3</f>
        <v>1</v>
      </c>
      <c r="AB1105" s="55">
        <f>+Table1[[#This Row],[Jekyll &amp; Hyde Park Duathlon]]/$T$3</f>
        <v>1</v>
      </c>
      <c r="AC1105" s="65">
        <f t="shared" si="416"/>
        <v>3.5359223300970872</v>
      </c>
      <c r="AD1105" s="55"/>
      <c r="AE1105" s="55">
        <f t="shared" si="418"/>
        <v>3.5359223300970872</v>
      </c>
      <c r="AF1105" s="55"/>
      <c r="AG1105" s="55"/>
      <c r="AH1105" s="55"/>
      <c r="AI1105" s="55"/>
      <c r="AJ1105" s="73">
        <f>COUNT(Table1[[#This Row],[F open]:[M SuperVet]])</f>
        <v>1</v>
      </c>
    </row>
    <row r="1106" spans="1:36" x14ac:dyDescent="0.2">
      <c r="A1106" s="16" t="str">
        <f t="shared" ref="A1106:A1109" si="419">IF(B1105=B1106,"y"," ")</f>
        <v xml:space="preserve"> </v>
      </c>
      <c r="B1106" s="16" t="s">
        <v>873</v>
      </c>
      <c r="C1106" s="15" t="s">
        <v>53</v>
      </c>
      <c r="D1106" s="29" t="s">
        <v>217</v>
      </c>
      <c r="E1106" s="29" t="s">
        <v>194</v>
      </c>
      <c r="F1106" s="82">
        <f t="shared" si="411"/>
        <v>329</v>
      </c>
      <c r="G1106" s="82">
        <f>IF(Table1[[#This Row],[F open]]=""," ",RANK(AD1106,$AD$5:$AD$1454,1))</f>
        <v>31</v>
      </c>
      <c r="H1106" s="82" t="str">
        <f>IF(Table1[[#This Row],[F Vet]]=""," ",RANK(AE1106,$AE$5:$AE$1454,1))</f>
        <v xml:space="preserve"> </v>
      </c>
      <c r="I1106" s="82" t="str">
        <f>IF(Table1[[#This Row],[F SuperVet]]=""," ",RANK(AF1106,$AF$5:$AF$1454,1))</f>
        <v xml:space="preserve"> </v>
      </c>
      <c r="J1106" s="82" t="str">
        <f>IF(Table1[[#This Row],[M Open]]=""," ",RANK(AG1106,$AG$5:$AG$1454,1))</f>
        <v xml:space="preserve"> </v>
      </c>
      <c r="K1106" s="82" t="str">
        <f>IF(Table1[[#This Row],[M Vet]]=""," ",RANK(AH1106,$AH$5:$AH$1454,1))</f>
        <v xml:space="preserve"> </v>
      </c>
      <c r="L1106" s="82" t="str">
        <f>IF(Table1[[#This Row],[M SuperVet]]=""," ",RANK(AI1106,$AI$5:$AI$1454,1))</f>
        <v xml:space="preserve"> </v>
      </c>
      <c r="M1106" s="74">
        <v>202</v>
      </c>
      <c r="N1106" s="74">
        <v>176</v>
      </c>
      <c r="O1106" s="74">
        <v>47</v>
      </c>
      <c r="P1106" s="74">
        <v>128</v>
      </c>
      <c r="Q1106" s="17">
        <v>515</v>
      </c>
      <c r="R1106" s="17">
        <v>96</v>
      </c>
      <c r="S1106" s="17">
        <v>104</v>
      </c>
      <c r="T1106" s="17">
        <v>179</v>
      </c>
      <c r="U1106" s="55">
        <f>+Table1[[#This Row],[Thames Turbo Sprint Triathlon]]/$M$3</f>
        <v>0.5</v>
      </c>
      <c r="V1106" s="55">
        <f t="shared" si="412"/>
        <v>1</v>
      </c>
      <c r="W1106" s="55">
        <f t="shared" si="413"/>
        <v>1</v>
      </c>
      <c r="X1106" s="55">
        <f t="shared" si="414"/>
        <v>1</v>
      </c>
      <c r="Y1106" s="55">
        <f t="shared" si="415"/>
        <v>1</v>
      </c>
      <c r="Z1106" s="55">
        <f>+Table1[[#This Row],[Hillingdon Sprint Triathlon]]/$R$3</f>
        <v>0.69064748201438853</v>
      </c>
      <c r="AA1106" s="55">
        <f>+Table1[[#This Row],[London Fields]]/$S$3</f>
        <v>1</v>
      </c>
      <c r="AB1106" s="55">
        <f>+Table1[[#This Row],[Jekyll &amp; Hyde Park Duathlon]]/$T$3</f>
        <v>1</v>
      </c>
      <c r="AC1106" s="65">
        <f t="shared" si="416"/>
        <v>3.1906474820143886</v>
      </c>
      <c r="AD1106" s="55">
        <f t="shared" ref="AD1106:AD1108" si="420">+AC1106</f>
        <v>3.1906474820143886</v>
      </c>
      <c r="AE1106" s="55"/>
      <c r="AF1106" s="55"/>
      <c r="AG1106" s="55"/>
      <c r="AH1106" s="55"/>
      <c r="AI1106" s="55"/>
      <c r="AJ1106" s="73">
        <f>COUNT(Table1[[#This Row],[F open]:[M SuperVet]])</f>
        <v>1</v>
      </c>
    </row>
    <row r="1107" spans="1:36" x14ac:dyDescent="0.2">
      <c r="A1107" s="16" t="str">
        <f t="shared" si="419"/>
        <v xml:space="preserve"> </v>
      </c>
      <c r="B1107" s="16" t="s">
        <v>585</v>
      </c>
      <c r="C1107" s="15"/>
      <c r="D1107" s="29" t="s">
        <v>217</v>
      </c>
      <c r="E1107" s="29" t="s">
        <v>194</v>
      </c>
      <c r="F1107" s="82">
        <f t="shared" si="411"/>
        <v>1246</v>
      </c>
      <c r="G1107" s="82">
        <f>IF(Table1[[#This Row],[F open]]=""," ",RANK(AD1107,$AD$5:$AD$1454,1))</f>
        <v>232</v>
      </c>
      <c r="H1107" s="82" t="str">
        <f>IF(Table1[[#This Row],[F Vet]]=""," ",RANK(AE1107,$AE$5:$AE$1454,1))</f>
        <v xml:space="preserve"> </v>
      </c>
      <c r="I1107" s="82" t="str">
        <f>IF(Table1[[#This Row],[F SuperVet]]=""," ",RANK(AF1107,$AF$5:$AF$1454,1))</f>
        <v xml:space="preserve"> </v>
      </c>
      <c r="J1107" s="82" t="str">
        <f>IF(Table1[[#This Row],[M Open]]=""," ",RANK(AG1107,$AG$5:$AG$1454,1))</f>
        <v xml:space="preserve"> </v>
      </c>
      <c r="K1107" s="82" t="str">
        <f>IF(Table1[[#This Row],[M Vet]]=""," ",RANK(AH1107,$AH$5:$AH$1454,1))</f>
        <v xml:space="preserve"> </v>
      </c>
      <c r="L1107" s="82" t="str">
        <f>IF(Table1[[#This Row],[M SuperVet]]=""," ",RANK(AI1107,$AI$5:$AI$1454,1))</f>
        <v xml:space="preserve"> </v>
      </c>
      <c r="M1107" s="74">
        <v>404</v>
      </c>
      <c r="N1107" s="74">
        <v>176</v>
      </c>
      <c r="O1107" s="74">
        <v>47</v>
      </c>
      <c r="P1107" s="74">
        <v>128</v>
      </c>
      <c r="Q1107" s="17">
        <v>447</v>
      </c>
      <c r="R1107" s="17">
        <v>139</v>
      </c>
      <c r="S1107" s="17">
        <v>104</v>
      </c>
      <c r="T1107" s="17">
        <v>179</v>
      </c>
      <c r="U1107" s="55">
        <f>+Table1[[#This Row],[Thames Turbo Sprint Triathlon]]/$M$3</f>
        <v>1</v>
      </c>
      <c r="V1107" s="55">
        <f t="shared" si="412"/>
        <v>1</v>
      </c>
      <c r="W1107" s="55">
        <f t="shared" si="413"/>
        <v>1</v>
      </c>
      <c r="X1107" s="55">
        <f t="shared" si="414"/>
        <v>1</v>
      </c>
      <c r="Y1107" s="55">
        <f t="shared" si="415"/>
        <v>0.8679611650485437</v>
      </c>
      <c r="Z1107" s="55">
        <f>+Table1[[#This Row],[Hillingdon Sprint Triathlon]]/$R$3</f>
        <v>1</v>
      </c>
      <c r="AA1107" s="55">
        <f>+Table1[[#This Row],[London Fields]]/$S$3</f>
        <v>1</v>
      </c>
      <c r="AB1107" s="55">
        <f>+Table1[[#This Row],[Jekyll &amp; Hyde Park Duathlon]]/$T$3</f>
        <v>1</v>
      </c>
      <c r="AC1107" s="65">
        <f t="shared" si="416"/>
        <v>3.8679611650485439</v>
      </c>
      <c r="AD1107" s="55">
        <f t="shared" si="420"/>
        <v>3.8679611650485439</v>
      </c>
      <c r="AE1107" s="55"/>
      <c r="AF1107" s="55"/>
      <c r="AG1107" s="55"/>
      <c r="AH1107" s="55"/>
      <c r="AI1107" s="55"/>
      <c r="AJ1107" s="73">
        <f>COUNT(Table1[[#This Row],[F open]:[M SuperVet]])</f>
        <v>1</v>
      </c>
    </row>
    <row r="1108" spans="1:36" x14ac:dyDescent="0.2">
      <c r="A1108" s="16" t="str">
        <f t="shared" si="419"/>
        <v xml:space="preserve"> </v>
      </c>
      <c r="B1108" s="16" t="s">
        <v>2127</v>
      </c>
      <c r="C1108" s="15" t="s">
        <v>138</v>
      </c>
      <c r="D1108" s="29" t="s">
        <v>217</v>
      </c>
      <c r="E1108" s="29" t="s">
        <v>194</v>
      </c>
      <c r="F1108" s="82">
        <f t="shared" si="411"/>
        <v>1082</v>
      </c>
      <c r="G1108" s="82">
        <f>IF(Table1[[#This Row],[F open]]=""," ",RANK(AD1108,$AD$5:$AD$1454,1))</f>
        <v>177</v>
      </c>
      <c r="H1108" s="82" t="str">
        <f>IF(Table1[[#This Row],[F Vet]]=""," ",RANK(AE1108,$AE$5:$AE$1454,1))</f>
        <v xml:space="preserve"> </v>
      </c>
      <c r="I1108" s="82" t="str">
        <f>IF(Table1[[#This Row],[F SuperVet]]=""," ",RANK(AF1108,$AF$5:$AF$1454,1))</f>
        <v xml:space="preserve"> </v>
      </c>
      <c r="J1108" s="82" t="str">
        <f>IF(Table1[[#This Row],[M Open]]=""," ",RANK(AG1108,$AG$5:$AG$1454,1))</f>
        <v xml:space="preserve"> </v>
      </c>
      <c r="K1108" s="82" t="str">
        <f>IF(Table1[[#This Row],[M Vet]]=""," ",RANK(AH1108,$AH$5:$AH$1454,1))</f>
        <v xml:space="preserve"> </v>
      </c>
      <c r="L1108" s="82" t="str">
        <f>IF(Table1[[#This Row],[M SuperVet]]=""," ",RANK(AI1108,$AI$5:$AI$1454,1))</f>
        <v xml:space="preserve"> </v>
      </c>
      <c r="M1108" s="74">
        <v>404</v>
      </c>
      <c r="N1108" s="74">
        <v>176</v>
      </c>
      <c r="O1108" s="74">
        <v>47</v>
      </c>
      <c r="P1108" s="74">
        <v>128</v>
      </c>
      <c r="Q1108" s="17">
        <v>515</v>
      </c>
      <c r="R1108" s="17">
        <v>139</v>
      </c>
      <c r="S1108" s="17">
        <v>79</v>
      </c>
      <c r="T1108" s="17">
        <v>179</v>
      </c>
      <c r="U1108" s="55">
        <f>+Table1[[#This Row],[Thames Turbo Sprint Triathlon]]/$M$3</f>
        <v>1</v>
      </c>
      <c r="V1108" s="55">
        <f t="shared" si="412"/>
        <v>1</v>
      </c>
      <c r="W1108" s="55">
        <f t="shared" si="413"/>
        <v>1</v>
      </c>
      <c r="X1108" s="55">
        <f t="shared" si="414"/>
        <v>1</v>
      </c>
      <c r="Y1108" s="55">
        <f t="shared" si="415"/>
        <v>1</v>
      </c>
      <c r="Z1108" s="55">
        <f>+Table1[[#This Row],[Hillingdon Sprint Triathlon]]/$R$3</f>
        <v>1</v>
      </c>
      <c r="AA1108" s="55">
        <f>+Table1[[#This Row],[London Fields]]/$S$3</f>
        <v>0.75961538461538458</v>
      </c>
      <c r="AB1108" s="55">
        <f>+Table1[[#This Row],[Jekyll &amp; Hyde Park Duathlon]]/$T$3</f>
        <v>1</v>
      </c>
      <c r="AC1108" s="65">
        <f t="shared" si="416"/>
        <v>3.7596153846153846</v>
      </c>
      <c r="AD1108" s="55">
        <f t="shared" si="420"/>
        <v>3.7596153846153846</v>
      </c>
      <c r="AE1108" s="55"/>
      <c r="AF1108" s="55"/>
      <c r="AG1108" s="55"/>
      <c r="AH1108" s="55"/>
      <c r="AI1108" s="55"/>
      <c r="AJ1108" s="73">
        <f>COUNT(Table1[[#This Row],[F open]:[M SuperVet]])</f>
        <v>1</v>
      </c>
    </row>
    <row r="1109" spans="1:36" hidden="1" x14ac:dyDescent="0.2">
      <c r="A1109" s="16" t="str">
        <f t="shared" si="419"/>
        <v xml:space="preserve"> </v>
      </c>
      <c r="B1109" s="16" t="s">
        <v>2022</v>
      </c>
      <c r="C1109" s="15"/>
      <c r="D1109" s="29" t="s">
        <v>217</v>
      </c>
      <c r="E1109" s="29" t="s">
        <v>1530</v>
      </c>
      <c r="F1109" s="82">
        <f t="shared" si="411"/>
        <v>912</v>
      </c>
      <c r="G1109" s="82" t="str">
        <f>IF(Table1[[#This Row],[F open]]=""," ",RANK(AD1109,$AD$5:$AD$1454,1))</f>
        <v xml:space="preserve"> </v>
      </c>
      <c r="H1109" s="82" t="str">
        <f>IF(Table1[[#This Row],[F Vet]]=""," ",RANK(AE1109,$AE$5:$AE$1454,1))</f>
        <v xml:space="preserve"> </v>
      </c>
      <c r="I1109" s="82" t="str">
        <f>IF(Table1[[#This Row],[F SuperVet]]=""," ",RANK(AF1109,$AF$5:$AF$1454,1))</f>
        <v xml:space="preserve"> </v>
      </c>
      <c r="J1109" s="82">
        <f>IF(Table1[[#This Row],[M Open]]=""," ",RANK(AG1109,$AG$5:$AG$1454,1))</f>
        <v>462</v>
      </c>
      <c r="K1109" s="82" t="str">
        <f>IF(Table1[[#This Row],[M Vet]]=""," ",RANK(AH1109,$AH$5:$AH$1454,1))</f>
        <v xml:space="preserve"> </v>
      </c>
      <c r="L1109" s="82" t="str">
        <f>IF(Table1[[#This Row],[M SuperVet]]=""," ",RANK(AI1109,$AI$5:$AI$1454,1))</f>
        <v xml:space="preserve"> </v>
      </c>
      <c r="M1109" s="74">
        <v>404</v>
      </c>
      <c r="N1109" s="74">
        <v>176</v>
      </c>
      <c r="O1109" s="74">
        <v>47</v>
      </c>
      <c r="P1109" s="74">
        <v>128</v>
      </c>
      <c r="Q1109" s="17">
        <v>515</v>
      </c>
      <c r="R1109" s="17">
        <v>89</v>
      </c>
      <c r="S1109" s="17">
        <v>104</v>
      </c>
      <c r="T1109" s="17">
        <v>179</v>
      </c>
      <c r="U1109" s="55">
        <f>+Table1[[#This Row],[Thames Turbo Sprint Triathlon]]/$M$3</f>
        <v>1</v>
      </c>
      <c r="V1109" s="55">
        <f t="shared" si="412"/>
        <v>1</v>
      </c>
      <c r="W1109" s="55">
        <f t="shared" si="413"/>
        <v>1</v>
      </c>
      <c r="X1109" s="55">
        <f t="shared" si="414"/>
        <v>1</v>
      </c>
      <c r="Y1109" s="55">
        <f t="shared" si="415"/>
        <v>1</v>
      </c>
      <c r="Z1109" s="55">
        <f>+Table1[[#This Row],[Hillingdon Sprint Triathlon]]/$R$3</f>
        <v>0.64028776978417268</v>
      </c>
      <c r="AA1109" s="55">
        <f>+Table1[[#This Row],[London Fields]]/$S$3</f>
        <v>1</v>
      </c>
      <c r="AB1109" s="55">
        <f>+Table1[[#This Row],[Jekyll &amp; Hyde Park Duathlon]]/$T$3</f>
        <v>1</v>
      </c>
      <c r="AC1109" s="65">
        <f t="shared" si="416"/>
        <v>3.6402877697841727</v>
      </c>
      <c r="AD1109" s="55"/>
      <c r="AE1109" s="55"/>
      <c r="AF1109" s="55"/>
      <c r="AG1109" s="55">
        <f t="shared" ref="AG1109:AG1110" si="421">+AC1109</f>
        <v>3.6402877697841727</v>
      </c>
      <c r="AH1109" s="55"/>
      <c r="AI1109" s="55"/>
      <c r="AJ1109" s="73">
        <f>COUNT(Table1[[#This Row],[F open]:[M SuperVet]])</f>
        <v>1</v>
      </c>
    </row>
    <row r="1110" spans="1:36" hidden="1" x14ac:dyDescent="0.2">
      <c r="A1110" s="16" t="str">
        <f>IF(B1109=B1110,"y"," ")</f>
        <v xml:space="preserve"> </v>
      </c>
      <c r="B1110" s="16" t="s">
        <v>1436</v>
      </c>
      <c r="C1110" s="15" t="s">
        <v>70</v>
      </c>
      <c r="D1110" s="29" t="s">
        <v>217</v>
      </c>
      <c r="E1110" s="29" t="s">
        <v>188</v>
      </c>
      <c r="F1110" s="82">
        <f t="shared" si="411"/>
        <v>915</v>
      </c>
      <c r="G1110" s="82" t="str">
        <f>IF(Table1[[#This Row],[F open]]=""," ",RANK(AD1110,$AD$5:$AD$1454,1))</f>
        <v xml:space="preserve"> </v>
      </c>
      <c r="H1110" s="82" t="str">
        <f>IF(Table1[[#This Row],[F Vet]]=""," ",RANK(AE1110,$AE$5:$AE$1454,1))</f>
        <v xml:space="preserve"> </v>
      </c>
      <c r="I1110" s="82" t="str">
        <f>IF(Table1[[#This Row],[F SuperVet]]=""," ",RANK(AF1110,$AF$5:$AF$1454,1))</f>
        <v xml:space="preserve"> </v>
      </c>
      <c r="J1110" s="82">
        <f>IF(Table1[[#This Row],[M Open]]=""," ",RANK(AG1110,$AG$5:$AG$1454,1))</f>
        <v>463</v>
      </c>
      <c r="K1110" s="82" t="str">
        <f>IF(Table1[[#This Row],[M Vet]]=""," ",RANK(AH1110,$AH$5:$AH$1454,1))</f>
        <v xml:space="preserve"> </v>
      </c>
      <c r="L1110" s="82" t="str">
        <f>IF(Table1[[#This Row],[M SuperVet]]=""," ",RANK(AI1110,$AI$5:$AI$1454,1))</f>
        <v xml:space="preserve"> </v>
      </c>
      <c r="M1110" s="74">
        <v>404</v>
      </c>
      <c r="N1110" s="74">
        <v>113</v>
      </c>
      <c r="O1110" s="74">
        <v>47</v>
      </c>
      <c r="P1110" s="74">
        <v>128</v>
      </c>
      <c r="Q1110" s="17">
        <v>515</v>
      </c>
      <c r="R1110" s="17">
        <v>139</v>
      </c>
      <c r="S1110" s="17">
        <v>104</v>
      </c>
      <c r="T1110" s="17">
        <v>179</v>
      </c>
      <c r="U1110" s="55">
        <f>+Table1[[#This Row],[Thames Turbo Sprint Triathlon]]/$M$3</f>
        <v>1</v>
      </c>
      <c r="V1110" s="55">
        <f t="shared" si="412"/>
        <v>0.64204545454545459</v>
      </c>
      <c r="W1110" s="55">
        <f t="shared" si="413"/>
        <v>1</v>
      </c>
      <c r="X1110" s="55">
        <f t="shared" si="414"/>
        <v>1</v>
      </c>
      <c r="Y1110" s="55">
        <f t="shared" si="415"/>
        <v>1</v>
      </c>
      <c r="Z1110" s="55">
        <f>+Table1[[#This Row],[Hillingdon Sprint Triathlon]]/$R$3</f>
        <v>1</v>
      </c>
      <c r="AA1110" s="55">
        <f>+Table1[[#This Row],[London Fields]]/$S$3</f>
        <v>1</v>
      </c>
      <c r="AB1110" s="55">
        <f>+Table1[[#This Row],[Jekyll &amp; Hyde Park Duathlon]]/$T$3</f>
        <v>1</v>
      </c>
      <c r="AC1110" s="65">
        <f t="shared" si="416"/>
        <v>3.6420454545454546</v>
      </c>
      <c r="AD1110" s="55"/>
      <c r="AE1110" s="55"/>
      <c r="AF1110" s="55"/>
      <c r="AG1110" s="55">
        <f t="shared" si="421"/>
        <v>3.6420454545454546</v>
      </c>
      <c r="AH1110" s="55"/>
      <c r="AI1110" s="55"/>
      <c r="AJ1110" s="73">
        <f>COUNT(Table1[[#This Row],[F open]:[M SuperVet]])</f>
        <v>1</v>
      </c>
    </row>
    <row r="1111" spans="1:36" x14ac:dyDescent="0.2">
      <c r="A1111" s="16" t="str">
        <f>IF(B1110=B1111,"y"," ")</f>
        <v xml:space="preserve"> </v>
      </c>
      <c r="B1111" s="16" t="s">
        <v>422</v>
      </c>
      <c r="C1111" s="15" t="s">
        <v>70</v>
      </c>
      <c r="D1111" s="29" t="s">
        <v>217</v>
      </c>
      <c r="E1111" s="29" t="s">
        <v>194</v>
      </c>
      <c r="F1111" s="82">
        <f t="shared" si="411"/>
        <v>548</v>
      </c>
      <c r="G1111" s="82">
        <f>IF(Table1[[#This Row],[F open]]=""," ",RANK(AD1111,$AD$5:$AD$1454,1))</f>
        <v>59</v>
      </c>
      <c r="H1111" s="82" t="str">
        <f>IF(Table1[[#This Row],[F Vet]]=""," ",RANK(AE1111,$AE$5:$AE$1454,1))</f>
        <v xml:space="preserve"> </v>
      </c>
      <c r="I1111" s="82" t="str">
        <f>IF(Table1[[#This Row],[F SuperVet]]=""," ",RANK(AF1111,$AF$5:$AF$1454,1))</f>
        <v xml:space="preserve"> </v>
      </c>
      <c r="J1111" s="82" t="str">
        <f>IF(Table1[[#This Row],[M Open]]=""," ",RANK(AG1111,$AG$5:$AG$1454,1))</f>
        <v xml:space="preserve"> </v>
      </c>
      <c r="K1111" s="82" t="str">
        <f>IF(Table1[[#This Row],[M Vet]]=""," ",RANK(AH1111,$AH$5:$AH$1454,1))</f>
        <v xml:space="preserve"> </v>
      </c>
      <c r="L1111" s="82" t="str">
        <f>IF(Table1[[#This Row],[M SuperVet]]=""," ",RANK(AI1111,$AI$5:$AI$1454,1))</f>
        <v xml:space="preserve"> </v>
      </c>
      <c r="M1111" s="74">
        <v>148</v>
      </c>
      <c r="N1111" s="74">
        <v>176</v>
      </c>
      <c r="O1111" s="74">
        <v>47</v>
      </c>
      <c r="P1111" s="74">
        <v>128</v>
      </c>
      <c r="Q1111" s="17">
        <v>515</v>
      </c>
      <c r="R1111" s="17">
        <v>139</v>
      </c>
      <c r="S1111" s="17">
        <v>104</v>
      </c>
      <c r="T1111" s="17">
        <v>179</v>
      </c>
      <c r="U1111" s="55">
        <f>+Table1[[#This Row],[Thames Turbo Sprint Triathlon]]/$M$3</f>
        <v>0.36633663366336633</v>
      </c>
      <c r="V1111" s="55">
        <f t="shared" si="412"/>
        <v>1</v>
      </c>
      <c r="W1111" s="55">
        <f t="shared" si="413"/>
        <v>1</v>
      </c>
      <c r="X1111" s="55">
        <f t="shared" si="414"/>
        <v>1</v>
      </c>
      <c r="Y1111" s="55">
        <f t="shared" si="415"/>
        <v>1</v>
      </c>
      <c r="Z1111" s="55">
        <f>+Table1[[#This Row],[Hillingdon Sprint Triathlon]]/$R$3</f>
        <v>1</v>
      </c>
      <c r="AA1111" s="55">
        <f>+Table1[[#This Row],[London Fields]]/$S$3</f>
        <v>1</v>
      </c>
      <c r="AB1111" s="55">
        <f>+Table1[[#This Row],[Jekyll &amp; Hyde Park Duathlon]]/$T$3</f>
        <v>1</v>
      </c>
      <c r="AC1111" s="65">
        <f t="shared" si="416"/>
        <v>3.3663366336633662</v>
      </c>
      <c r="AD1111" s="55">
        <f>+AC1111</f>
        <v>3.3663366336633662</v>
      </c>
      <c r="AE1111" s="55"/>
      <c r="AF1111" s="55"/>
      <c r="AG1111" s="55"/>
      <c r="AH1111" s="55"/>
      <c r="AI1111" s="55"/>
      <c r="AJ1111" s="73">
        <f>COUNT(Table1[[#This Row],[F open]:[M SuperVet]])</f>
        <v>1</v>
      </c>
    </row>
    <row r="1112" spans="1:36" hidden="1" x14ac:dyDescent="0.2">
      <c r="A1112" s="16" t="str">
        <f t="shared" ref="A1112:A1114" si="422">IF(B1111=B1112,"y"," ")</f>
        <v xml:space="preserve"> </v>
      </c>
      <c r="B1112" s="16" t="s">
        <v>610</v>
      </c>
      <c r="C1112" s="15" t="s">
        <v>132</v>
      </c>
      <c r="D1112" s="29" t="s">
        <v>217</v>
      </c>
      <c r="E1112" s="29" t="s">
        <v>188</v>
      </c>
      <c r="F1112" s="82">
        <f t="shared" si="411"/>
        <v>25</v>
      </c>
      <c r="G1112" s="82" t="str">
        <f>IF(Table1[[#This Row],[F open]]=""," ",RANK(AD1112,$AD$5:$AD$1454,1))</f>
        <v xml:space="preserve"> </v>
      </c>
      <c r="H1112" s="82" t="str">
        <f>IF(Table1[[#This Row],[F Vet]]=""," ",RANK(AE1112,$AE$5:$AE$1454,1))</f>
        <v xml:space="preserve"> </v>
      </c>
      <c r="I1112" s="82" t="str">
        <f>IF(Table1[[#This Row],[F SuperVet]]=""," ",RANK(AF1112,$AF$5:$AF$1454,1))</f>
        <v xml:space="preserve"> </v>
      </c>
      <c r="J1112" s="82">
        <f>IF(Table1[[#This Row],[M Open]]=""," ",RANK(AG1112,$AG$5:$AG$1454,1))</f>
        <v>14</v>
      </c>
      <c r="K1112" s="82" t="str">
        <f>IF(Table1[[#This Row],[M Vet]]=""," ",RANK(AH1112,$AH$5:$AH$1454,1))</f>
        <v xml:space="preserve"> </v>
      </c>
      <c r="L1112" s="82" t="str">
        <f>IF(Table1[[#This Row],[M SuperVet]]=""," ",RANK(AI1112,$AI$5:$AI$1454,1))</f>
        <v xml:space="preserve"> </v>
      </c>
      <c r="M1112" s="74">
        <v>404</v>
      </c>
      <c r="N1112" s="74">
        <v>176</v>
      </c>
      <c r="O1112" s="74">
        <v>7</v>
      </c>
      <c r="P1112" s="74">
        <v>26</v>
      </c>
      <c r="Q1112" s="17">
        <v>515</v>
      </c>
      <c r="R1112" s="17">
        <v>139</v>
      </c>
      <c r="S1112" s="17">
        <v>104</v>
      </c>
      <c r="T1112" s="17">
        <v>39</v>
      </c>
      <c r="U1112" s="55">
        <f>+Table1[[#This Row],[Thames Turbo Sprint Triathlon]]/$M$3</f>
        <v>1</v>
      </c>
      <c r="V1112" s="55">
        <f t="shared" si="412"/>
        <v>1</v>
      </c>
      <c r="W1112" s="55">
        <f t="shared" si="413"/>
        <v>0.14893617021276595</v>
      </c>
      <c r="X1112" s="55">
        <f t="shared" si="414"/>
        <v>0.203125</v>
      </c>
      <c r="Y1112" s="55">
        <f t="shared" si="415"/>
        <v>1</v>
      </c>
      <c r="Z1112" s="55">
        <f>+Table1[[#This Row],[Hillingdon Sprint Triathlon]]/$R$3</f>
        <v>1</v>
      </c>
      <c r="AA1112" s="55">
        <f>+Table1[[#This Row],[London Fields]]/$S$3</f>
        <v>1</v>
      </c>
      <c r="AB1112" s="55">
        <f>+Table1[[#This Row],[Jekyll &amp; Hyde Park Duathlon]]/$T$3</f>
        <v>0.21787709497206703</v>
      </c>
      <c r="AC1112" s="65">
        <f t="shared" si="416"/>
        <v>1.569938265184833</v>
      </c>
      <c r="AD1112" s="55"/>
      <c r="AE1112" s="55"/>
      <c r="AF1112" s="55"/>
      <c r="AG1112" s="55">
        <f t="shared" ref="AG1112:AG1116" si="423">+AC1112</f>
        <v>1.569938265184833</v>
      </c>
      <c r="AH1112" s="55"/>
      <c r="AI1112" s="55"/>
      <c r="AJ1112" s="73">
        <f>COUNT(Table1[[#This Row],[F open]:[M SuperVet]])</f>
        <v>1</v>
      </c>
    </row>
    <row r="1113" spans="1:36" hidden="1" x14ac:dyDescent="0.2">
      <c r="A1113" s="16" t="str">
        <f t="shared" si="422"/>
        <v xml:space="preserve"> </v>
      </c>
      <c r="B1113" s="16" t="s">
        <v>2265</v>
      </c>
      <c r="C1113" s="15"/>
      <c r="D1113" s="29" t="s">
        <v>217</v>
      </c>
      <c r="E1113" s="29" t="s">
        <v>188</v>
      </c>
      <c r="F1113" s="82">
        <f t="shared" si="411"/>
        <v>1383</v>
      </c>
      <c r="G1113" s="82" t="str">
        <f>IF(Table1[[#This Row],[F open]]=""," ",RANK(AD1113,$AD$5:$AD$1454,1))</f>
        <v xml:space="preserve"> </v>
      </c>
      <c r="H1113" s="82" t="str">
        <f>IF(Table1[[#This Row],[F Vet]]=""," ",RANK(AE1113,$AE$5:$AE$1454,1))</f>
        <v xml:space="preserve"> </v>
      </c>
      <c r="I1113" s="82" t="str">
        <f>IF(Table1[[#This Row],[F SuperVet]]=""," ",RANK(AF1113,$AF$5:$AF$1454,1))</f>
        <v xml:space="preserve"> </v>
      </c>
      <c r="J1113" s="82">
        <f>IF(Table1[[#This Row],[M Open]]=""," ",RANK(AG1113,$AG$5:$AG$1454,1))</f>
        <v>587</v>
      </c>
      <c r="K1113" s="82" t="str">
        <f>IF(Table1[[#This Row],[M Vet]]=""," ",RANK(AH1113,$AH$5:$AH$1454,1))</f>
        <v xml:space="preserve"> </v>
      </c>
      <c r="L1113" s="82" t="str">
        <f>IF(Table1[[#This Row],[M SuperVet]]=""," ",RANK(AI1113,$AI$5:$AI$1454,1))</f>
        <v xml:space="preserve"> </v>
      </c>
      <c r="M1113" s="74">
        <v>404</v>
      </c>
      <c r="N1113" s="74">
        <v>176</v>
      </c>
      <c r="O1113" s="74">
        <v>47</v>
      </c>
      <c r="P1113" s="74">
        <v>128</v>
      </c>
      <c r="Q1113" s="17">
        <v>515</v>
      </c>
      <c r="R1113" s="17">
        <v>139</v>
      </c>
      <c r="S1113" s="17">
        <v>104</v>
      </c>
      <c r="T1113" s="17">
        <v>171</v>
      </c>
      <c r="U1113" s="55">
        <f>+Table1[[#This Row],[Thames Turbo Sprint Triathlon]]/$M$3</f>
        <v>1</v>
      </c>
      <c r="V1113" s="55">
        <f t="shared" si="412"/>
        <v>1</v>
      </c>
      <c r="W1113" s="55">
        <f t="shared" si="413"/>
        <v>1</v>
      </c>
      <c r="X1113" s="55">
        <f t="shared" si="414"/>
        <v>1</v>
      </c>
      <c r="Y1113" s="55">
        <f t="shared" si="415"/>
        <v>1</v>
      </c>
      <c r="Z1113" s="55">
        <f>+Table1[[#This Row],[Hillingdon Sprint Triathlon]]/$R$3</f>
        <v>1</v>
      </c>
      <c r="AA1113" s="55">
        <f>+Table1[[#This Row],[London Fields]]/$S$3</f>
        <v>1</v>
      </c>
      <c r="AB1113" s="55">
        <f>+Table1[[#This Row],[Jekyll &amp; Hyde Park Duathlon]]/$T$3</f>
        <v>0.95530726256983245</v>
      </c>
      <c r="AC1113" s="65">
        <f t="shared" si="416"/>
        <v>3.9553072625698324</v>
      </c>
      <c r="AD1113" s="55"/>
      <c r="AE1113" s="55"/>
      <c r="AF1113" s="55"/>
      <c r="AG1113" s="55">
        <f t="shared" si="423"/>
        <v>3.9553072625698324</v>
      </c>
      <c r="AH1113" s="55"/>
      <c r="AI1113" s="55"/>
      <c r="AJ1113" s="73">
        <f>COUNT(Table1[[#This Row],[F open]:[M SuperVet]])</f>
        <v>1</v>
      </c>
    </row>
    <row r="1114" spans="1:36" hidden="1" x14ac:dyDescent="0.2">
      <c r="A1114" s="16" t="str">
        <f t="shared" si="422"/>
        <v xml:space="preserve"> </v>
      </c>
      <c r="B1114" s="16" t="s">
        <v>797</v>
      </c>
      <c r="C1114" s="15" t="s">
        <v>134</v>
      </c>
      <c r="D1114" s="29" t="s">
        <v>217</v>
      </c>
      <c r="E1114" s="29" t="s">
        <v>188</v>
      </c>
      <c r="F1114" s="82">
        <f t="shared" si="411"/>
        <v>384</v>
      </c>
      <c r="G1114" s="82" t="str">
        <f>IF(Table1[[#This Row],[F open]]=""," ",RANK(AD1114,$AD$5:$AD$1454,1))</f>
        <v xml:space="preserve"> </v>
      </c>
      <c r="H1114" s="82" t="str">
        <f>IF(Table1[[#This Row],[F Vet]]=""," ",RANK(AE1114,$AE$5:$AE$1454,1))</f>
        <v xml:space="preserve"> </v>
      </c>
      <c r="I1114" s="82" t="str">
        <f>IF(Table1[[#This Row],[F SuperVet]]=""," ",RANK(AF1114,$AF$5:$AF$1454,1))</f>
        <v xml:space="preserve"> </v>
      </c>
      <c r="J1114" s="82">
        <f>IF(Table1[[#This Row],[M Open]]=""," ",RANK(AG1114,$AG$5:$AG$1454,1))</f>
        <v>226</v>
      </c>
      <c r="K1114" s="82" t="str">
        <f>IF(Table1[[#This Row],[M Vet]]=""," ",RANK(AH1114,$AH$5:$AH$1454,1))</f>
        <v xml:space="preserve"> </v>
      </c>
      <c r="L1114" s="82" t="str">
        <f>IF(Table1[[#This Row],[M SuperVet]]=""," ",RANK(AI1114,$AI$5:$AI$1454,1))</f>
        <v xml:space="preserve"> </v>
      </c>
      <c r="M1114" s="74">
        <v>96</v>
      </c>
      <c r="N1114" s="74">
        <v>176</v>
      </c>
      <c r="O1114" s="74">
        <v>47</v>
      </c>
      <c r="P1114" s="74">
        <v>128</v>
      </c>
      <c r="Q1114" s="17">
        <v>515</v>
      </c>
      <c r="R1114" s="17">
        <v>139</v>
      </c>
      <c r="S1114" s="17">
        <v>104</v>
      </c>
      <c r="T1114" s="17">
        <v>179</v>
      </c>
      <c r="U1114" s="55">
        <f>+Table1[[#This Row],[Thames Turbo Sprint Triathlon]]/$M$3</f>
        <v>0.23762376237623761</v>
      </c>
      <c r="V1114" s="55">
        <f t="shared" si="412"/>
        <v>1</v>
      </c>
      <c r="W1114" s="55">
        <f t="shared" si="413"/>
        <v>1</v>
      </c>
      <c r="X1114" s="55">
        <f t="shared" si="414"/>
        <v>1</v>
      </c>
      <c r="Y1114" s="55">
        <f t="shared" si="415"/>
        <v>1</v>
      </c>
      <c r="Z1114" s="55">
        <f>+Table1[[#This Row],[Hillingdon Sprint Triathlon]]/$R$3</f>
        <v>1</v>
      </c>
      <c r="AA1114" s="55">
        <f>+Table1[[#This Row],[London Fields]]/$S$3</f>
        <v>1</v>
      </c>
      <c r="AB1114" s="55">
        <f>+Table1[[#This Row],[Jekyll &amp; Hyde Park Duathlon]]/$T$3</f>
        <v>1</v>
      </c>
      <c r="AC1114" s="65">
        <f t="shared" si="416"/>
        <v>3.2376237623762378</v>
      </c>
      <c r="AD1114" s="55"/>
      <c r="AE1114" s="55"/>
      <c r="AF1114" s="55"/>
      <c r="AG1114" s="55">
        <f t="shared" si="423"/>
        <v>3.2376237623762378</v>
      </c>
      <c r="AH1114" s="55"/>
      <c r="AI1114" s="55"/>
      <c r="AJ1114" s="73">
        <f>COUNT(Table1[[#This Row],[F open]:[M SuperVet]])</f>
        <v>1</v>
      </c>
    </row>
    <row r="1115" spans="1:36" hidden="1" x14ac:dyDescent="0.2">
      <c r="A1115" s="16" t="str">
        <f>IF(B1114=B1115,"y"," ")</f>
        <v xml:space="preserve"> </v>
      </c>
      <c r="B1115" s="16" t="s">
        <v>1392</v>
      </c>
      <c r="C1115" s="15"/>
      <c r="D1115" s="29" t="s">
        <v>217</v>
      </c>
      <c r="E1115" s="29" t="s">
        <v>188</v>
      </c>
      <c r="F1115" s="82">
        <f t="shared" si="411"/>
        <v>518</v>
      </c>
      <c r="G1115" s="82" t="str">
        <f>IF(Table1[[#This Row],[F open]]=""," ",RANK(AD1115,$AD$5:$AD$1454,1))</f>
        <v xml:space="preserve"> </v>
      </c>
      <c r="H1115" s="82" t="str">
        <f>IF(Table1[[#This Row],[F Vet]]=""," ",RANK(AE1115,$AE$5:$AE$1454,1))</f>
        <v xml:space="preserve"> </v>
      </c>
      <c r="I1115" s="82" t="str">
        <f>IF(Table1[[#This Row],[F SuperVet]]=""," ",RANK(AF1115,$AF$5:$AF$1454,1))</f>
        <v xml:space="preserve"> </v>
      </c>
      <c r="J1115" s="82">
        <f>IF(Table1[[#This Row],[M Open]]=""," ",RANK(AG1115,$AG$5:$AG$1454,1))</f>
        <v>292</v>
      </c>
      <c r="K1115" s="82" t="str">
        <f>IF(Table1[[#This Row],[M Vet]]=""," ",RANK(AH1115,$AH$5:$AH$1454,1))</f>
        <v xml:space="preserve"> </v>
      </c>
      <c r="L1115" s="82" t="str">
        <f>IF(Table1[[#This Row],[M SuperVet]]=""," ",RANK(AI1115,$AI$5:$AI$1454,1))</f>
        <v xml:space="preserve"> </v>
      </c>
      <c r="M1115" s="74">
        <v>404</v>
      </c>
      <c r="N1115" s="74">
        <v>60</v>
      </c>
      <c r="O1115" s="74">
        <v>47</v>
      </c>
      <c r="P1115" s="74">
        <v>128</v>
      </c>
      <c r="Q1115" s="17">
        <v>515</v>
      </c>
      <c r="R1115" s="17">
        <v>139</v>
      </c>
      <c r="S1115" s="17">
        <v>104</v>
      </c>
      <c r="T1115" s="17">
        <v>179</v>
      </c>
      <c r="U1115" s="55">
        <f>+Table1[[#This Row],[Thames Turbo Sprint Triathlon]]/$M$3</f>
        <v>1</v>
      </c>
      <c r="V1115" s="55">
        <f t="shared" si="412"/>
        <v>0.34090909090909088</v>
      </c>
      <c r="W1115" s="55">
        <f t="shared" si="413"/>
        <v>1</v>
      </c>
      <c r="X1115" s="55">
        <f t="shared" si="414"/>
        <v>1</v>
      </c>
      <c r="Y1115" s="55">
        <f t="shared" si="415"/>
        <v>1</v>
      </c>
      <c r="Z1115" s="55">
        <f>+Table1[[#This Row],[Hillingdon Sprint Triathlon]]/$R$3</f>
        <v>1</v>
      </c>
      <c r="AA1115" s="55">
        <f>+Table1[[#This Row],[London Fields]]/$S$3</f>
        <v>1</v>
      </c>
      <c r="AB1115" s="55">
        <f>+Table1[[#This Row],[Jekyll &amp; Hyde Park Duathlon]]/$T$3</f>
        <v>1</v>
      </c>
      <c r="AC1115" s="65">
        <f t="shared" si="416"/>
        <v>3.3409090909090908</v>
      </c>
      <c r="AD1115" s="55"/>
      <c r="AE1115" s="55"/>
      <c r="AF1115" s="55"/>
      <c r="AG1115" s="55">
        <f t="shared" si="423"/>
        <v>3.3409090909090908</v>
      </c>
      <c r="AH1115" s="55"/>
      <c r="AI1115" s="55"/>
      <c r="AJ1115" s="73">
        <f>COUNT(Table1[[#This Row],[F open]:[M SuperVet]])</f>
        <v>1</v>
      </c>
    </row>
    <row r="1116" spans="1:36" hidden="1" x14ac:dyDescent="0.2">
      <c r="A1116" s="16" t="str">
        <f t="shared" ref="A1116:A1119" si="424">IF(B1115=B1116,"y"," ")</f>
        <v xml:space="preserve"> </v>
      </c>
      <c r="B1116" s="16" t="s">
        <v>2020</v>
      </c>
      <c r="C1116" s="15" t="s">
        <v>132</v>
      </c>
      <c r="D1116" s="29" t="s">
        <v>217</v>
      </c>
      <c r="E1116" s="29" t="s">
        <v>1530</v>
      </c>
      <c r="F1116" s="82">
        <f t="shared" si="411"/>
        <v>232</v>
      </c>
      <c r="G1116" s="82" t="str">
        <f>IF(Table1[[#This Row],[F open]]=""," ",RANK(AD1116,$AD$5:$AD$1454,1))</f>
        <v xml:space="preserve"> </v>
      </c>
      <c r="H1116" s="82" t="str">
        <f>IF(Table1[[#This Row],[F Vet]]=""," ",RANK(AE1116,$AE$5:$AE$1454,1))</f>
        <v xml:space="preserve"> </v>
      </c>
      <c r="I1116" s="82" t="str">
        <f>IF(Table1[[#This Row],[F SuperVet]]=""," ",RANK(AF1116,$AF$5:$AF$1454,1))</f>
        <v xml:space="preserve"> </v>
      </c>
      <c r="J1116" s="82">
        <f>IF(Table1[[#This Row],[M Open]]=""," ",RANK(AG1116,$AG$5:$AG$1454,1))</f>
        <v>137</v>
      </c>
      <c r="K1116" s="82" t="str">
        <f>IF(Table1[[#This Row],[M Vet]]=""," ",RANK(AH1116,$AH$5:$AH$1454,1))</f>
        <v xml:space="preserve"> </v>
      </c>
      <c r="L1116" s="82" t="str">
        <f>IF(Table1[[#This Row],[M SuperVet]]=""," ",RANK(AI1116,$AI$5:$AI$1454,1))</f>
        <v xml:space="preserve"> </v>
      </c>
      <c r="M1116" s="74">
        <v>404</v>
      </c>
      <c r="N1116" s="74">
        <v>176</v>
      </c>
      <c r="O1116" s="74">
        <v>47</v>
      </c>
      <c r="P1116" s="74">
        <v>128</v>
      </c>
      <c r="Q1116" s="17">
        <v>515</v>
      </c>
      <c r="R1116" s="17">
        <v>85</v>
      </c>
      <c r="S1116" s="17">
        <v>104</v>
      </c>
      <c r="T1116" s="17">
        <v>90</v>
      </c>
      <c r="U1116" s="55">
        <f>+Table1[[#This Row],[Thames Turbo Sprint Triathlon]]/$M$3</f>
        <v>1</v>
      </c>
      <c r="V1116" s="55">
        <f t="shared" si="412"/>
        <v>1</v>
      </c>
      <c r="W1116" s="55">
        <f t="shared" si="413"/>
        <v>1</v>
      </c>
      <c r="X1116" s="55">
        <f t="shared" si="414"/>
        <v>1</v>
      </c>
      <c r="Y1116" s="55">
        <f t="shared" si="415"/>
        <v>1</v>
      </c>
      <c r="Z1116" s="55">
        <f>+Table1[[#This Row],[Hillingdon Sprint Triathlon]]/$R$3</f>
        <v>0.61151079136690645</v>
      </c>
      <c r="AA1116" s="55">
        <f>+Table1[[#This Row],[London Fields]]/$S$3</f>
        <v>1</v>
      </c>
      <c r="AB1116" s="55">
        <f>+Table1[[#This Row],[Jekyll &amp; Hyde Park Duathlon]]/$T$3</f>
        <v>0.5027932960893855</v>
      </c>
      <c r="AC1116" s="65">
        <f t="shared" si="416"/>
        <v>3.1143040874562917</v>
      </c>
      <c r="AD1116" s="55"/>
      <c r="AE1116" s="55"/>
      <c r="AF1116" s="55"/>
      <c r="AG1116" s="55">
        <f t="shared" si="423"/>
        <v>3.1143040874562917</v>
      </c>
      <c r="AH1116" s="55"/>
      <c r="AI1116" s="55"/>
      <c r="AJ1116" s="73">
        <f>COUNT(Table1[[#This Row],[F open]:[M SuperVet]])</f>
        <v>1</v>
      </c>
    </row>
    <row r="1117" spans="1:36" hidden="1" x14ac:dyDescent="0.2">
      <c r="A1117" s="16" t="str">
        <f t="shared" si="424"/>
        <v xml:space="preserve"> </v>
      </c>
      <c r="B1117" s="16" t="s">
        <v>1433</v>
      </c>
      <c r="C1117" s="15" t="s">
        <v>51</v>
      </c>
      <c r="D1117" s="29" t="s">
        <v>397</v>
      </c>
      <c r="E1117" s="29" t="s">
        <v>188</v>
      </c>
      <c r="F1117" s="82">
        <f t="shared" si="411"/>
        <v>887</v>
      </c>
      <c r="G1117" s="82" t="str">
        <f>IF(Table1[[#This Row],[F open]]=""," ",RANK(AD1117,$AD$5:$AD$1454,1))</f>
        <v xml:space="preserve"> </v>
      </c>
      <c r="H1117" s="82" t="str">
        <f>IF(Table1[[#This Row],[F Vet]]=""," ",RANK(AE1117,$AE$5:$AE$1454,1))</f>
        <v xml:space="preserve"> </v>
      </c>
      <c r="I1117" s="82" t="str">
        <f>IF(Table1[[#This Row],[F SuperVet]]=""," ",RANK(AF1117,$AF$5:$AF$1454,1))</f>
        <v xml:space="preserve"> </v>
      </c>
      <c r="J1117" s="82" t="str">
        <f>IF(Table1[[#This Row],[M Open]]=""," ",RANK(AG1117,$AG$5:$AG$1454,1))</f>
        <v xml:space="preserve"> </v>
      </c>
      <c r="K1117" s="82">
        <f>IF(Table1[[#This Row],[M Vet]]=""," ",RANK(AH1117,$AH$5:$AH$1454,1))</f>
        <v>224</v>
      </c>
      <c r="L1117" s="82" t="str">
        <f>IF(Table1[[#This Row],[M SuperVet]]=""," ",RANK(AI1117,$AI$5:$AI$1454,1))</f>
        <v xml:space="preserve"> </v>
      </c>
      <c r="M1117" s="74">
        <v>404</v>
      </c>
      <c r="N1117" s="74">
        <v>110</v>
      </c>
      <c r="O1117" s="74">
        <v>47</v>
      </c>
      <c r="P1117" s="74">
        <v>128</v>
      </c>
      <c r="Q1117" s="17">
        <v>515</v>
      </c>
      <c r="R1117" s="17">
        <v>139</v>
      </c>
      <c r="S1117" s="17">
        <v>104</v>
      </c>
      <c r="T1117" s="17">
        <v>179</v>
      </c>
      <c r="U1117" s="55">
        <f>+Table1[[#This Row],[Thames Turbo Sprint Triathlon]]/$M$3</f>
        <v>1</v>
      </c>
      <c r="V1117" s="55">
        <f t="shared" si="412"/>
        <v>0.625</v>
      </c>
      <c r="W1117" s="55">
        <f t="shared" si="413"/>
        <v>1</v>
      </c>
      <c r="X1117" s="55">
        <f t="shared" si="414"/>
        <v>1</v>
      </c>
      <c r="Y1117" s="55">
        <f t="shared" si="415"/>
        <v>1</v>
      </c>
      <c r="Z1117" s="55">
        <f>+Table1[[#This Row],[Hillingdon Sprint Triathlon]]/$R$3</f>
        <v>1</v>
      </c>
      <c r="AA1117" s="55">
        <f>+Table1[[#This Row],[London Fields]]/$S$3</f>
        <v>1</v>
      </c>
      <c r="AB1117" s="55">
        <f>+Table1[[#This Row],[Jekyll &amp; Hyde Park Duathlon]]/$T$3</f>
        <v>1</v>
      </c>
      <c r="AC1117" s="65">
        <f t="shared" si="416"/>
        <v>3.625</v>
      </c>
      <c r="AD1117" s="55"/>
      <c r="AE1117" s="55"/>
      <c r="AF1117" s="55"/>
      <c r="AG1117" s="55"/>
      <c r="AH1117" s="55">
        <f>+AC1117</f>
        <v>3.625</v>
      </c>
      <c r="AI1117" s="55"/>
      <c r="AJ1117" s="73">
        <f>COUNT(Table1[[#This Row],[F open]:[M SuperVet]])</f>
        <v>1</v>
      </c>
    </row>
    <row r="1118" spans="1:36" hidden="1" x14ac:dyDescent="0.2">
      <c r="A1118" s="16" t="str">
        <f t="shared" si="424"/>
        <v xml:space="preserve"> </v>
      </c>
      <c r="B1118" s="16" t="s">
        <v>2013</v>
      </c>
      <c r="C1118" s="15" t="s">
        <v>53</v>
      </c>
      <c r="D1118" s="29" t="s">
        <v>217</v>
      </c>
      <c r="E1118" s="29" t="s">
        <v>1530</v>
      </c>
      <c r="F1118" s="82">
        <f t="shared" si="411"/>
        <v>649</v>
      </c>
      <c r="G1118" s="82" t="str">
        <f>IF(Table1[[#This Row],[F open]]=""," ",RANK(AD1118,$AD$5:$AD$1454,1))</f>
        <v xml:space="preserve"> </v>
      </c>
      <c r="H1118" s="82" t="str">
        <f>IF(Table1[[#This Row],[F Vet]]=""," ",RANK(AE1118,$AE$5:$AE$1454,1))</f>
        <v xml:space="preserve"> </v>
      </c>
      <c r="I1118" s="82" t="str">
        <f>IF(Table1[[#This Row],[F SuperVet]]=""," ",RANK(AF1118,$AF$5:$AF$1454,1))</f>
        <v xml:space="preserve"> </v>
      </c>
      <c r="J1118" s="82">
        <f>IF(Table1[[#This Row],[M Open]]=""," ",RANK(AG1118,$AG$5:$AG$1454,1))</f>
        <v>354</v>
      </c>
      <c r="K1118" s="82" t="str">
        <f>IF(Table1[[#This Row],[M Vet]]=""," ",RANK(AH1118,$AH$5:$AH$1454,1))</f>
        <v xml:space="preserve"> </v>
      </c>
      <c r="L1118" s="82" t="str">
        <f>IF(Table1[[#This Row],[M SuperVet]]=""," ",RANK(AI1118,$AI$5:$AI$1454,1))</f>
        <v xml:space="preserve"> </v>
      </c>
      <c r="M1118" s="74">
        <v>404</v>
      </c>
      <c r="N1118" s="74">
        <v>176</v>
      </c>
      <c r="O1118" s="74">
        <v>47</v>
      </c>
      <c r="P1118" s="74">
        <v>128</v>
      </c>
      <c r="Q1118" s="17">
        <v>515</v>
      </c>
      <c r="R1118" s="17">
        <v>62</v>
      </c>
      <c r="S1118" s="17">
        <v>104</v>
      </c>
      <c r="T1118" s="17">
        <v>179</v>
      </c>
      <c r="U1118" s="55">
        <f>+Table1[[#This Row],[Thames Turbo Sprint Triathlon]]/$M$3</f>
        <v>1</v>
      </c>
      <c r="V1118" s="55">
        <f t="shared" si="412"/>
        <v>1</v>
      </c>
      <c r="W1118" s="55">
        <f t="shared" si="413"/>
        <v>1</v>
      </c>
      <c r="X1118" s="55">
        <f t="shared" si="414"/>
        <v>1</v>
      </c>
      <c r="Y1118" s="55">
        <f t="shared" si="415"/>
        <v>1</v>
      </c>
      <c r="Z1118" s="55">
        <f>+Table1[[#This Row],[Hillingdon Sprint Triathlon]]/$R$3</f>
        <v>0.4460431654676259</v>
      </c>
      <c r="AA1118" s="55">
        <f>+Table1[[#This Row],[London Fields]]/$S$3</f>
        <v>1</v>
      </c>
      <c r="AB1118" s="55">
        <f>+Table1[[#This Row],[Jekyll &amp; Hyde Park Duathlon]]/$T$3</f>
        <v>1</v>
      </c>
      <c r="AC1118" s="65">
        <f t="shared" si="416"/>
        <v>3.4460431654676258</v>
      </c>
      <c r="AD1118" s="55"/>
      <c r="AE1118" s="55"/>
      <c r="AF1118" s="55"/>
      <c r="AG1118" s="55">
        <f t="shared" ref="AG1118:AG1119" si="425">+AC1118</f>
        <v>3.4460431654676258</v>
      </c>
      <c r="AH1118" s="55"/>
      <c r="AI1118" s="55"/>
      <c r="AJ1118" s="73">
        <f>COUNT(Table1[[#This Row],[F open]:[M SuperVet]])</f>
        <v>1</v>
      </c>
    </row>
    <row r="1119" spans="1:36" hidden="1" x14ac:dyDescent="0.2">
      <c r="A1119" s="16" t="str">
        <f t="shared" si="424"/>
        <v xml:space="preserve"> </v>
      </c>
      <c r="B1119" s="16" t="s">
        <v>1621</v>
      </c>
      <c r="C1119" s="15" t="s">
        <v>216</v>
      </c>
      <c r="D1119" s="29" t="s">
        <v>217</v>
      </c>
      <c r="E1119" s="29" t="s">
        <v>188</v>
      </c>
      <c r="F1119" s="82">
        <f t="shared" si="411"/>
        <v>146</v>
      </c>
      <c r="G1119" s="82" t="str">
        <f>IF(Table1[[#This Row],[F open]]=""," ",RANK(AD1119,$AD$5:$AD$1454,1))</f>
        <v xml:space="preserve"> </v>
      </c>
      <c r="H1119" s="82" t="str">
        <f>IF(Table1[[#This Row],[F Vet]]=""," ",RANK(AE1119,$AE$5:$AE$1454,1))</f>
        <v xml:space="preserve"> </v>
      </c>
      <c r="I1119" s="82" t="str">
        <f>IF(Table1[[#This Row],[F SuperVet]]=""," ",RANK(AF1119,$AF$5:$AF$1454,1))</f>
        <v xml:space="preserve"> </v>
      </c>
      <c r="J1119" s="82">
        <f>IF(Table1[[#This Row],[M Open]]=""," ",RANK(AG1119,$AG$5:$AG$1454,1))</f>
        <v>77</v>
      </c>
      <c r="K1119" s="82" t="str">
        <f>IF(Table1[[#This Row],[M Vet]]=""," ",RANK(AH1119,$AH$5:$AH$1454,1))</f>
        <v xml:space="preserve"> </v>
      </c>
      <c r="L1119" s="82" t="str">
        <f>IF(Table1[[#This Row],[M SuperVet]]=""," ",RANK(AI1119,$AI$5:$AI$1454,1))</f>
        <v xml:space="preserve"> </v>
      </c>
      <c r="M1119" s="74">
        <v>404</v>
      </c>
      <c r="N1119" s="74">
        <v>176</v>
      </c>
      <c r="O1119" s="74">
        <v>47</v>
      </c>
      <c r="P1119" s="74">
        <v>128</v>
      </c>
      <c r="Q1119" s="17">
        <v>16</v>
      </c>
      <c r="R1119" s="17">
        <v>139</v>
      </c>
      <c r="S1119" s="17">
        <v>104</v>
      </c>
      <c r="T1119" s="17">
        <v>179</v>
      </c>
      <c r="U1119" s="55">
        <f>+Table1[[#This Row],[Thames Turbo Sprint Triathlon]]/$M$3</f>
        <v>1</v>
      </c>
      <c r="V1119" s="55">
        <f t="shared" si="412"/>
        <v>1</v>
      </c>
      <c r="W1119" s="55">
        <f t="shared" si="413"/>
        <v>1</v>
      </c>
      <c r="X1119" s="55">
        <f t="shared" si="414"/>
        <v>1</v>
      </c>
      <c r="Y1119" s="55">
        <f t="shared" si="415"/>
        <v>3.1067961165048542E-2</v>
      </c>
      <c r="Z1119" s="55">
        <f>+Table1[[#This Row],[Hillingdon Sprint Triathlon]]/$R$3</f>
        <v>1</v>
      </c>
      <c r="AA1119" s="55">
        <f>+Table1[[#This Row],[London Fields]]/$S$3</f>
        <v>1</v>
      </c>
      <c r="AB1119" s="55">
        <f>+Table1[[#This Row],[Jekyll &amp; Hyde Park Duathlon]]/$T$3</f>
        <v>1</v>
      </c>
      <c r="AC1119" s="65">
        <f t="shared" si="416"/>
        <v>3.0310679611650486</v>
      </c>
      <c r="AD1119" s="55"/>
      <c r="AE1119" s="55"/>
      <c r="AF1119" s="55"/>
      <c r="AG1119" s="55">
        <f t="shared" si="425"/>
        <v>3.0310679611650486</v>
      </c>
      <c r="AH1119" s="55"/>
      <c r="AI1119" s="55"/>
      <c r="AJ1119" s="73">
        <f>COUNT(Table1[[#This Row],[F open]:[M SuperVet]])</f>
        <v>1</v>
      </c>
    </row>
    <row r="1120" spans="1:36" hidden="1" x14ac:dyDescent="0.2">
      <c r="A1120" s="16" t="str">
        <f t="shared" ref="A1120:A1152" si="426">IF(B1119=B1120,"y"," ")</f>
        <v xml:space="preserve"> </v>
      </c>
      <c r="B1120" s="16" t="s">
        <v>455</v>
      </c>
      <c r="C1120" s="15" t="s">
        <v>1002</v>
      </c>
      <c r="D1120" s="29" t="s">
        <v>397</v>
      </c>
      <c r="E1120" s="29" t="s">
        <v>188</v>
      </c>
      <c r="F1120" s="82">
        <f t="shared" si="411"/>
        <v>1244</v>
      </c>
      <c r="G1120" s="82" t="str">
        <f>IF(Table1[[#This Row],[F open]]=""," ",RANK(AD1120,$AD$5:$AD$1454,1))</f>
        <v xml:space="preserve"> </v>
      </c>
      <c r="H1120" s="82" t="str">
        <f>IF(Table1[[#This Row],[F Vet]]=""," ",RANK(AE1120,$AE$5:$AE$1454,1))</f>
        <v xml:space="preserve"> </v>
      </c>
      <c r="I1120" s="82" t="str">
        <f>IF(Table1[[#This Row],[F SuperVet]]=""," ",RANK(AF1120,$AF$5:$AF$1454,1))</f>
        <v xml:space="preserve"> </v>
      </c>
      <c r="J1120" s="82" t="str">
        <f>IF(Table1[[#This Row],[M Open]]=""," ",RANK(AG1120,$AG$5:$AG$1454,1))</f>
        <v xml:space="preserve"> </v>
      </c>
      <c r="K1120" s="82">
        <f>IF(Table1[[#This Row],[M Vet]]=""," ",RANK(AH1120,$AH$5:$AH$1454,1))</f>
        <v>298</v>
      </c>
      <c r="L1120" s="82" t="str">
        <f>IF(Table1[[#This Row],[M SuperVet]]=""," ",RANK(AI1120,$AI$5:$AI$1454,1))</f>
        <v xml:space="preserve"> </v>
      </c>
      <c r="M1120" s="74">
        <v>350</v>
      </c>
      <c r="N1120" s="74">
        <v>176</v>
      </c>
      <c r="O1120" s="74">
        <v>47</v>
      </c>
      <c r="P1120" s="74">
        <v>128</v>
      </c>
      <c r="Q1120" s="17">
        <v>515</v>
      </c>
      <c r="R1120" s="17">
        <v>139</v>
      </c>
      <c r="S1120" s="17">
        <v>104</v>
      </c>
      <c r="T1120" s="17">
        <v>179</v>
      </c>
      <c r="U1120" s="55">
        <f>+Table1[[#This Row],[Thames Turbo Sprint Triathlon]]/$M$3</f>
        <v>0.86633663366336633</v>
      </c>
      <c r="V1120" s="55">
        <f t="shared" si="412"/>
        <v>1</v>
      </c>
      <c r="W1120" s="55">
        <f t="shared" si="413"/>
        <v>1</v>
      </c>
      <c r="X1120" s="55">
        <f t="shared" si="414"/>
        <v>1</v>
      </c>
      <c r="Y1120" s="55">
        <f t="shared" si="415"/>
        <v>1</v>
      </c>
      <c r="Z1120" s="55">
        <f>+Table1[[#This Row],[Hillingdon Sprint Triathlon]]/$R$3</f>
        <v>1</v>
      </c>
      <c r="AA1120" s="55">
        <f>+Table1[[#This Row],[London Fields]]/$S$3</f>
        <v>1</v>
      </c>
      <c r="AB1120" s="55">
        <f>+Table1[[#This Row],[Jekyll &amp; Hyde Park Duathlon]]/$T$3</f>
        <v>1</v>
      </c>
      <c r="AC1120" s="65">
        <f t="shared" si="416"/>
        <v>3.8663366336633662</v>
      </c>
      <c r="AD1120" s="55"/>
      <c r="AE1120" s="55"/>
      <c r="AF1120" s="55"/>
      <c r="AG1120" s="55"/>
      <c r="AH1120" s="55">
        <f>+AC1120</f>
        <v>3.8663366336633662</v>
      </c>
      <c r="AI1120" s="55"/>
      <c r="AJ1120" s="73">
        <f>COUNT(Table1[[#This Row],[F open]:[M SuperVet]])</f>
        <v>1</v>
      </c>
    </row>
    <row r="1121" spans="1:36" hidden="1" x14ac:dyDescent="0.2">
      <c r="A1121" s="16" t="str">
        <f t="shared" si="426"/>
        <v xml:space="preserve"> </v>
      </c>
      <c r="B1121" s="16" t="s">
        <v>1508</v>
      </c>
      <c r="C1121" s="15" t="s">
        <v>228</v>
      </c>
      <c r="D1121" s="29" t="s">
        <v>217</v>
      </c>
      <c r="E1121" s="29" t="s">
        <v>188</v>
      </c>
      <c r="F1121" s="82">
        <f t="shared" si="411"/>
        <v>788</v>
      </c>
      <c r="G1121" s="82" t="str">
        <f>IF(Table1[[#This Row],[F open]]=""," ",RANK(AD1121,$AD$5:$AD$1454,1))</f>
        <v xml:space="preserve"> </v>
      </c>
      <c r="H1121" s="82" t="str">
        <f>IF(Table1[[#This Row],[F Vet]]=""," ",RANK(AE1121,$AE$5:$AE$1454,1))</f>
        <v xml:space="preserve"> </v>
      </c>
      <c r="I1121" s="82" t="str">
        <f>IF(Table1[[#This Row],[F SuperVet]]=""," ",RANK(AF1121,$AF$5:$AF$1454,1))</f>
        <v xml:space="preserve"> </v>
      </c>
      <c r="J1121" s="82">
        <f>IF(Table1[[#This Row],[M Open]]=""," ",RANK(AG1121,$AG$5:$AG$1454,1))</f>
        <v>415</v>
      </c>
      <c r="K1121" s="82" t="str">
        <f>IF(Table1[[#This Row],[M Vet]]=""," ",RANK(AH1121,$AH$5:$AH$1454,1))</f>
        <v xml:space="preserve"> </v>
      </c>
      <c r="L1121" s="82" t="str">
        <f>IF(Table1[[#This Row],[M SuperVet]]=""," ",RANK(AI1121,$AI$5:$AI$1454,1))</f>
        <v xml:space="preserve"> </v>
      </c>
      <c r="M1121" s="74">
        <v>404</v>
      </c>
      <c r="N1121" s="74">
        <v>176</v>
      </c>
      <c r="O1121" s="74">
        <v>26</v>
      </c>
      <c r="P1121" s="74">
        <v>128</v>
      </c>
      <c r="Q1121" s="17">
        <v>515</v>
      </c>
      <c r="R1121" s="17">
        <v>139</v>
      </c>
      <c r="S1121" s="17">
        <v>104</v>
      </c>
      <c r="T1121" s="17">
        <v>179</v>
      </c>
      <c r="U1121" s="55">
        <f>+Table1[[#This Row],[Thames Turbo Sprint Triathlon]]/$M$3</f>
        <v>1</v>
      </c>
      <c r="V1121" s="55">
        <f t="shared" si="412"/>
        <v>1</v>
      </c>
      <c r="W1121" s="55">
        <f t="shared" si="413"/>
        <v>0.55319148936170215</v>
      </c>
      <c r="X1121" s="55">
        <f t="shared" si="414"/>
        <v>1</v>
      </c>
      <c r="Y1121" s="55">
        <f t="shared" si="415"/>
        <v>1</v>
      </c>
      <c r="Z1121" s="55">
        <f>+Table1[[#This Row],[Hillingdon Sprint Triathlon]]/$R$3</f>
        <v>1</v>
      </c>
      <c r="AA1121" s="55">
        <f>+Table1[[#This Row],[London Fields]]/$S$3</f>
        <v>1</v>
      </c>
      <c r="AB1121" s="55">
        <f>+Table1[[#This Row],[Jekyll &amp; Hyde Park Duathlon]]/$T$3</f>
        <v>1</v>
      </c>
      <c r="AC1121" s="65">
        <f t="shared" si="416"/>
        <v>3.5531914893617023</v>
      </c>
      <c r="AD1121" s="55"/>
      <c r="AE1121" s="55"/>
      <c r="AF1121" s="55"/>
      <c r="AG1121" s="55">
        <f>+AC1121</f>
        <v>3.5531914893617023</v>
      </c>
      <c r="AH1121" s="55"/>
      <c r="AI1121" s="55"/>
      <c r="AJ1121" s="73">
        <f>COUNT(Table1[[#This Row],[F open]:[M SuperVet]])</f>
        <v>1</v>
      </c>
    </row>
    <row r="1122" spans="1:36" hidden="1" x14ac:dyDescent="0.2">
      <c r="A1122" s="16" t="str">
        <f t="shared" si="426"/>
        <v xml:space="preserve"> </v>
      </c>
      <c r="B1122" s="16" t="s">
        <v>753</v>
      </c>
      <c r="C1122" s="15" t="s">
        <v>135</v>
      </c>
      <c r="D1122" s="29" t="s">
        <v>397</v>
      </c>
      <c r="E1122" s="29" t="s">
        <v>188</v>
      </c>
      <c r="F1122" s="82">
        <f t="shared" si="411"/>
        <v>219</v>
      </c>
      <c r="G1122" s="82" t="str">
        <f>IF(Table1[[#This Row],[F open]]=""," ",RANK(AD1122,$AD$5:$AD$1454,1))</f>
        <v xml:space="preserve"> </v>
      </c>
      <c r="H1122" s="82" t="str">
        <f>IF(Table1[[#This Row],[F Vet]]=""," ",RANK(AE1122,$AE$5:$AE$1454,1))</f>
        <v xml:space="preserve"> </v>
      </c>
      <c r="I1122" s="82" t="str">
        <f>IF(Table1[[#This Row],[F SuperVet]]=""," ",RANK(AF1122,$AF$5:$AF$1454,1))</f>
        <v xml:space="preserve"> </v>
      </c>
      <c r="J1122" s="82" t="str">
        <f>IF(Table1[[#This Row],[M Open]]=""," ",RANK(AG1122,$AG$5:$AG$1454,1))</f>
        <v xml:space="preserve"> </v>
      </c>
      <c r="K1122" s="82">
        <f>IF(Table1[[#This Row],[M Vet]]=""," ",RANK(AH1122,$AH$5:$AH$1454,1))</f>
        <v>52</v>
      </c>
      <c r="L1122" s="82" t="str">
        <f>IF(Table1[[#This Row],[M SuperVet]]=""," ",RANK(AI1122,$AI$5:$AI$1454,1))</f>
        <v xml:space="preserve"> </v>
      </c>
      <c r="M1122" s="74">
        <v>42</v>
      </c>
      <c r="N1122" s="74">
        <v>176</v>
      </c>
      <c r="O1122" s="74">
        <v>47</v>
      </c>
      <c r="P1122" s="74">
        <v>128</v>
      </c>
      <c r="Q1122" s="17">
        <v>515</v>
      </c>
      <c r="R1122" s="17">
        <v>139</v>
      </c>
      <c r="S1122" s="17">
        <v>104</v>
      </c>
      <c r="T1122" s="17">
        <v>179</v>
      </c>
      <c r="U1122" s="55">
        <f>+Table1[[#This Row],[Thames Turbo Sprint Triathlon]]/$M$3</f>
        <v>0.10396039603960396</v>
      </c>
      <c r="V1122" s="55">
        <f t="shared" si="412"/>
        <v>1</v>
      </c>
      <c r="W1122" s="55">
        <f t="shared" si="413"/>
        <v>1</v>
      </c>
      <c r="X1122" s="55">
        <f t="shared" si="414"/>
        <v>1</v>
      </c>
      <c r="Y1122" s="55">
        <f t="shared" si="415"/>
        <v>1</v>
      </c>
      <c r="Z1122" s="55">
        <f>+Table1[[#This Row],[Hillingdon Sprint Triathlon]]/$R$3</f>
        <v>1</v>
      </c>
      <c r="AA1122" s="55">
        <f>+Table1[[#This Row],[London Fields]]/$S$3</f>
        <v>1</v>
      </c>
      <c r="AB1122" s="55">
        <f>+Table1[[#This Row],[Jekyll &amp; Hyde Park Duathlon]]/$T$3</f>
        <v>1</v>
      </c>
      <c r="AC1122" s="65">
        <f t="shared" si="416"/>
        <v>3.1039603960396041</v>
      </c>
      <c r="AD1122" s="55"/>
      <c r="AE1122" s="55"/>
      <c r="AF1122" s="55"/>
      <c r="AG1122" s="55"/>
      <c r="AH1122" s="55">
        <f>+AC1122</f>
        <v>3.1039603960396041</v>
      </c>
      <c r="AI1122" s="55"/>
      <c r="AJ1122" s="73">
        <f>COUNT(Table1[[#This Row],[F open]:[M SuperVet]])</f>
        <v>1</v>
      </c>
    </row>
    <row r="1123" spans="1:36" hidden="1" x14ac:dyDescent="0.2">
      <c r="A1123" s="16" t="str">
        <f t="shared" si="426"/>
        <v xml:space="preserve"> </v>
      </c>
      <c r="B1123" s="16" t="s">
        <v>1370</v>
      </c>
      <c r="C1123" s="15" t="s">
        <v>138</v>
      </c>
      <c r="D1123" s="29" t="s">
        <v>217</v>
      </c>
      <c r="E1123" s="29" t="s">
        <v>188</v>
      </c>
      <c r="F1123" s="82">
        <f t="shared" si="411"/>
        <v>310</v>
      </c>
      <c r="G1123" s="82" t="str">
        <f>IF(Table1[[#This Row],[F open]]=""," ",RANK(AD1123,$AD$5:$AD$1454,1))</f>
        <v xml:space="preserve"> </v>
      </c>
      <c r="H1123" s="82" t="str">
        <f>IF(Table1[[#This Row],[F Vet]]=""," ",RANK(AE1123,$AE$5:$AE$1454,1))</f>
        <v xml:space="preserve"> </v>
      </c>
      <c r="I1123" s="82" t="str">
        <f>IF(Table1[[#This Row],[F SuperVet]]=""," ",RANK(AF1123,$AF$5:$AF$1454,1))</f>
        <v xml:space="preserve"> </v>
      </c>
      <c r="J1123" s="82">
        <f>IF(Table1[[#This Row],[M Open]]=""," ",RANK(AG1123,$AG$5:$AG$1454,1))</f>
        <v>184</v>
      </c>
      <c r="K1123" s="82" t="str">
        <f>IF(Table1[[#This Row],[M Vet]]=""," ",RANK(AH1123,$AH$5:$AH$1454,1))</f>
        <v xml:space="preserve"> </v>
      </c>
      <c r="L1123" s="82" t="str">
        <f>IF(Table1[[#This Row],[M SuperVet]]=""," ",RANK(AI1123,$AI$5:$AI$1454,1))</f>
        <v xml:space="preserve"> </v>
      </c>
      <c r="M1123" s="74">
        <v>404</v>
      </c>
      <c r="N1123" s="74">
        <v>31</v>
      </c>
      <c r="O1123" s="74">
        <v>47</v>
      </c>
      <c r="P1123" s="74">
        <v>128</v>
      </c>
      <c r="Q1123" s="17">
        <v>515</v>
      </c>
      <c r="R1123" s="17">
        <v>139</v>
      </c>
      <c r="S1123" s="17">
        <v>104</v>
      </c>
      <c r="T1123" s="17">
        <v>179</v>
      </c>
      <c r="U1123" s="55">
        <f>+Table1[[#This Row],[Thames Turbo Sprint Triathlon]]/$M$3</f>
        <v>1</v>
      </c>
      <c r="V1123" s="55">
        <f t="shared" si="412"/>
        <v>0.17613636363636365</v>
      </c>
      <c r="W1123" s="55">
        <f t="shared" si="413"/>
        <v>1</v>
      </c>
      <c r="X1123" s="55">
        <f t="shared" si="414"/>
        <v>1</v>
      </c>
      <c r="Y1123" s="55">
        <f t="shared" si="415"/>
        <v>1</v>
      </c>
      <c r="Z1123" s="55">
        <f>+Table1[[#This Row],[Hillingdon Sprint Triathlon]]/$R$3</f>
        <v>1</v>
      </c>
      <c r="AA1123" s="55">
        <f>+Table1[[#This Row],[London Fields]]/$S$3</f>
        <v>1</v>
      </c>
      <c r="AB1123" s="55">
        <f>+Table1[[#This Row],[Jekyll &amp; Hyde Park Duathlon]]/$T$3</f>
        <v>1</v>
      </c>
      <c r="AC1123" s="65">
        <f t="shared" si="416"/>
        <v>3.1761363636363638</v>
      </c>
      <c r="AD1123" s="55"/>
      <c r="AE1123" s="55"/>
      <c r="AF1123" s="55"/>
      <c r="AG1123" s="55">
        <f>+AC1123</f>
        <v>3.1761363636363638</v>
      </c>
      <c r="AH1123" s="55"/>
      <c r="AI1123" s="55"/>
      <c r="AJ1123" s="73">
        <f>COUNT(Table1[[#This Row],[F open]:[M SuperVet]])</f>
        <v>1</v>
      </c>
    </row>
    <row r="1124" spans="1:36" hidden="1" x14ac:dyDescent="0.2">
      <c r="A1124" s="16" t="str">
        <f t="shared" si="426"/>
        <v xml:space="preserve"> </v>
      </c>
      <c r="B1124" s="16" t="s">
        <v>1648</v>
      </c>
      <c r="C1124" s="15" t="s">
        <v>1649</v>
      </c>
      <c r="D1124" s="29" t="s">
        <v>397</v>
      </c>
      <c r="E1124" s="29" t="s">
        <v>188</v>
      </c>
      <c r="F1124" s="82">
        <f t="shared" si="411"/>
        <v>244</v>
      </c>
      <c r="G1124" s="82" t="str">
        <f>IF(Table1[[#This Row],[F open]]=""," ",RANK(AD1124,$AD$5:$AD$1454,1))</f>
        <v xml:space="preserve"> </v>
      </c>
      <c r="H1124" s="82" t="str">
        <f>IF(Table1[[#This Row],[F Vet]]=""," ",RANK(AE1124,$AE$5:$AE$1454,1))</f>
        <v xml:space="preserve"> </v>
      </c>
      <c r="I1124" s="82" t="str">
        <f>IF(Table1[[#This Row],[F SuperVet]]=""," ",RANK(AF1124,$AF$5:$AF$1454,1))</f>
        <v xml:space="preserve"> </v>
      </c>
      <c r="J1124" s="82" t="str">
        <f>IF(Table1[[#This Row],[M Open]]=""," ",RANK(AG1124,$AG$5:$AG$1454,1))</f>
        <v xml:space="preserve"> </v>
      </c>
      <c r="K1124" s="82">
        <f>IF(Table1[[#This Row],[M Vet]]=""," ",RANK(AH1124,$AH$5:$AH$1454,1))</f>
        <v>58</v>
      </c>
      <c r="L1124" s="82" t="str">
        <f>IF(Table1[[#This Row],[M SuperVet]]=""," ",RANK(AI1124,$AI$5:$AI$1454,1))</f>
        <v xml:space="preserve"> </v>
      </c>
      <c r="M1124" s="74">
        <v>404</v>
      </c>
      <c r="N1124" s="74">
        <v>176</v>
      </c>
      <c r="O1124" s="74">
        <v>47</v>
      </c>
      <c r="P1124" s="74">
        <v>128</v>
      </c>
      <c r="Q1124" s="17">
        <v>64</v>
      </c>
      <c r="R1124" s="17">
        <v>139</v>
      </c>
      <c r="S1124" s="17">
        <v>104</v>
      </c>
      <c r="T1124" s="17">
        <v>179</v>
      </c>
      <c r="U1124" s="55">
        <f>+Table1[[#This Row],[Thames Turbo Sprint Triathlon]]/$M$3</f>
        <v>1</v>
      </c>
      <c r="V1124" s="55">
        <f t="shared" si="412"/>
        <v>1</v>
      </c>
      <c r="W1124" s="55">
        <f t="shared" si="413"/>
        <v>1</v>
      </c>
      <c r="X1124" s="55">
        <f t="shared" si="414"/>
        <v>1</v>
      </c>
      <c r="Y1124" s="55">
        <f t="shared" si="415"/>
        <v>0.12427184466019417</v>
      </c>
      <c r="Z1124" s="55">
        <f>+Table1[[#This Row],[Hillingdon Sprint Triathlon]]/$R$3</f>
        <v>1</v>
      </c>
      <c r="AA1124" s="55">
        <f>+Table1[[#This Row],[London Fields]]/$S$3</f>
        <v>1</v>
      </c>
      <c r="AB1124" s="55">
        <f>+Table1[[#This Row],[Jekyll &amp; Hyde Park Duathlon]]/$T$3</f>
        <v>1</v>
      </c>
      <c r="AC1124" s="65">
        <f t="shared" si="416"/>
        <v>3.1242718446601945</v>
      </c>
      <c r="AD1124" s="55"/>
      <c r="AE1124" s="55"/>
      <c r="AF1124" s="55"/>
      <c r="AG1124" s="55"/>
      <c r="AH1124" s="55">
        <f>+AC1124</f>
        <v>3.1242718446601945</v>
      </c>
      <c r="AI1124" s="55"/>
      <c r="AJ1124" s="73">
        <f>COUNT(Table1[[#This Row],[F open]:[M SuperVet]])</f>
        <v>1</v>
      </c>
    </row>
    <row r="1125" spans="1:36" hidden="1" x14ac:dyDescent="0.2">
      <c r="A1125" s="16" t="str">
        <f t="shared" si="426"/>
        <v xml:space="preserve"> </v>
      </c>
      <c r="B1125" s="16" t="s">
        <v>1011</v>
      </c>
      <c r="C1125" s="15"/>
      <c r="D1125" s="29" t="s">
        <v>217</v>
      </c>
      <c r="E1125" s="29" t="s">
        <v>188</v>
      </c>
      <c r="F1125" s="82">
        <f t="shared" si="411"/>
        <v>1283</v>
      </c>
      <c r="G1125" s="82" t="str">
        <f>IF(Table1[[#This Row],[F open]]=""," ",RANK(AD1125,$AD$5:$AD$1454,1))</f>
        <v xml:space="preserve"> </v>
      </c>
      <c r="H1125" s="82" t="str">
        <f>IF(Table1[[#This Row],[F Vet]]=""," ",RANK(AE1125,$AE$5:$AE$1454,1))</f>
        <v xml:space="preserve"> </v>
      </c>
      <c r="I1125" s="82" t="str">
        <f>IF(Table1[[#This Row],[F SuperVet]]=""," ",RANK(AF1125,$AF$5:$AF$1454,1))</f>
        <v xml:space="preserve"> </v>
      </c>
      <c r="J1125" s="82">
        <f>IF(Table1[[#This Row],[M Open]]=""," ",RANK(AG1125,$AG$5:$AG$1454,1))</f>
        <v>564</v>
      </c>
      <c r="K1125" s="82" t="str">
        <f>IF(Table1[[#This Row],[M Vet]]=""," ",RANK(AH1125,$AH$5:$AH$1454,1))</f>
        <v xml:space="preserve"> </v>
      </c>
      <c r="L1125" s="82" t="str">
        <f>IF(Table1[[#This Row],[M SuperVet]]=""," ",RANK(AI1125,$AI$5:$AI$1454,1))</f>
        <v xml:space="preserve"> </v>
      </c>
      <c r="M1125" s="74">
        <v>360</v>
      </c>
      <c r="N1125" s="74">
        <v>176</v>
      </c>
      <c r="O1125" s="74">
        <v>47</v>
      </c>
      <c r="P1125" s="74">
        <v>128</v>
      </c>
      <c r="Q1125" s="17">
        <v>515</v>
      </c>
      <c r="R1125" s="17">
        <v>139</v>
      </c>
      <c r="S1125" s="17">
        <v>104</v>
      </c>
      <c r="T1125" s="17">
        <v>179</v>
      </c>
      <c r="U1125" s="55">
        <f>+Table1[[#This Row],[Thames Turbo Sprint Triathlon]]/$M$3</f>
        <v>0.8910891089108911</v>
      </c>
      <c r="V1125" s="55">
        <f t="shared" si="412"/>
        <v>1</v>
      </c>
      <c r="W1125" s="55">
        <f t="shared" si="413"/>
        <v>1</v>
      </c>
      <c r="X1125" s="55">
        <f t="shared" si="414"/>
        <v>1</v>
      </c>
      <c r="Y1125" s="55">
        <f t="shared" si="415"/>
        <v>1</v>
      </c>
      <c r="Z1125" s="55">
        <f>+Table1[[#This Row],[Hillingdon Sprint Triathlon]]/$R$3</f>
        <v>1</v>
      </c>
      <c r="AA1125" s="55">
        <f>+Table1[[#This Row],[London Fields]]/$S$3</f>
        <v>1</v>
      </c>
      <c r="AB1125" s="55">
        <f>+Table1[[#This Row],[Jekyll &amp; Hyde Park Duathlon]]/$T$3</f>
        <v>1</v>
      </c>
      <c r="AC1125" s="65">
        <f t="shared" si="416"/>
        <v>3.891089108910891</v>
      </c>
      <c r="AD1125" s="55"/>
      <c r="AE1125" s="55"/>
      <c r="AF1125" s="55"/>
      <c r="AG1125" s="55">
        <f>+AC1125</f>
        <v>3.891089108910891</v>
      </c>
      <c r="AH1125" s="55"/>
      <c r="AI1125" s="55"/>
      <c r="AJ1125" s="73">
        <f>COUNT(Table1[[#This Row],[F open]:[M SuperVet]])</f>
        <v>1</v>
      </c>
    </row>
    <row r="1126" spans="1:36" hidden="1" x14ac:dyDescent="0.2">
      <c r="A1126" s="16" t="str">
        <f t="shared" si="426"/>
        <v xml:space="preserve"> </v>
      </c>
      <c r="B1126" s="16" t="s">
        <v>1361</v>
      </c>
      <c r="C1126" s="15"/>
      <c r="D1126" s="29" t="s">
        <v>397</v>
      </c>
      <c r="E1126" s="29" t="s">
        <v>188</v>
      </c>
      <c r="F1126" s="82">
        <f t="shared" si="411"/>
        <v>224</v>
      </c>
      <c r="G1126" s="82" t="str">
        <f>IF(Table1[[#This Row],[F open]]=""," ",RANK(AD1126,$AD$5:$AD$1454,1))</f>
        <v xml:space="preserve"> </v>
      </c>
      <c r="H1126" s="82" t="str">
        <f>IF(Table1[[#This Row],[F Vet]]=""," ",RANK(AE1126,$AE$5:$AE$1454,1))</f>
        <v xml:space="preserve"> </v>
      </c>
      <c r="I1126" s="82" t="str">
        <f>IF(Table1[[#This Row],[F SuperVet]]=""," ",RANK(AF1126,$AF$5:$AF$1454,1))</f>
        <v xml:space="preserve"> </v>
      </c>
      <c r="J1126" s="82" t="str">
        <f>IF(Table1[[#This Row],[M Open]]=""," ",RANK(AG1126,$AG$5:$AG$1454,1))</f>
        <v xml:space="preserve"> </v>
      </c>
      <c r="K1126" s="82">
        <f>IF(Table1[[#This Row],[M Vet]]=""," ",RANK(AH1126,$AH$5:$AH$1454,1))</f>
        <v>54</v>
      </c>
      <c r="L1126" s="82" t="str">
        <f>IF(Table1[[#This Row],[M SuperVet]]=""," ",RANK(AI1126,$AI$5:$AI$1454,1))</f>
        <v xml:space="preserve"> </v>
      </c>
      <c r="M1126" s="74">
        <v>404</v>
      </c>
      <c r="N1126" s="74">
        <v>19</v>
      </c>
      <c r="O1126" s="74">
        <v>47</v>
      </c>
      <c r="P1126" s="74">
        <v>128</v>
      </c>
      <c r="Q1126" s="17">
        <v>515</v>
      </c>
      <c r="R1126" s="17">
        <v>139</v>
      </c>
      <c r="S1126" s="17">
        <v>104</v>
      </c>
      <c r="T1126" s="17">
        <v>179</v>
      </c>
      <c r="U1126" s="55">
        <f>+Table1[[#This Row],[Thames Turbo Sprint Triathlon]]/$M$3</f>
        <v>1</v>
      </c>
      <c r="V1126" s="55">
        <f t="shared" si="412"/>
        <v>0.10795454545454546</v>
      </c>
      <c r="W1126" s="55">
        <f t="shared" si="413"/>
        <v>1</v>
      </c>
      <c r="X1126" s="55">
        <f t="shared" si="414"/>
        <v>1</v>
      </c>
      <c r="Y1126" s="55">
        <f t="shared" si="415"/>
        <v>1</v>
      </c>
      <c r="Z1126" s="55">
        <f>+Table1[[#This Row],[Hillingdon Sprint Triathlon]]/$R$3</f>
        <v>1</v>
      </c>
      <c r="AA1126" s="55">
        <f>+Table1[[#This Row],[London Fields]]/$S$3</f>
        <v>1</v>
      </c>
      <c r="AB1126" s="55">
        <f>+Table1[[#This Row],[Jekyll &amp; Hyde Park Duathlon]]/$T$3</f>
        <v>1</v>
      </c>
      <c r="AC1126" s="65">
        <f t="shared" si="416"/>
        <v>3.1079545454545454</v>
      </c>
      <c r="AD1126" s="55"/>
      <c r="AE1126" s="55"/>
      <c r="AF1126" s="55"/>
      <c r="AG1126" s="55"/>
      <c r="AH1126" s="55">
        <f t="shared" ref="AH1126:AH1130" si="427">+AC1126</f>
        <v>3.1079545454545454</v>
      </c>
      <c r="AI1126" s="55"/>
      <c r="AJ1126" s="73">
        <f>COUNT(Table1[[#This Row],[F open]:[M SuperVet]])</f>
        <v>1</v>
      </c>
    </row>
    <row r="1127" spans="1:36" hidden="1" x14ac:dyDescent="0.2">
      <c r="A1127" s="16" t="str">
        <f t="shared" si="426"/>
        <v xml:space="preserve"> </v>
      </c>
      <c r="B1127" s="16" t="s">
        <v>1381</v>
      </c>
      <c r="C1127" s="15"/>
      <c r="D1127" s="29" t="s">
        <v>397</v>
      </c>
      <c r="E1127" s="29" t="s">
        <v>188</v>
      </c>
      <c r="F1127" s="82">
        <f t="shared" si="411"/>
        <v>428</v>
      </c>
      <c r="G1127" s="82" t="str">
        <f>IF(Table1[[#This Row],[F open]]=""," ",RANK(AD1127,$AD$5:$AD$1454,1))</f>
        <v xml:space="preserve"> </v>
      </c>
      <c r="H1127" s="82" t="str">
        <f>IF(Table1[[#This Row],[F Vet]]=""," ",RANK(AE1127,$AE$5:$AE$1454,1))</f>
        <v xml:space="preserve"> </v>
      </c>
      <c r="I1127" s="82" t="str">
        <f>IF(Table1[[#This Row],[F SuperVet]]=""," ",RANK(AF1127,$AF$5:$AF$1454,1))</f>
        <v xml:space="preserve"> </v>
      </c>
      <c r="J1127" s="82" t="str">
        <f>IF(Table1[[#This Row],[M Open]]=""," ",RANK(AG1127,$AG$5:$AG$1454,1))</f>
        <v xml:space="preserve"> </v>
      </c>
      <c r="K1127" s="82">
        <f>IF(Table1[[#This Row],[M Vet]]=""," ",RANK(AH1127,$AH$5:$AH$1454,1))</f>
        <v>100</v>
      </c>
      <c r="L1127" s="82" t="str">
        <f>IF(Table1[[#This Row],[M SuperVet]]=""," ",RANK(AI1127,$AI$5:$AI$1454,1))</f>
        <v xml:space="preserve"> </v>
      </c>
      <c r="M1127" s="74">
        <v>404</v>
      </c>
      <c r="N1127" s="74">
        <v>48</v>
      </c>
      <c r="O1127" s="74">
        <v>47</v>
      </c>
      <c r="P1127" s="74">
        <v>128</v>
      </c>
      <c r="Q1127" s="17">
        <v>515</v>
      </c>
      <c r="R1127" s="17">
        <v>139</v>
      </c>
      <c r="S1127" s="17">
        <v>104</v>
      </c>
      <c r="T1127" s="17">
        <v>179</v>
      </c>
      <c r="U1127" s="55">
        <f>+Table1[[#This Row],[Thames Turbo Sprint Triathlon]]/$M$3</f>
        <v>1</v>
      </c>
      <c r="V1127" s="55">
        <f t="shared" si="412"/>
        <v>0.27272727272727271</v>
      </c>
      <c r="W1127" s="55">
        <f t="shared" si="413"/>
        <v>1</v>
      </c>
      <c r="X1127" s="55">
        <f t="shared" si="414"/>
        <v>1</v>
      </c>
      <c r="Y1127" s="55">
        <f t="shared" si="415"/>
        <v>1</v>
      </c>
      <c r="Z1127" s="55">
        <f>+Table1[[#This Row],[Hillingdon Sprint Triathlon]]/$R$3</f>
        <v>1</v>
      </c>
      <c r="AA1127" s="55">
        <f>+Table1[[#This Row],[London Fields]]/$S$3</f>
        <v>1</v>
      </c>
      <c r="AB1127" s="55">
        <f>+Table1[[#This Row],[Jekyll &amp; Hyde Park Duathlon]]/$T$3</f>
        <v>1</v>
      </c>
      <c r="AC1127" s="65">
        <f t="shared" si="416"/>
        <v>3.2727272727272725</v>
      </c>
      <c r="AD1127" s="55"/>
      <c r="AE1127" s="55"/>
      <c r="AF1127" s="55"/>
      <c r="AG1127" s="55"/>
      <c r="AH1127" s="55">
        <f t="shared" si="427"/>
        <v>3.2727272727272725</v>
      </c>
      <c r="AI1127" s="55"/>
      <c r="AJ1127" s="73">
        <f>COUNT(Table1[[#This Row],[F open]:[M SuperVet]])</f>
        <v>1</v>
      </c>
    </row>
    <row r="1128" spans="1:36" hidden="1" x14ac:dyDescent="0.2">
      <c r="A1128" s="16" t="str">
        <f t="shared" si="426"/>
        <v xml:space="preserve"> </v>
      </c>
      <c r="B1128" s="16" t="s">
        <v>408</v>
      </c>
      <c r="C1128" s="15" t="s">
        <v>70</v>
      </c>
      <c r="D1128" s="29" t="s">
        <v>397</v>
      </c>
      <c r="E1128" s="29" t="s">
        <v>188</v>
      </c>
      <c r="F1128" s="82">
        <f t="shared" si="411"/>
        <v>312</v>
      </c>
      <c r="G1128" s="82" t="str">
        <f>IF(Table1[[#This Row],[F open]]=""," ",RANK(AD1128,$AD$5:$AD$1454,1))</f>
        <v xml:space="preserve"> </v>
      </c>
      <c r="H1128" s="82" t="str">
        <f>IF(Table1[[#This Row],[F Vet]]=""," ",RANK(AE1128,$AE$5:$AE$1454,1))</f>
        <v xml:space="preserve"> </v>
      </c>
      <c r="I1128" s="82" t="str">
        <f>IF(Table1[[#This Row],[F SuperVet]]=""," ",RANK(AF1128,$AF$5:$AF$1454,1))</f>
        <v xml:space="preserve"> </v>
      </c>
      <c r="J1128" s="82" t="str">
        <f>IF(Table1[[#This Row],[M Open]]=""," ",RANK(AG1128,$AG$5:$AG$1454,1))</f>
        <v xml:space="preserve"> </v>
      </c>
      <c r="K1128" s="82">
        <f>IF(Table1[[#This Row],[M Vet]]=""," ",RANK(AH1128,$AH$5:$AH$1454,1))</f>
        <v>72</v>
      </c>
      <c r="L1128" s="82" t="str">
        <f>IF(Table1[[#This Row],[M SuperVet]]=""," ",RANK(AI1128,$AI$5:$AI$1454,1))</f>
        <v xml:space="preserve"> </v>
      </c>
      <c r="M1128" s="74">
        <v>72</v>
      </c>
      <c r="N1128" s="74">
        <v>176</v>
      </c>
      <c r="O1128" s="74">
        <v>47</v>
      </c>
      <c r="P1128" s="74">
        <v>128</v>
      </c>
      <c r="Q1128" s="17">
        <v>515</v>
      </c>
      <c r="R1128" s="17">
        <v>139</v>
      </c>
      <c r="S1128" s="17">
        <v>104</v>
      </c>
      <c r="T1128" s="17">
        <v>179</v>
      </c>
      <c r="U1128" s="55">
        <f>+Table1[[#This Row],[Thames Turbo Sprint Triathlon]]/$M$3</f>
        <v>0.17821782178217821</v>
      </c>
      <c r="V1128" s="55">
        <f t="shared" si="412"/>
        <v>1</v>
      </c>
      <c r="W1128" s="55">
        <f t="shared" si="413"/>
        <v>1</v>
      </c>
      <c r="X1128" s="55">
        <f t="shared" si="414"/>
        <v>1</v>
      </c>
      <c r="Y1128" s="55">
        <f t="shared" si="415"/>
        <v>1</v>
      </c>
      <c r="Z1128" s="55">
        <f>+Table1[[#This Row],[Hillingdon Sprint Triathlon]]/$R$3</f>
        <v>1</v>
      </c>
      <c r="AA1128" s="55">
        <f>+Table1[[#This Row],[London Fields]]/$S$3</f>
        <v>1</v>
      </c>
      <c r="AB1128" s="55">
        <f>+Table1[[#This Row],[Jekyll &amp; Hyde Park Duathlon]]/$T$3</f>
        <v>1</v>
      </c>
      <c r="AC1128" s="65">
        <f t="shared" si="416"/>
        <v>3.1782178217821784</v>
      </c>
      <c r="AD1128" s="55"/>
      <c r="AE1128" s="55"/>
      <c r="AF1128" s="55"/>
      <c r="AG1128" s="55"/>
      <c r="AH1128" s="55">
        <f t="shared" si="427"/>
        <v>3.1782178217821784</v>
      </c>
      <c r="AI1128" s="55"/>
      <c r="AJ1128" s="73">
        <f>COUNT(Table1[[#This Row],[F open]:[M SuperVet]])</f>
        <v>1</v>
      </c>
    </row>
    <row r="1129" spans="1:36" hidden="1" x14ac:dyDescent="0.2">
      <c r="A1129" s="16" t="str">
        <f t="shared" si="426"/>
        <v xml:space="preserve"> </v>
      </c>
      <c r="B1129" s="16" t="s">
        <v>562</v>
      </c>
      <c r="C1129" s="15"/>
      <c r="D1129" s="29" t="s">
        <v>397</v>
      </c>
      <c r="E1129" s="29" t="s">
        <v>188</v>
      </c>
      <c r="F1129" s="82">
        <f t="shared" si="411"/>
        <v>956</v>
      </c>
      <c r="G1129" s="82" t="str">
        <f>IF(Table1[[#This Row],[F open]]=""," ",RANK(AD1129,$AD$5:$AD$1454,1))</f>
        <v xml:space="preserve"> </v>
      </c>
      <c r="H1129" s="82" t="str">
        <f>IF(Table1[[#This Row],[F Vet]]=""," ",RANK(AE1129,$AE$5:$AE$1454,1))</f>
        <v xml:space="preserve"> </v>
      </c>
      <c r="I1129" s="82" t="str">
        <f>IF(Table1[[#This Row],[F SuperVet]]=""," ",RANK(AF1129,$AF$5:$AF$1454,1))</f>
        <v xml:space="preserve"> </v>
      </c>
      <c r="J1129" s="82" t="str">
        <f>IF(Table1[[#This Row],[M Open]]=""," ",RANK(AG1129,$AG$5:$AG$1454,1))</f>
        <v xml:space="preserve"> </v>
      </c>
      <c r="K1129" s="82">
        <f>IF(Table1[[#This Row],[M Vet]]=""," ",RANK(AH1129,$AH$5:$AH$1454,1))</f>
        <v>240</v>
      </c>
      <c r="L1129" s="82" t="str">
        <f>IF(Table1[[#This Row],[M SuperVet]]=""," ",RANK(AI1129,$AI$5:$AI$1454,1))</f>
        <v xml:space="preserve"> </v>
      </c>
      <c r="M1129" s="74">
        <v>404</v>
      </c>
      <c r="N1129" s="74">
        <v>176</v>
      </c>
      <c r="O1129" s="74">
        <v>47</v>
      </c>
      <c r="P1129" s="74">
        <v>128</v>
      </c>
      <c r="Q1129" s="17">
        <v>346</v>
      </c>
      <c r="R1129" s="17">
        <v>139</v>
      </c>
      <c r="S1129" s="17">
        <v>104</v>
      </c>
      <c r="T1129" s="17">
        <v>179</v>
      </c>
      <c r="U1129" s="55">
        <f>+Table1[[#This Row],[Thames Turbo Sprint Triathlon]]/$M$3</f>
        <v>1</v>
      </c>
      <c r="V1129" s="55">
        <f t="shared" si="412"/>
        <v>1</v>
      </c>
      <c r="W1129" s="55">
        <f t="shared" si="413"/>
        <v>1</v>
      </c>
      <c r="X1129" s="55">
        <f t="shared" si="414"/>
        <v>1</v>
      </c>
      <c r="Y1129" s="55">
        <f t="shared" si="415"/>
        <v>0.67184466019417477</v>
      </c>
      <c r="Z1129" s="55">
        <f>+Table1[[#This Row],[Hillingdon Sprint Triathlon]]/$R$3</f>
        <v>1</v>
      </c>
      <c r="AA1129" s="55">
        <f>+Table1[[#This Row],[London Fields]]/$S$3</f>
        <v>1</v>
      </c>
      <c r="AB1129" s="55">
        <f>+Table1[[#This Row],[Jekyll &amp; Hyde Park Duathlon]]/$T$3</f>
        <v>1</v>
      </c>
      <c r="AC1129" s="65">
        <f t="shared" si="416"/>
        <v>3.671844660194175</v>
      </c>
      <c r="AD1129" s="55"/>
      <c r="AE1129" s="55"/>
      <c r="AF1129" s="55"/>
      <c r="AG1129" s="55"/>
      <c r="AH1129" s="55">
        <f t="shared" si="427"/>
        <v>3.671844660194175</v>
      </c>
      <c r="AI1129" s="55"/>
      <c r="AJ1129" s="73">
        <f>COUNT(Table1[[#This Row],[F open]:[M SuperVet]])</f>
        <v>1</v>
      </c>
    </row>
    <row r="1130" spans="1:36" hidden="1" x14ac:dyDescent="0.2">
      <c r="A1130" s="16" t="str">
        <f t="shared" si="426"/>
        <v xml:space="preserve"> </v>
      </c>
      <c r="B1130" s="16" t="s">
        <v>2042</v>
      </c>
      <c r="C1130" s="15" t="s">
        <v>51</v>
      </c>
      <c r="D1130" s="29" t="s">
        <v>397</v>
      </c>
      <c r="E1130" s="29" t="s">
        <v>1530</v>
      </c>
      <c r="F1130" s="82">
        <f t="shared" si="411"/>
        <v>1262</v>
      </c>
      <c r="G1130" s="82" t="str">
        <f>IF(Table1[[#This Row],[F open]]=""," ",RANK(AD1130,$AD$5:$AD$1454,1))</f>
        <v xml:space="preserve"> </v>
      </c>
      <c r="H1130" s="82" t="str">
        <f>IF(Table1[[#This Row],[F Vet]]=""," ",RANK(AE1130,$AE$5:$AE$1454,1))</f>
        <v xml:space="preserve"> </v>
      </c>
      <c r="I1130" s="82" t="str">
        <f>IF(Table1[[#This Row],[F SuperVet]]=""," ",RANK(AF1130,$AF$5:$AF$1454,1))</f>
        <v xml:space="preserve"> </v>
      </c>
      <c r="J1130" s="82" t="str">
        <f>IF(Table1[[#This Row],[M Open]]=""," ",RANK(AG1130,$AG$5:$AG$1454,1))</f>
        <v xml:space="preserve"> </v>
      </c>
      <c r="K1130" s="82">
        <f>IF(Table1[[#This Row],[M Vet]]=""," ",RANK(AH1130,$AH$5:$AH$1454,1))</f>
        <v>300</v>
      </c>
      <c r="L1130" s="82" t="str">
        <f>IF(Table1[[#This Row],[M SuperVet]]=""," ",RANK(AI1130,$AI$5:$AI$1454,1))</f>
        <v xml:space="preserve"> </v>
      </c>
      <c r="M1130" s="74">
        <v>404</v>
      </c>
      <c r="N1130" s="74">
        <v>176</v>
      </c>
      <c r="O1130" s="74">
        <v>47</v>
      </c>
      <c r="P1130" s="74">
        <v>128</v>
      </c>
      <c r="Q1130" s="17">
        <v>515</v>
      </c>
      <c r="R1130" s="17">
        <v>122</v>
      </c>
      <c r="S1130" s="17">
        <v>104</v>
      </c>
      <c r="T1130" s="17">
        <v>179</v>
      </c>
      <c r="U1130" s="55">
        <f>+Table1[[#This Row],[Thames Turbo Sprint Triathlon]]/$M$3</f>
        <v>1</v>
      </c>
      <c r="V1130" s="55">
        <f t="shared" si="412"/>
        <v>1</v>
      </c>
      <c r="W1130" s="55">
        <f t="shared" si="413"/>
        <v>1</v>
      </c>
      <c r="X1130" s="55">
        <f t="shared" si="414"/>
        <v>1</v>
      </c>
      <c r="Y1130" s="55">
        <f t="shared" si="415"/>
        <v>1</v>
      </c>
      <c r="Z1130" s="55">
        <f>+Table1[[#This Row],[Hillingdon Sprint Triathlon]]/$R$3</f>
        <v>0.87769784172661869</v>
      </c>
      <c r="AA1130" s="55">
        <f>+Table1[[#This Row],[London Fields]]/$S$3</f>
        <v>1</v>
      </c>
      <c r="AB1130" s="55">
        <f>+Table1[[#This Row],[Jekyll &amp; Hyde Park Duathlon]]/$T$3</f>
        <v>1</v>
      </c>
      <c r="AC1130" s="65">
        <f t="shared" si="416"/>
        <v>3.8776978417266186</v>
      </c>
      <c r="AD1130" s="55"/>
      <c r="AE1130" s="55"/>
      <c r="AF1130" s="55"/>
      <c r="AG1130" s="55"/>
      <c r="AH1130" s="55">
        <f t="shared" si="427"/>
        <v>3.8776978417266186</v>
      </c>
      <c r="AI1130" s="55"/>
      <c r="AJ1130" s="73">
        <f>COUNT(Table1[[#This Row],[F open]:[M SuperVet]])</f>
        <v>1</v>
      </c>
    </row>
    <row r="1131" spans="1:36" hidden="1" x14ac:dyDescent="0.2">
      <c r="A1131" s="16" t="str">
        <f t="shared" si="426"/>
        <v xml:space="preserve"> </v>
      </c>
      <c r="B1131" s="16" t="s">
        <v>1525</v>
      </c>
      <c r="C1131" s="15" t="s">
        <v>238</v>
      </c>
      <c r="D1131" s="29" t="s">
        <v>217</v>
      </c>
      <c r="E1131" s="29" t="s">
        <v>188</v>
      </c>
      <c r="F1131" s="82">
        <f t="shared" si="411"/>
        <v>1355</v>
      </c>
      <c r="G1131" s="82" t="str">
        <f>IF(Table1[[#This Row],[F open]]=""," ",RANK(AD1131,$AD$5:$AD$1454,1))</f>
        <v xml:space="preserve"> </v>
      </c>
      <c r="H1131" s="82" t="str">
        <f>IF(Table1[[#This Row],[F Vet]]=""," ",RANK(AE1131,$AE$5:$AE$1454,1))</f>
        <v xml:space="preserve"> </v>
      </c>
      <c r="I1131" s="82" t="str">
        <f>IF(Table1[[#This Row],[F SuperVet]]=""," ",RANK(AF1131,$AF$5:$AF$1454,1))</f>
        <v xml:space="preserve"> </v>
      </c>
      <c r="J1131" s="82">
        <f>IF(Table1[[#This Row],[M Open]]=""," ",RANK(AG1131,$AG$5:$AG$1454,1))</f>
        <v>581</v>
      </c>
      <c r="K1131" s="82" t="str">
        <f>IF(Table1[[#This Row],[M Vet]]=""," ",RANK(AH1131,$AH$5:$AH$1454,1))</f>
        <v xml:space="preserve"> </v>
      </c>
      <c r="L1131" s="82" t="str">
        <f>IF(Table1[[#This Row],[M SuperVet]]=""," ",RANK(AI1131,$AI$5:$AI$1454,1))</f>
        <v xml:space="preserve"> </v>
      </c>
      <c r="M1131" s="74">
        <v>404</v>
      </c>
      <c r="N1131" s="74">
        <v>176</v>
      </c>
      <c r="O1131" s="74">
        <v>44</v>
      </c>
      <c r="P1131" s="74">
        <v>128</v>
      </c>
      <c r="Q1131" s="17">
        <v>515</v>
      </c>
      <c r="R1131" s="17">
        <v>139</v>
      </c>
      <c r="S1131" s="17">
        <v>104</v>
      </c>
      <c r="T1131" s="17">
        <v>179</v>
      </c>
      <c r="U1131" s="55">
        <f>+Table1[[#This Row],[Thames Turbo Sprint Triathlon]]/$M$3</f>
        <v>1</v>
      </c>
      <c r="V1131" s="55">
        <f t="shared" si="412"/>
        <v>1</v>
      </c>
      <c r="W1131" s="55">
        <f t="shared" si="413"/>
        <v>0.93617021276595747</v>
      </c>
      <c r="X1131" s="55">
        <f t="shared" si="414"/>
        <v>1</v>
      </c>
      <c r="Y1131" s="55">
        <f t="shared" si="415"/>
        <v>1</v>
      </c>
      <c r="Z1131" s="55">
        <f>+Table1[[#This Row],[Hillingdon Sprint Triathlon]]/$R$3</f>
        <v>1</v>
      </c>
      <c r="AA1131" s="55">
        <f>+Table1[[#This Row],[London Fields]]/$S$3</f>
        <v>1</v>
      </c>
      <c r="AB1131" s="55">
        <f>+Table1[[#This Row],[Jekyll &amp; Hyde Park Duathlon]]/$T$3</f>
        <v>1</v>
      </c>
      <c r="AC1131" s="65">
        <f t="shared" si="416"/>
        <v>3.9361702127659575</v>
      </c>
      <c r="AD1131" s="55"/>
      <c r="AE1131" s="55"/>
      <c r="AF1131" s="55"/>
      <c r="AG1131" s="55">
        <f>+AC1131</f>
        <v>3.9361702127659575</v>
      </c>
      <c r="AH1131" s="55"/>
      <c r="AI1131" s="55"/>
      <c r="AJ1131" s="73">
        <f>COUNT(Table1[[#This Row],[F open]:[M SuperVet]])</f>
        <v>1</v>
      </c>
    </row>
    <row r="1132" spans="1:36" hidden="1" x14ac:dyDescent="0.2">
      <c r="A1132" s="16" t="str">
        <f t="shared" si="426"/>
        <v xml:space="preserve"> </v>
      </c>
      <c r="B1132" s="16" t="s">
        <v>234</v>
      </c>
      <c r="C1132" s="15" t="s">
        <v>471</v>
      </c>
      <c r="D1132" s="29" t="s">
        <v>397</v>
      </c>
      <c r="E1132" s="29" t="s">
        <v>188</v>
      </c>
      <c r="F1132" s="82">
        <f t="shared" si="411"/>
        <v>816</v>
      </c>
      <c r="G1132" s="82" t="str">
        <f>IF(Table1[[#This Row],[F open]]=""," ",RANK(AD1132,$AD$5:$AD$1454,1))</f>
        <v xml:space="preserve"> </v>
      </c>
      <c r="H1132" s="82" t="str">
        <f>IF(Table1[[#This Row],[F Vet]]=""," ",RANK(AE1132,$AE$5:$AE$1454,1))</f>
        <v xml:space="preserve"> </v>
      </c>
      <c r="I1132" s="82" t="str">
        <f>IF(Table1[[#This Row],[F SuperVet]]=""," ",RANK(AF1132,$AF$5:$AF$1454,1))</f>
        <v xml:space="preserve"> </v>
      </c>
      <c r="J1132" s="82" t="str">
        <f>IF(Table1[[#This Row],[M Open]]=""," ",RANK(AG1132,$AG$5:$AG$1454,1))</f>
        <v xml:space="preserve"> </v>
      </c>
      <c r="K1132" s="82">
        <f>IF(Table1[[#This Row],[M Vet]]=""," ",RANK(AH1132,$AH$5:$AH$1454,1))</f>
        <v>197</v>
      </c>
      <c r="L1132" s="82" t="str">
        <f>IF(Table1[[#This Row],[M SuperVet]]=""," ",RANK(AI1132,$AI$5:$AI$1454,1))</f>
        <v xml:space="preserve"> </v>
      </c>
      <c r="M1132" s="74">
        <v>404</v>
      </c>
      <c r="N1132" s="74">
        <v>176</v>
      </c>
      <c r="O1132" s="74">
        <v>47</v>
      </c>
      <c r="P1132" s="74">
        <v>128</v>
      </c>
      <c r="Q1132" s="17">
        <v>515</v>
      </c>
      <c r="R1132" s="17">
        <v>139</v>
      </c>
      <c r="S1132" s="17">
        <v>104</v>
      </c>
      <c r="T1132" s="17">
        <v>103</v>
      </c>
      <c r="U1132" s="55">
        <f>+Table1[[#This Row],[Thames Turbo Sprint Triathlon]]/$M$3</f>
        <v>1</v>
      </c>
      <c r="V1132" s="55">
        <f t="shared" si="412"/>
        <v>1</v>
      </c>
      <c r="W1132" s="55">
        <f t="shared" si="413"/>
        <v>1</v>
      </c>
      <c r="X1132" s="55">
        <f t="shared" si="414"/>
        <v>1</v>
      </c>
      <c r="Y1132" s="55">
        <f t="shared" si="415"/>
        <v>1</v>
      </c>
      <c r="Z1132" s="55">
        <f>+Table1[[#This Row],[Hillingdon Sprint Triathlon]]/$R$3</f>
        <v>1</v>
      </c>
      <c r="AA1132" s="55">
        <f>+Table1[[#This Row],[London Fields]]/$S$3</f>
        <v>1</v>
      </c>
      <c r="AB1132" s="55">
        <f>+Table1[[#This Row],[Jekyll &amp; Hyde Park Duathlon]]/$T$3</f>
        <v>0.57541899441340782</v>
      </c>
      <c r="AC1132" s="65">
        <f t="shared" si="416"/>
        <v>3.5754189944134076</v>
      </c>
      <c r="AD1132" s="55"/>
      <c r="AE1132" s="55"/>
      <c r="AF1132" s="55"/>
      <c r="AG1132" s="55"/>
      <c r="AH1132" s="55">
        <f>+AC1132</f>
        <v>3.5754189944134076</v>
      </c>
      <c r="AI1132" s="55"/>
      <c r="AJ1132" s="73">
        <f>COUNT(Table1[[#This Row],[F open]:[M SuperVet]])</f>
        <v>1</v>
      </c>
    </row>
    <row r="1133" spans="1:36" hidden="1" x14ac:dyDescent="0.2">
      <c r="A1133" s="16" t="str">
        <f t="shared" si="426"/>
        <v xml:space="preserve"> </v>
      </c>
      <c r="B1133" s="16" t="s">
        <v>1966</v>
      </c>
      <c r="C1133" s="15"/>
      <c r="D1133" s="29" t="s">
        <v>217</v>
      </c>
      <c r="E1133" s="29" t="s">
        <v>188</v>
      </c>
      <c r="F1133" s="82">
        <f t="shared" si="411"/>
        <v>1399</v>
      </c>
      <c r="G1133" s="82" t="str">
        <f>IF(Table1[[#This Row],[F open]]=""," ",RANK(AD1133,$AD$5:$AD$1454,1))</f>
        <v xml:space="preserve"> </v>
      </c>
      <c r="H1133" s="82" t="str">
        <f>IF(Table1[[#This Row],[F Vet]]=""," ",RANK(AE1133,$AE$5:$AE$1454,1))</f>
        <v xml:space="preserve"> </v>
      </c>
      <c r="I1133" s="82" t="str">
        <f>IF(Table1[[#This Row],[F SuperVet]]=""," ",RANK(AF1133,$AF$5:$AF$1454,1))</f>
        <v xml:space="preserve"> </v>
      </c>
      <c r="J1133" s="82">
        <f>IF(Table1[[#This Row],[M Open]]=""," ",RANK(AG1133,$AG$5:$AG$1454,1))</f>
        <v>589</v>
      </c>
      <c r="K1133" s="82" t="str">
        <f>IF(Table1[[#This Row],[M Vet]]=""," ",RANK(AH1133,$AH$5:$AH$1454,1))</f>
        <v xml:space="preserve"> </v>
      </c>
      <c r="L1133" s="82" t="str">
        <f>IF(Table1[[#This Row],[M SuperVet]]=""," ",RANK(AI1133,$AI$5:$AI$1454,1))</f>
        <v xml:space="preserve"> </v>
      </c>
      <c r="M1133" s="74">
        <v>404</v>
      </c>
      <c r="N1133" s="74">
        <v>176</v>
      </c>
      <c r="O1133" s="74">
        <v>47</v>
      </c>
      <c r="P1133" s="74">
        <v>128</v>
      </c>
      <c r="Q1133" s="17">
        <v>497</v>
      </c>
      <c r="R1133" s="17">
        <v>139</v>
      </c>
      <c r="S1133" s="17">
        <v>104</v>
      </c>
      <c r="T1133" s="17">
        <v>179</v>
      </c>
      <c r="U1133" s="55">
        <f>+Table1[[#This Row],[Thames Turbo Sprint Triathlon]]/$M$3</f>
        <v>1</v>
      </c>
      <c r="V1133" s="55">
        <f t="shared" si="412"/>
        <v>1</v>
      </c>
      <c r="W1133" s="55">
        <f t="shared" si="413"/>
        <v>1</v>
      </c>
      <c r="X1133" s="55">
        <f t="shared" si="414"/>
        <v>1</v>
      </c>
      <c r="Y1133" s="55">
        <f t="shared" si="415"/>
        <v>0.96504854368932036</v>
      </c>
      <c r="Z1133" s="55">
        <f>+Table1[[#This Row],[Hillingdon Sprint Triathlon]]/$R$3</f>
        <v>1</v>
      </c>
      <c r="AA1133" s="55">
        <f>+Table1[[#This Row],[London Fields]]/$S$3</f>
        <v>1</v>
      </c>
      <c r="AB1133" s="55">
        <f>+Table1[[#This Row],[Jekyll &amp; Hyde Park Duathlon]]/$T$3</f>
        <v>1</v>
      </c>
      <c r="AC1133" s="65">
        <f t="shared" si="416"/>
        <v>3.9650485436893206</v>
      </c>
      <c r="AD1133" s="55"/>
      <c r="AE1133" s="55"/>
      <c r="AF1133" s="55"/>
      <c r="AG1133" s="55">
        <f t="shared" ref="AG1133:AG1138" si="428">+AC1133</f>
        <v>3.9650485436893206</v>
      </c>
      <c r="AH1133" s="55"/>
      <c r="AI1133" s="55"/>
      <c r="AJ1133" s="73">
        <f>COUNT(Table1[[#This Row],[F open]:[M SuperVet]])</f>
        <v>1</v>
      </c>
    </row>
    <row r="1134" spans="1:36" hidden="1" x14ac:dyDescent="0.2">
      <c r="A1134" s="16" t="str">
        <f t="shared" si="426"/>
        <v xml:space="preserve"> </v>
      </c>
      <c r="B1134" s="16" t="s">
        <v>230</v>
      </c>
      <c r="C1134" s="15" t="s">
        <v>5</v>
      </c>
      <c r="D1134" s="29" t="s">
        <v>217</v>
      </c>
      <c r="E1134" s="29" t="s">
        <v>188</v>
      </c>
      <c r="F1134" s="82">
        <f t="shared" si="411"/>
        <v>181</v>
      </c>
      <c r="G1134" s="82" t="str">
        <f>IF(Table1[[#This Row],[F open]]=""," ",RANK(AD1134,$AD$5:$AD$1454,1))</f>
        <v xml:space="preserve"> </v>
      </c>
      <c r="H1134" s="82" t="str">
        <f>IF(Table1[[#This Row],[F Vet]]=""," ",RANK(AE1134,$AE$5:$AE$1454,1))</f>
        <v xml:space="preserve"> </v>
      </c>
      <c r="I1134" s="82" t="str">
        <f>IF(Table1[[#This Row],[F SuperVet]]=""," ",RANK(AF1134,$AF$5:$AF$1454,1))</f>
        <v xml:space="preserve"> </v>
      </c>
      <c r="J1134" s="82">
        <f>IF(Table1[[#This Row],[M Open]]=""," ",RANK(AG1134,$AG$5:$AG$1454,1))</f>
        <v>103</v>
      </c>
      <c r="K1134" s="82" t="str">
        <f>IF(Table1[[#This Row],[M Vet]]=""," ",RANK(AH1134,$AH$5:$AH$1454,1))</f>
        <v xml:space="preserve"> </v>
      </c>
      <c r="L1134" s="82" t="str">
        <f>IF(Table1[[#This Row],[M SuperVet]]=""," ",RANK(AI1134,$AI$5:$AI$1454,1))</f>
        <v xml:space="preserve"> </v>
      </c>
      <c r="M1134" s="74">
        <v>404</v>
      </c>
      <c r="N1134" s="74">
        <v>176</v>
      </c>
      <c r="O1134" s="74">
        <v>47</v>
      </c>
      <c r="P1134" s="74">
        <v>128</v>
      </c>
      <c r="Q1134" s="17">
        <v>515</v>
      </c>
      <c r="R1134" s="17">
        <v>139</v>
      </c>
      <c r="S1134" s="17">
        <v>104</v>
      </c>
      <c r="T1134" s="17">
        <v>12</v>
      </c>
      <c r="U1134" s="55">
        <f>+Table1[[#This Row],[Thames Turbo Sprint Triathlon]]/$M$3</f>
        <v>1</v>
      </c>
      <c r="V1134" s="55">
        <f t="shared" si="412"/>
        <v>1</v>
      </c>
      <c r="W1134" s="55">
        <f t="shared" si="413"/>
        <v>1</v>
      </c>
      <c r="X1134" s="55">
        <f t="shared" si="414"/>
        <v>1</v>
      </c>
      <c r="Y1134" s="55">
        <f t="shared" si="415"/>
        <v>1</v>
      </c>
      <c r="Z1134" s="55">
        <f>+Table1[[#This Row],[Hillingdon Sprint Triathlon]]/$R$3</f>
        <v>1</v>
      </c>
      <c r="AA1134" s="55">
        <f>+Table1[[#This Row],[London Fields]]/$S$3</f>
        <v>1</v>
      </c>
      <c r="AB1134" s="55">
        <f>+Table1[[#This Row],[Jekyll &amp; Hyde Park Duathlon]]/$T$3</f>
        <v>6.7039106145251395E-2</v>
      </c>
      <c r="AC1134" s="65">
        <f t="shared" si="416"/>
        <v>3.0670391061452511</v>
      </c>
      <c r="AD1134" s="55"/>
      <c r="AE1134" s="55"/>
      <c r="AF1134" s="55"/>
      <c r="AG1134" s="55">
        <f t="shared" si="428"/>
        <v>3.0670391061452511</v>
      </c>
      <c r="AH1134" s="55"/>
      <c r="AI1134" s="55"/>
      <c r="AJ1134" s="73">
        <f>COUNT(Table1[[#This Row],[F open]:[M SuperVet]])</f>
        <v>1</v>
      </c>
    </row>
    <row r="1135" spans="1:36" hidden="1" x14ac:dyDescent="0.2">
      <c r="A1135" s="16" t="str">
        <f t="shared" si="426"/>
        <v xml:space="preserve"> </v>
      </c>
      <c r="B1135" s="16" t="s">
        <v>1495</v>
      </c>
      <c r="C1135" s="15" t="s">
        <v>1350</v>
      </c>
      <c r="D1135" s="29" t="s">
        <v>217</v>
      </c>
      <c r="E1135" s="29" t="s">
        <v>188</v>
      </c>
      <c r="F1135" s="82">
        <f t="shared" si="411"/>
        <v>353</v>
      </c>
      <c r="G1135" s="82" t="str">
        <f>IF(Table1[[#This Row],[F open]]=""," ",RANK(AD1135,$AD$5:$AD$1454,1))</f>
        <v xml:space="preserve"> </v>
      </c>
      <c r="H1135" s="82" t="str">
        <f>IF(Table1[[#This Row],[F Vet]]=""," ",RANK(AE1135,$AE$5:$AE$1454,1))</f>
        <v xml:space="preserve"> </v>
      </c>
      <c r="I1135" s="82" t="str">
        <f>IF(Table1[[#This Row],[F SuperVet]]=""," ",RANK(AF1135,$AF$5:$AF$1454,1))</f>
        <v xml:space="preserve"> </v>
      </c>
      <c r="J1135" s="82">
        <f>IF(Table1[[#This Row],[M Open]]=""," ",RANK(AG1135,$AG$5:$AG$1454,1))</f>
        <v>206</v>
      </c>
      <c r="K1135" s="82" t="str">
        <f>IF(Table1[[#This Row],[M Vet]]=""," ",RANK(AH1135,$AH$5:$AH$1454,1))</f>
        <v xml:space="preserve"> </v>
      </c>
      <c r="L1135" s="82" t="str">
        <f>IF(Table1[[#This Row],[M SuperVet]]=""," ",RANK(AI1135,$AI$5:$AI$1454,1))</f>
        <v xml:space="preserve"> </v>
      </c>
      <c r="M1135" s="74">
        <v>404</v>
      </c>
      <c r="N1135" s="74">
        <v>176</v>
      </c>
      <c r="O1135" s="74">
        <v>10</v>
      </c>
      <c r="P1135" s="74">
        <v>128</v>
      </c>
      <c r="Q1135" s="17">
        <v>515</v>
      </c>
      <c r="R1135" s="17">
        <v>139</v>
      </c>
      <c r="S1135" s="17">
        <v>104</v>
      </c>
      <c r="T1135" s="17">
        <v>179</v>
      </c>
      <c r="U1135" s="55">
        <f>+Table1[[#This Row],[Thames Turbo Sprint Triathlon]]/$M$3</f>
        <v>1</v>
      </c>
      <c r="V1135" s="55">
        <f t="shared" si="412"/>
        <v>1</v>
      </c>
      <c r="W1135" s="55">
        <f t="shared" si="413"/>
        <v>0.21276595744680851</v>
      </c>
      <c r="X1135" s="55">
        <f t="shared" si="414"/>
        <v>1</v>
      </c>
      <c r="Y1135" s="55">
        <f t="shared" si="415"/>
        <v>1</v>
      </c>
      <c r="Z1135" s="55">
        <f>+Table1[[#This Row],[Hillingdon Sprint Triathlon]]/$R$3</f>
        <v>1</v>
      </c>
      <c r="AA1135" s="55">
        <f>+Table1[[#This Row],[London Fields]]/$S$3</f>
        <v>1</v>
      </c>
      <c r="AB1135" s="55">
        <f>+Table1[[#This Row],[Jekyll &amp; Hyde Park Duathlon]]/$T$3</f>
        <v>1</v>
      </c>
      <c r="AC1135" s="65">
        <f t="shared" si="416"/>
        <v>3.2127659574468086</v>
      </c>
      <c r="AD1135" s="55"/>
      <c r="AE1135" s="55"/>
      <c r="AF1135" s="55"/>
      <c r="AG1135" s="55">
        <f t="shared" si="428"/>
        <v>3.2127659574468086</v>
      </c>
      <c r="AH1135" s="55"/>
      <c r="AI1135" s="55"/>
      <c r="AJ1135" s="73">
        <f>COUNT(Table1[[#This Row],[F open]:[M SuperVet]])</f>
        <v>1</v>
      </c>
    </row>
    <row r="1136" spans="1:36" hidden="1" x14ac:dyDescent="0.2">
      <c r="A1136" s="16" t="str">
        <f t="shared" si="426"/>
        <v xml:space="preserve"> </v>
      </c>
      <c r="B1136" s="16" t="s">
        <v>553</v>
      </c>
      <c r="C1136" s="15"/>
      <c r="D1136" s="29" t="s">
        <v>217</v>
      </c>
      <c r="E1136" s="29" t="s">
        <v>188</v>
      </c>
      <c r="F1136" s="82">
        <f t="shared" si="411"/>
        <v>646</v>
      </c>
      <c r="G1136" s="82" t="str">
        <f>IF(Table1[[#This Row],[F open]]=""," ",RANK(AD1136,$AD$5:$AD$1454,1))</f>
        <v xml:space="preserve"> </v>
      </c>
      <c r="H1136" s="82" t="str">
        <f>IF(Table1[[#This Row],[F Vet]]=""," ",RANK(AE1136,$AE$5:$AE$1454,1))</f>
        <v xml:space="preserve"> </v>
      </c>
      <c r="I1136" s="82" t="str">
        <f>IF(Table1[[#This Row],[F SuperVet]]=""," ",RANK(AF1136,$AF$5:$AF$1454,1))</f>
        <v xml:space="preserve"> </v>
      </c>
      <c r="J1136" s="82">
        <f>IF(Table1[[#This Row],[M Open]]=""," ",RANK(AG1136,$AG$5:$AG$1454,1))</f>
        <v>353</v>
      </c>
      <c r="K1136" s="82" t="str">
        <f>IF(Table1[[#This Row],[M Vet]]=""," ",RANK(AH1136,$AH$5:$AH$1454,1))</f>
        <v xml:space="preserve"> </v>
      </c>
      <c r="L1136" s="82" t="str">
        <f>IF(Table1[[#This Row],[M SuperVet]]=""," ",RANK(AI1136,$AI$5:$AI$1454,1))</f>
        <v xml:space="preserve"> </v>
      </c>
      <c r="M1136" s="74">
        <v>404</v>
      </c>
      <c r="N1136" s="74">
        <v>176</v>
      </c>
      <c r="O1136" s="74">
        <v>47</v>
      </c>
      <c r="P1136" s="74">
        <v>128</v>
      </c>
      <c r="Q1136" s="17">
        <v>228</v>
      </c>
      <c r="R1136" s="17">
        <v>139</v>
      </c>
      <c r="S1136" s="17">
        <v>104</v>
      </c>
      <c r="T1136" s="17">
        <v>179</v>
      </c>
      <c r="U1136" s="55">
        <f>+Table1[[#This Row],[Thames Turbo Sprint Triathlon]]/$M$3</f>
        <v>1</v>
      </c>
      <c r="V1136" s="55">
        <f t="shared" si="412"/>
        <v>1</v>
      </c>
      <c r="W1136" s="55">
        <f t="shared" si="413"/>
        <v>1</v>
      </c>
      <c r="X1136" s="55">
        <f t="shared" si="414"/>
        <v>1</v>
      </c>
      <c r="Y1136" s="55">
        <f t="shared" si="415"/>
        <v>0.44271844660194176</v>
      </c>
      <c r="Z1136" s="55">
        <f>+Table1[[#This Row],[Hillingdon Sprint Triathlon]]/$R$3</f>
        <v>1</v>
      </c>
      <c r="AA1136" s="55">
        <f>+Table1[[#This Row],[London Fields]]/$S$3</f>
        <v>1</v>
      </c>
      <c r="AB1136" s="55">
        <f>+Table1[[#This Row],[Jekyll &amp; Hyde Park Duathlon]]/$T$3</f>
        <v>1</v>
      </c>
      <c r="AC1136" s="65">
        <f t="shared" si="416"/>
        <v>3.4427184466019418</v>
      </c>
      <c r="AD1136" s="55"/>
      <c r="AE1136" s="55"/>
      <c r="AF1136" s="55"/>
      <c r="AG1136" s="55">
        <f t="shared" si="428"/>
        <v>3.4427184466019418</v>
      </c>
      <c r="AH1136" s="55"/>
      <c r="AI1136" s="55"/>
      <c r="AJ1136" s="73">
        <f>COUNT(Table1[[#This Row],[F open]:[M SuperVet]])</f>
        <v>1</v>
      </c>
    </row>
    <row r="1137" spans="1:36" hidden="1" x14ac:dyDescent="0.2">
      <c r="A1137" s="16" t="str">
        <f t="shared" si="426"/>
        <v xml:space="preserve"> </v>
      </c>
      <c r="B1137" s="16" t="s">
        <v>675</v>
      </c>
      <c r="C1137" s="15" t="s">
        <v>5</v>
      </c>
      <c r="D1137" s="29" t="s">
        <v>217</v>
      </c>
      <c r="E1137" s="29" t="s">
        <v>188</v>
      </c>
      <c r="F1137" s="82">
        <f t="shared" si="411"/>
        <v>130</v>
      </c>
      <c r="G1137" s="82" t="str">
        <f>IF(Table1[[#This Row],[F open]]=""," ",RANK(AD1137,$AD$5:$AD$1454,1))</f>
        <v xml:space="preserve"> </v>
      </c>
      <c r="H1137" s="82" t="str">
        <f>IF(Table1[[#This Row],[F Vet]]=""," ",RANK(AE1137,$AE$5:$AE$1454,1))</f>
        <v xml:space="preserve"> </v>
      </c>
      <c r="I1137" s="82" t="str">
        <f>IF(Table1[[#This Row],[F SuperVet]]=""," ",RANK(AF1137,$AF$5:$AF$1454,1))</f>
        <v xml:space="preserve"> </v>
      </c>
      <c r="J1137" s="82">
        <f>IF(Table1[[#This Row],[M Open]]=""," ",RANK(AG1137,$AG$5:$AG$1454,1))</f>
        <v>67</v>
      </c>
      <c r="K1137" s="82" t="str">
        <f>IF(Table1[[#This Row],[M Vet]]=""," ",RANK(AH1137,$AH$5:$AH$1454,1))</f>
        <v xml:space="preserve"> </v>
      </c>
      <c r="L1137" s="82" t="str">
        <f>IF(Table1[[#This Row],[M SuperVet]]=""," ",RANK(AI1137,$AI$5:$AI$1454,1))</f>
        <v xml:space="preserve"> </v>
      </c>
      <c r="M1137" s="74">
        <v>404</v>
      </c>
      <c r="N1137" s="74">
        <v>176</v>
      </c>
      <c r="O1137" s="74">
        <v>47</v>
      </c>
      <c r="P1137" s="74">
        <v>128</v>
      </c>
      <c r="Q1137" s="17">
        <v>515</v>
      </c>
      <c r="R1137" s="17">
        <v>139</v>
      </c>
      <c r="S1137" s="17">
        <v>104</v>
      </c>
      <c r="T1137" s="17">
        <v>3</v>
      </c>
      <c r="U1137" s="55">
        <f>+Table1[[#This Row],[Thames Turbo Sprint Triathlon]]/$M$3</f>
        <v>1</v>
      </c>
      <c r="V1137" s="55">
        <f t="shared" si="412"/>
        <v>1</v>
      </c>
      <c r="W1137" s="55">
        <f t="shared" si="413"/>
        <v>1</v>
      </c>
      <c r="X1137" s="55">
        <f t="shared" si="414"/>
        <v>1</v>
      </c>
      <c r="Y1137" s="55">
        <f t="shared" si="415"/>
        <v>1</v>
      </c>
      <c r="Z1137" s="55">
        <f>+Table1[[#This Row],[Hillingdon Sprint Triathlon]]/$R$3</f>
        <v>1</v>
      </c>
      <c r="AA1137" s="55">
        <f>+Table1[[#This Row],[London Fields]]/$S$3</f>
        <v>1</v>
      </c>
      <c r="AB1137" s="55">
        <f>+Table1[[#This Row],[Jekyll &amp; Hyde Park Duathlon]]/$T$3</f>
        <v>1.6759776536312849E-2</v>
      </c>
      <c r="AC1137" s="65">
        <f t="shared" si="416"/>
        <v>3.016759776536313</v>
      </c>
      <c r="AD1137" s="55"/>
      <c r="AE1137" s="55"/>
      <c r="AF1137" s="55"/>
      <c r="AG1137" s="55">
        <f t="shared" si="428"/>
        <v>3.016759776536313</v>
      </c>
      <c r="AH1137" s="55"/>
      <c r="AI1137" s="55"/>
      <c r="AJ1137" s="73">
        <f>COUNT(Table1[[#This Row],[F open]:[M SuperVet]])</f>
        <v>1</v>
      </c>
    </row>
    <row r="1138" spans="1:36" hidden="1" x14ac:dyDescent="0.2">
      <c r="A1138" s="16" t="str">
        <f t="shared" si="426"/>
        <v xml:space="preserve"> </v>
      </c>
      <c r="B1138" s="16" t="s">
        <v>784</v>
      </c>
      <c r="C1138" s="15" t="s">
        <v>51</v>
      </c>
      <c r="D1138" s="29" t="s">
        <v>217</v>
      </c>
      <c r="E1138" s="29" t="s">
        <v>188</v>
      </c>
      <c r="F1138" s="82">
        <f t="shared" si="411"/>
        <v>328</v>
      </c>
      <c r="G1138" s="82" t="str">
        <f>IF(Table1[[#This Row],[F open]]=""," ",RANK(AD1138,$AD$5:$AD$1454,1))</f>
        <v xml:space="preserve"> </v>
      </c>
      <c r="H1138" s="82" t="str">
        <f>IF(Table1[[#This Row],[F Vet]]=""," ",RANK(AE1138,$AE$5:$AE$1454,1))</f>
        <v xml:space="preserve"> </v>
      </c>
      <c r="I1138" s="82" t="str">
        <f>IF(Table1[[#This Row],[F SuperVet]]=""," ",RANK(AF1138,$AF$5:$AF$1454,1))</f>
        <v xml:space="preserve"> </v>
      </c>
      <c r="J1138" s="82">
        <f>IF(Table1[[#This Row],[M Open]]=""," ",RANK(AG1138,$AG$5:$AG$1454,1))</f>
        <v>193</v>
      </c>
      <c r="K1138" s="82" t="str">
        <f>IF(Table1[[#This Row],[M Vet]]=""," ",RANK(AH1138,$AH$5:$AH$1454,1))</f>
        <v xml:space="preserve"> </v>
      </c>
      <c r="L1138" s="82" t="str">
        <f>IF(Table1[[#This Row],[M SuperVet]]=""," ",RANK(AI1138,$AI$5:$AI$1454,1))</f>
        <v xml:space="preserve"> </v>
      </c>
      <c r="M1138" s="74">
        <v>77</v>
      </c>
      <c r="N1138" s="74">
        <v>176</v>
      </c>
      <c r="O1138" s="74">
        <v>47</v>
      </c>
      <c r="P1138" s="74">
        <v>128</v>
      </c>
      <c r="Q1138" s="17">
        <v>515</v>
      </c>
      <c r="R1138" s="17">
        <v>139</v>
      </c>
      <c r="S1138" s="17">
        <v>104</v>
      </c>
      <c r="T1138" s="17">
        <v>179</v>
      </c>
      <c r="U1138" s="55">
        <f>+Table1[[#This Row],[Thames Turbo Sprint Triathlon]]/$M$3</f>
        <v>0.1905940594059406</v>
      </c>
      <c r="V1138" s="55">
        <f t="shared" si="412"/>
        <v>1</v>
      </c>
      <c r="W1138" s="55">
        <f t="shared" si="413"/>
        <v>1</v>
      </c>
      <c r="X1138" s="55">
        <f t="shared" si="414"/>
        <v>1</v>
      </c>
      <c r="Y1138" s="55">
        <f t="shared" si="415"/>
        <v>1</v>
      </c>
      <c r="Z1138" s="55">
        <f>+Table1[[#This Row],[Hillingdon Sprint Triathlon]]/$R$3</f>
        <v>1</v>
      </c>
      <c r="AA1138" s="55">
        <f>+Table1[[#This Row],[London Fields]]/$S$3</f>
        <v>1</v>
      </c>
      <c r="AB1138" s="55">
        <f>+Table1[[#This Row],[Jekyll &amp; Hyde Park Duathlon]]/$T$3</f>
        <v>1</v>
      </c>
      <c r="AC1138" s="65">
        <f t="shared" si="416"/>
        <v>3.1905940594059405</v>
      </c>
      <c r="AD1138" s="55"/>
      <c r="AE1138" s="55"/>
      <c r="AF1138" s="55"/>
      <c r="AG1138" s="55">
        <f t="shared" si="428"/>
        <v>3.1905940594059405</v>
      </c>
      <c r="AH1138" s="55"/>
      <c r="AI1138" s="55"/>
      <c r="AJ1138" s="73">
        <f>COUNT(Table1[[#This Row],[F open]:[M SuperVet]])</f>
        <v>1</v>
      </c>
    </row>
    <row r="1139" spans="1:36" hidden="1" x14ac:dyDescent="0.2">
      <c r="A1139" s="16" t="str">
        <f t="shared" si="426"/>
        <v xml:space="preserve"> </v>
      </c>
      <c r="B1139" s="16" t="s">
        <v>865</v>
      </c>
      <c r="C1139" s="15" t="s">
        <v>132</v>
      </c>
      <c r="D1139" s="29" t="s">
        <v>397</v>
      </c>
      <c r="E1139" s="29" t="s">
        <v>188</v>
      </c>
      <c r="F1139" s="82">
        <f t="shared" si="411"/>
        <v>116</v>
      </c>
      <c r="G1139" s="82" t="str">
        <f>IF(Table1[[#This Row],[F open]]=""," ",RANK(AD1139,$AD$5:$AD$1454,1))</f>
        <v xml:space="preserve"> </v>
      </c>
      <c r="H1139" s="82" t="str">
        <f>IF(Table1[[#This Row],[F Vet]]=""," ",RANK(AE1139,$AE$5:$AE$1454,1))</f>
        <v xml:space="preserve"> </v>
      </c>
      <c r="I1139" s="82" t="str">
        <f>IF(Table1[[#This Row],[F SuperVet]]=""," ",RANK(AF1139,$AF$5:$AF$1454,1))</f>
        <v xml:space="preserve"> </v>
      </c>
      <c r="J1139" s="82" t="str">
        <f>IF(Table1[[#This Row],[M Open]]=""," ",RANK(AG1139,$AG$5:$AG$1454,1))</f>
        <v xml:space="preserve"> </v>
      </c>
      <c r="K1139" s="82">
        <f>IF(Table1[[#This Row],[M Vet]]=""," ",RANK(AH1139,$AH$5:$AH$1454,1))</f>
        <v>32</v>
      </c>
      <c r="L1139" s="82" t="str">
        <f>IF(Table1[[#This Row],[M SuperVet]]=""," ",RANK(AI1139,$AI$5:$AI$1454,1))</f>
        <v xml:space="preserve"> </v>
      </c>
      <c r="M1139" s="74">
        <v>192</v>
      </c>
      <c r="N1139" s="74">
        <v>176</v>
      </c>
      <c r="O1139" s="74">
        <v>47</v>
      </c>
      <c r="P1139" s="74">
        <v>128</v>
      </c>
      <c r="Q1139" s="17">
        <v>515</v>
      </c>
      <c r="R1139" s="17">
        <v>68</v>
      </c>
      <c r="S1139" s="17">
        <v>104</v>
      </c>
      <c r="T1139" s="17">
        <v>179</v>
      </c>
      <c r="U1139" s="55">
        <f>+Table1[[#This Row],[Thames Turbo Sprint Triathlon]]/$M$3</f>
        <v>0.47524752475247523</v>
      </c>
      <c r="V1139" s="55">
        <f t="shared" si="412"/>
        <v>1</v>
      </c>
      <c r="W1139" s="55">
        <f t="shared" si="413"/>
        <v>1</v>
      </c>
      <c r="X1139" s="55">
        <f t="shared" si="414"/>
        <v>1</v>
      </c>
      <c r="Y1139" s="55">
        <f t="shared" si="415"/>
        <v>1</v>
      </c>
      <c r="Z1139" s="55">
        <f>+Table1[[#This Row],[Hillingdon Sprint Triathlon]]/$R$3</f>
        <v>0.48920863309352519</v>
      </c>
      <c r="AA1139" s="55">
        <f>+Table1[[#This Row],[London Fields]]/$S$3</f>
        <v>1</v>
      </c>
      <c r="AB1139" s="55">
        <f>+Table1[[#This Row],[Jekyll &amp; Hyde Park Duathlon]]/$T$3</f>
        <v>1</v>
      </c>
      <c r="AC1139" s="65">
        <f t="shared" si="416"/>
        <v>2.9644561578460005</v>
      </c>
      <c r="AD1139" s="55"/>
      <c r="AE1139" s="55"/>
      <c r="AF1139" s="55"/>
      <c r="AG1139" s="55"/>
      <c r="AH1139" s="55">
        <f>+AC1139</f>
        <v>2.9644561578460005</v>
      </c>
      <c r="AI1139" s="55"/>
      <c r="AJ1139" s="73">
        <f>COUNT(Table1[[#This Row],[F open]:[M SuperVet]])</f>
        <v>1</v>
      </c>
    </row>
    <row r="1140" spans="1:36" hidden="1" x14ac:dyDescent="0.2">
      <c r="A1140" s="16" t="str">
        <f t="shared" si="426"/>
        <v xml:space="preserve"> </v>
      </c>
      <c r="B1140" s="16" t="s">
        <v>2069</v>
      </c>
      <c r="C1140" s="15"/>
      <c r="D1140" s="29" t="s">
        <v>217</v>
      </c>
      <c r="E1140" s="29" t="s">
        <v>188</v>
      </c>
      <c r="F1140" s="82">
        <f t="shared" si="411"/>
        <v>209</v>
      </c>
      <c r="G1140" s="82" t="str">
        <f>IF(Table1[[#This Row],[F open]]=""," ",RANK(AD1140,$AD$5:$AD$1454,1))</f>
        <v xml:space="preserve"> </v>
      </c>
      <c r="H1140" s="82" t="str">
        <f>IF(Table1[[#This Row],[F Vet]]=""," ",RANK(AE1140,$AE$5:$AE$1454,1))</f>
        <v xml:space="preserve"> </v>
      </c>
      <c r="I1140" s="82" t="str">
        <f>IF(Table1[[#This Row],[F SuperVet]]=""," ",RANK(AF1140,$AF$5:$AF$1454,1))</f>
        <v xml:space="preserve"> </v>
      </c>
      <c r="J1140" s="82">
        <f>IF(Table1[[#This Row],[M Open]]=""," ",RANK(AG1140,$AG$5:$AG$1454,1))</f>
        <v>123</v>
      </c>
      <c r="K1140" s="82" t="str">
        <f>IF(Table1[[#This Row],[M Vet]]=""," ",RANK(AH1140,$AH$5:$AH$1454,1))</f>
        <v xml:space="preserve"> </v>
      </c>
      <c r="L1140" s="82" t="str">
        <f>IF(Table1[[#This Row],[M SuperVet]]=""," ",RANK(AI1140,$AI$5:$AI$1454,1))</f>
        <v xml:space="preserve"> </v>
      </c>
      <c r="M1140" s="74">
        <v>404</v>
      </c>
      <c r="N1140" s="74">
        <v>176</v>
      </c>
      <c r="O1140" s="74">
        <v>47</v>
      </c>
      <c r="P1140" s="74">
        <v>128</v>
      </c>
      <c r="Q1140" s="17">
        <v>515</v>
      </c>
      <c r="R1140" s="17">
        <v>139</v>
      </c>
      <c r="S1140" s="17">
        <v>10</v>
      </c>
      <c r="T1140" s="17">
        <v>179</v>
      </c>
      <c r="U1140" s="55">
        <f>+Table1[[#This Row],[Thames Turbo Sprint Triathlon]]/$M$3</f>
        <v>1</v>
      </c>
      <c r="V1140" s="55">
        <f t="shared" si="412"/>
        <v>1</v>
      </c>
      <c r="W1140" s="55">
        <f t="shared" si="413"/>
        <v>1</v>
      </c>
      <c r="X1140" s="55">
        <f t="shared" si="414"/>
        <v>1</v>
      </c>
      <c r="Y1140" s="55">
        <f t="shared" si="415"/>
        <v>1</v>
      </c>
      <c r="Z1140" s="55">
        <f>+Table1[[#This Row],[Hillingdon Sprint Triathlon]]/$R$3</f>
        <v>1</v>
      </c>
      <c r="AA1140" s="55">
        <f>+Table1[[#This Row],[London Fields]]/$S$3</f>
        <v>9.6153846153846159E-2</v>
      </c>
      <c r="AB1140" s="55">
        <f>+Table1[[#This Row],[Jekyll &amp; Hyde Park Duathlon]]/$T$3</f>
        <v>1</v>
      </c>
      <c r="AC1140" s="65">
        <f t="shared" si="416"/>
        <v>3.0961538461538463</v>
      </c>
      <c r="AD1140" s="55"/>
      <c r="AE1140" s="55"/>
      <c r="AF1140" s="55"/>
      <c r="AG1140" s="55">
        <f t="shared" ref="AG1140:AG1144" si="429">+AC1140</f>
        <v>3.0961538461538463</v>
      </c>
      <c r="AH1140" s="55"/>
      <c r="AI1140" s="55"/>
      <c r="AJ1140" s="73">
        <f>COUNT(Table1[[#This Row],[F open]:[M SuperVet]])</f>
        <v>1</v>
      </c>
    </row>
    <row r="1141" spans="1:36" hidden="1" x14ac:dyDescent="0.2">
      <c r="A1141" s="16" t="str">
        <f t="shared" si="426"/>
        <v xml:space="preserve"> </v>
      </c>
      <c r="B1141" s="16" t="s">
        <v>430</v>
      </c>
      <c r="C1141" s="15" t="s">
        <v>25</v>
      </c>
      <c r="D1141" s="29" t="s">
        <v>217</v>
      </c>
      <c r="E1141" s="29" t="s">
        <v>188</v>
      </c>
      <c r="F1141" s="82">
        <f t="shared" si="411"/>
        <v>781</v>
      </c>
      <c r="G1141" s="82" t="str">
        <f>IF(Table1[[#This Row],[F open]]=""," ",RANK(AD1141,$AD$5:$AD$1454,1))</f>
        <v xml:space="preserve"> </v>
      </c>
      <c r="H1141" s="82" t="str">
        <f>IF(Table1[[#This Row],[F Vet]]=""," ",RANK(AE1141,$AE$5:$AE$1454,1))</f>
        <v xml:space="preserve"> </v>
      </c>
      <c r="I1141" s="82" t="str">
        <f>IF(Table1[[#This Row],[F SuperVet]]=""," ",RANK(AF1141,$AF$5:$AF$1454,1))</f>
        <v xml:space="preserve"> </v>
      </c>
      <c r="J1141" s="82">
        <f>IF(Table1[[#This Row],[M Open]]=""," ",RANK(AG1141,$AG$5:$AG$1454,1))</f>
        <v>414</v>
      </c>
      <c r="K1141" s="82" t="str">
        <f>IF(Table1[[#This Row],[M Vet]]=""," ",RANK(AH1141,$AH$5:$AH$1454,1))</f>
        <v xml:space="preserve"> </v>
      </c>
      <c r="L1141" s="82" t="str">
        <f>IF(Table1[[#This Row],[M SuperVet]]=""," ",RANK(AI1141,$AI$5:$AI$1454,1))</f>
        <v xml:space="preserve"> </v>
      </c>
      <c r="M1141" s="74">
        <v>404</v>
      </c>
      <c r="N1141" s="74">
        <v>176</v>
      </c>
      <c r="O1141" s="74">
        <v>47</v>
      </c>
      <c r="P1141" s="74">
        <v>128</v>
      </c>
      <c r="Q1141" s="17">
        <v>515</v>
      </c>
      <c r="R1141" s="17">
        <v>139</v>
      </c>
      <c r="S1141" s="17">
        <v>104</v>
      </c>
      <c r="T1141" s="17">
        <v>98</v>
      </c>
      <c r="U1141" s="55">
        <f>+Table1[[#This Row],[Thames Turbo Sprint Triathlon]]/$M$3</f>
        <v>1</v>
      </c>
      <c r="V1141" s="55">
        <f t="shared" si="412"/>
        <v>1</v>
      </c>
      <c r="W1141" s="55">
        <f t="shared" si="413"/>
        <v>1</v>
      </c>
      <c r="X1141" s="55">
        <f t="shared" si="414"/>
        <v>1</v>
      </c>
      <c r="Y1141" s="55">
        <f t="shared" si="415"/>
        <v>1</v>
      </c>
      <c r="Z1141" s="55">
        <f>+Table1[[#This Row],[Hillingdon Sprint Triathlon]]/$R$3</f>
        <v>1</v>
      </c>
      <c r="AA1141" s="55">
        <f>+Table1[[#This Row],[London Fields]]/$S$3</f>
        <v>1</v>
      </c>
      <c r="AB1141" s="55">
        <f>+Table1[[#This Row],[Jekyll &amp; Hyde Park Duathlon]]/$T$3</f>
        <v>0.54748603351955305</v>
      </c>
      <c r="AC1141" s="65">
        <f t="shared" si="416"/>
        <v>3.5474860335195531</v>
      </c>
      <c r="AD1141" s="55"/>
      <c r="AE1141" s="55"/>
      <c r="AF1141" s="55"/>
      <c r="AG1141" s="55">
        <f t="shared" si="429"/>
        <v>3.5474860335195531</v>
      </c>
      <c r="AH1141" s="55"/>
      <c r="AI1141" s="55"/>
      <c r="AJ1141" s="73">
        <f>COUNT(Table1[[#This Row],[F open]:[M SuperVet]])</f>
        <v>1</v>
      </c>
    </row>
    <row r="1142" spans="1:36" hidden="1" x14ac:dyDescent="0.2">
      <c r="A1142" s="16" t="str">
        <f t="shared" si="426"/>
        <v xml:space="preserve"> </v>
      </c>
      <c r="B1142" s="16" t="s">
        <v>922</v>
      </c>
      <c r="C1142" s="15" t="s">
        <v>51</v>
      </c>
      <c r="D1142" s="29" t="s">
        <v>217</v>
      </c>
      <c r="E1142" s="29" t="s">
        <v>188</v>
      </c>
      <c r="F1142" s="82">
        <f t="shared" si="411"/>
        <v>934</v>
      </c>
      <c r="G1142" s="82" t="str">
        <f>IF(Table1[[#This Row],[F open]]=""," ",RANK(AD1142,$AD$5:$AD$1454,1))</f>
        <v xml:space="preserve"> </v>
      </c>
      <c r="H1142" s="82" t="str">
        <f>IF(Table1[[#This Row],[F Vet]]=""," ",RANK(AE1142,$AE$5:$AE$1454,1))</f>
        <v xml:space="preserve"> </v>
      </c>
      <c r="I1142" s="82" t="str">
        <f>IF(Table1[[#This Row],[F SuperVet]]=""," ",RANK(AF1142,$AF$5:$AF$1454,1))</f>
        <v xml:space="preserve"> </v>
      </c>
      <c r="J1142" s="82">
        <f>IF(Table1[[#This Row],[M Open]]=""," ",RANK(AG1142,$AG$5:$AG$1454,1))</f>
        <v>472</v>
      </c>
      <c r="K1142" s="82" t="str">
        <f>IF(Table1[[#This Row],[M Vet]]=""," ",RANK(AH1142,$AH$5:$AH$1454,1))</f>
        <v xml:space="preserve"> </v>
      </c>
      <c r="L1142" s="82" t="str">
        <f>IF(Table1[[#This Row],[M SuperVet]]=""," ",RANK(AI1142,$AI$5:$AI$1454,1))</f>
        <v xml:space="preserve"> </v>
      </c>
      <c r="M1142" s="74">
        <v>265</v>
      </c>
      <c r="N1142" s="74">
        <v>176</v>
      </c>
      <c r="O1142" s="74">
        <v>47</v>
      </c>
      <c r="P1142" s="74">
        <v>128</v>
      </c>
      <c r="Q1142" s="17">
        <v>515</v>
      </c>
      <c r="R1142" s="17">
        <v>139</v>
      </c>
      <c r="S1142" s="17">
        <v>104</v>
      </c>
      <c r="T1142" s="17">
        <v>179</v>
      </c>
      <c r="U1142" s="55">
        <f>+Table1[[#This Row],[Thames Turbo Sprint Triathlon]]/$M$3</f>
        <v>0.65594059405940597</v>
      </c>
      <c r="V1142" s="55">
        <f t="shared" si="412"/>
        <v>1</v>
      </c>
      <c r="W1142" s="55">
        <f t="shared" si="413"/>
        <v>1</v>
      </c>
      <c r="X1142" s="55">
        <f t="shared" si="414"/>
        <v>1</v>
      </c>
      <c r="Y1142" s="55">
        <f t="shared" si="415"/>
        <v>1</v>
      </c>
      <c r="Z1142" s="55">
        <f>+Table1[[#This Row],[Hillingdon Sprint Triathlon]]/$R$3</f>
        <v>1</v>
      </c>
      <c r="AA1142" s="55">
        <f>+Table1[[#This Row],[London Fields]]/$S$3</f>
        <v>1</v>
      </c>
      <c r="AB1142" s="55">
        <f>+Table1[[#This Row],[Jekyll &amp; Hyde Park Duathlon]]/$T$3</f>
        <v>1</v>
      </c>
      <c r="AC1142" s="65">
        <f t="shared" si="416"/>
        <v>3.6559405940594059</v>
      </c>
      <c r="AD1142" s="55"/>
      <c r="AE1142" s="55"/>
      <c r="AF1142" s="55"/>
      <c r="AG1142" s="55">
        <f t="shared" si="429"/>
        <v>3.6559405940594059</v>
      </c>
      <c r="AH1142" s="55"/>
      <c r="AI1142" s="55"/>
      <c r="AJ1142" s="73">
        <f>COUNT(Table1[[#This Row],[F open]:[M SuperVet]])</f>
        <v>1</v>
      </c>
    </row>
    <row r="1143" spans="1:36" hidden="1" x14ac:dyDescent="0.2">
      <c r="A1143" s="16" t="str">
        <f t="shared" si="426"/>
        <v xml:space="preserve"> </v>
      </c>
      <c r="B1143" s="16" t="s">
        <v>2178</v>
      </c>
      <c r="C1143" s="15"/>
      <c r="D1143" s="29" t="s">
        <v>217</v>
      </c>
      <c r="E1143" s="29" t="s">
        <v>188</v>
      </c>
      <c r="F1143" s="82">
        <f t="shared" si="411"/>
        <v>431</v>
      </c>
      <c r="G1143" s="82" t="str">
        <f>IF(Table1[[#This Row],[F open]]=""," ",RANK(AD1143,$AD$5:$AD$1454,1))</f>
        <v xml:space="preserve"> </v>
      </c>
      <c r="H1143" s="82" t="str">
        <f>IF(Table1[[#This Row],[F Vet]]=""," ",RANK(AE1143,$AE$5:$AE$1454,1))</f>
        <v xml:space="preserve"> </v>
      </c>
      <c r="I1143" s="82" t="str">
        <f>IF(Table1[[#This Row],[F SuperVet]]=""," ",RANK(AF1143,$AF$5:$AF$1454,1))</f>
        <v xml:space="preserve"> </v>
      </c>
      <c r="J1143" s="82">
        <f>IF(Table1[[#This Row],[M Open]]=""," ",RANK(AG1143,$AG$5:$AG$1454,1))</f>
        <v>249</v>
      </c>
      <c r="K1143" s="82" t="str">
        <f>IF(Table1[[#This Row],[M Vet]]=""," ",RANK(AH1143,$AH$5:$AH$1454,1))</f>
        <v xml:space="preserve"> </v>
      </c>
      <c r="L1143" s="82" t="str">
        <f>IF(Table1[[#This Row],[M SuperVet]]=""," ",RANK(AI1143,$AI$5:$AI$1454,1))</f>
        <v xml:space="preserve"> </v>
      </c>
      <c r="M1143" s="74">
        <v>404</v>
      </c>
      <c r="N1143" s="74">
        <v>176</v>
      </c>
      <c r="O1143" s="74">
        <v>47</v>
      </c>
      <c r="P1143" s="74">
        <v>128</v>
      </c>
      <c r="Q1143" s="17">
        <v>515</v>
      </c>
      <c r="R1143" s="17">
        <v>139</v>
      </c>
      <c r="S1143" s="17">
        <v>104</v>
      </c>
      <c r="T1143" s="17">
        <v>49</v>
      </c>
      <c r="U1143" s="55">
        <f>+Table1[[#This Row],[Thames Turbo Sprint Triathlon]]/$M$3</f>
        <v>1</v>
      </c>
      <c r="V1143" s="55">
        <f t="shared" si="412"/>
        <v>1</v>
      </c>
      <c r="W1143" s="55">
        <f t="shared" si="413"/>
        <v>1</v>
      </c>
      <c r="X1143" s="55">
        <f t="shared" si="414"/>
        <v>1</v>
      </c>
      <c r="Y1143" s="55">
        <f t="shared" si="415"/>
        <v>1</v>
      </c>
      <c r="Z1143" s="55">
        <f>+Table1[[#This Row],[Hillingdon Sprint Triathlon]]/$R$3</f>
        <v>1</v>
      </c>
      <c r="AA1143" s="55">
        <f>+Table1[[#This Row],[London Fields]]/$S$3</f>
        <v>1</v>
      </c>
      <c r="AB1143" s="55">
        <f>+Table1[[#This Row],[Jekyll &amp; Hyde Park Duathlon]]/$T$3</f>
        <v>0.27374301675977653</v>
      </c>
      <c r="AC1143" s="65">
        <f t="shared" si="416"/>
        <v>3.2737430167597763</v>
      </c>
      <c r="AD1143" s="55"/>
      <c r="AE1143" s="55"/>
      <c r="AF1143" s="55"/>
      <c r="AG1143" s="55">
        <f t="shared" si="429"/>
        <v>3.2737430167597763</v>
      </c>
      <c r="AH1143" s="55"/>
      <c r="AI1143" s="55"/>
      <c r="AJ1143" s="73">
        <f>COUNT(Table1[[#This Row],[F open]:[M SuperVet]])</f>
        <v>1</v>
      </c>
    </row>
    <row r="1144" spans="1:36" hidden="1" x14ac:dyDescent="0.2">
      <c r="A1144" s="16" t="str">
        <f t="shared" si="426"/>
        <v xml:space="preserve"> </v>
      </c>
      <c r="B1144" s="16" t="s">
        <v>1504</v>
      </c>
      <c r="C1144" s="15"/>
      <c r="D1144" s="29" t="s">
        <v>217</v>
      </c>
      <c r="E1144" s="29" t="s">
        <v>188</v>
      </c>
      <c r="F1144" s="82">
        <f t="shared" si="411"/>
        <v>675</v>
      </c>
      <c r="G1144" s="82" t="str">
        <f>IF(Table1[[#This Row],[F open]]=""," ",RANK(AD1144,$AD$5:$AD$1454,1))</f>
        <v xml:space="preserve"> </v>
      </c>
      <c r="H1144" s="82" t="str">
        <f>IF(Table1[[#This Row],[F Vet]]=""," ",RANK(AE1144,$AE$5:$AE$1454,1))</f>
        <v xml:space="preserve"> </v>
      </c>
      <c r="I1144" s="82" t="str">
        <f>IF(Table1[[#This Row],[F SuperVet]]=""," ",RANK(AF1144,$AF$5:$AF$1454,1))</f>
        <v xml:space="preserve"> </v>
      </c>
      <c r="J1144" s="82">
        <f>IF(Table1[[#This Row],[M Open]]=""," ",RANK(AG1144,$AG$5:$AG$1454,1))</f>
        <v>363</v>
      </c>
      <c r="K1144" s="82" t="str">
        <f>IF(Table1[[#This Row],[M Vet]]=""," ",RANK(AH1144,$AH$5:$AH$1454,1))</f>
        <v xml:space="preserve"> </v>
      </c>
      <c r="L1144" s="82" t="str">
        <f>IF(Table1[[#This Row],[M SuperVet]]=""," ",RANK(AI1144,$AI$5:$AI$1454,1))</f>
        <v xml:space="preserve"> </v>
      </c>
      <c r="M1144" s="74">
        <v>404</v>
      </c>
      <c r="N1144" s="74">
        <v>176</v>
      </c>
      <c r="O1144" s="74">
        <v>22</v>
      </c>
      <c r="P1144" s="74">
        <v>128</v>
      </c>
      <c r="Q1144" s="17">
        <v>515</v>
      </c>
      <c r="R1144" s="17">
        <v>139</v>
      </c>
      <c r="S1144" s="17">
        <v>104</v>
      </c>
      <c r="T1144" s="17">
        <v>179</v>
      </c>
      <c r="U1144" s="55">
        <f>+Table1[[#This Row],[Thames Turbo Sprint Triathlon]]/$M$3</f>
        <v>1</v>
      </c>
      <c r="V1144" s="55">
        <f t="shared" si="412"/>
        <v>1</v>
      </c>
      <c r="W1144" s="55">
        <f t="shared" si="413"/>
        <v>0.46808510638297873</v>
      </c>
      <c r="X1144" s="55">
        <f t="shared" si="414"/>
        <v>1</v>
      </c>
      <c r="Y1144" s="55">
        <f t="shared" si="415"/>
        <v>1</v>
      </c>
      <c r="Z1144" s="55">
        <f>+Table1[[#This Row],[Hillingdon Sprint Triathlon]]/$R$3</f>
        <v>1</v>
      </c>
      <c r="AA1144" s="55">
        <f>+Table1[[#This Row],[London Fields]]/$S$3</f>
        <v>1</v>
      </c>
      <c r="AB1144" s="55">
        <f>+Table1[[#This Row],[Jekyll &amp; Hyde Park Duathlon]]/$T$3</f>
        <v>1</v>
      </c>
      <c r="AC1144" s="65">
        <f t="shared" si="416"/>
        <v>3.4680851063829787</v>
      </c>
      <c r="AD1144" s="55"/>
      <c r="AE1144" s="55"/>
      <c r="AF1144" s="55"/>
      <c r="AG1144" s="55">
        <f t="shared" si="429"/>
        <v>3.4680851063829787</v>
      </c>
      <c r="AH1144" s="55"/>
      <c r="AI1144" s="55"/>
      <c r="AJ1144" s="73">
        <f>COUNT(Table1[[#This Row],[F open]:[M SuperVet]])</f>
        <v>1</v>
      </c>
    </row>
    <row r="1145" spans="1:36" hidden="1" x14ac:dyDescent="0.2">
      <c r="A1145" s="16" t="str">
        <f t="shared" si="426"/>
        <v xml:space="preserve"> </v>
      </c>
      <c r="B1145" s="16" t="s">
        <v>1767</v>
      </c>
      <c r="C1145" s="15"/>
      <c r="D1145" s="29" t="s">
        <v>1059</v>
      </c>
      <c r="E1145" s="29" t="s">
        <v>188</v>
      </c>
      <c r="F1145" s="82">
        <f t="shared" si="411"/>
        <v>672</v>
      </c>
      <c r="G1145" s="82" t="str">
        <f>IF(Table1[[#This Row],[F open]]=""," ",RANK(AD1145,$AD$5:$AD$1454,1))</f>
        <v xml:space="preserve"> </v>
      </c>
      <c r="H1145" s="82" t="str">
        <f>IF(Table1[[#This Row],[F Vet]]=""," ",RANK(AE1145,$AE$5:$AE$1454,1))</f>
        <v xml:space="preserve"> </v>
      </c>
      <c r="I1145" s="82" t="str">
        <f>IF(Table1[[#This Row],[F SuperVet]]=""," ",RANK(AF1145,$AF$5:$AF$1454,1))</f>
        <v xml:space="preserve"> </v>
      </c>
      <c r="J1145" s="82" t="str">
        <f>IF(Table1[[#This Row],[M Open]]=""," ",RANK(AG1145,$AG$5:$AG$1454,1))</f>
        <v xml:space="preserve"> </v>
      </c>
      <c r="K1145" s="82" t="str">
        <f>IF(Table1[[#This Row],[M Vet]]=""," ",RANK(AH1145,$AH$5:$AH$1454,1))</f>
        <v xml:space="preserve"> </v>
      </c>
      <c r="L1145" s="82">
        <f>IF(Table1[[#This Row],[M SuperVet]]=""," ",RANK(AI1145,$AI$5:$AI$1454,1))</f>
        <v>38</v>
      </c>
      <c r="M1145" s="74">
        <v>404</v>
      </c>
      <c r="N1145" s="74">
        <v>176</v>
      </c>
      <c r="O1145" s="74">
        <v>47</v>
      </c>
      <c r="P1145" s="74">
        <v>128</v>
      </c>
      <c r="Q1145" s="17">
        <v>240</v>
      </c>
      <c r="R1145" s="17">
        <v>139</v>
      </c>
      <c r="S1145" s="17">
        <v>104</v>
      </c>
      <c r="T1145" s="17">
        <v>179</v>
      </c>
      <c r="U1145" s="55">
        <f>+Table1[[#This Row],[Thames Turbo Sprint Triathlon]]/$M$3</f>
        <v>1</v>
      </c>
      <c r="V1145" s="55">
        <f t="shared" si="412"/>
        <v>1</v>
      </c>
      <c r="W1145" s="55">
        <f t="shared" si="413"/>
        <v>1</v>
      </c>
      <c r="X1145" s="55">
        <f t="shared" si="414"/>
        <v>1</v>
      </c>
      <c r="Y1145" s="55">
        <f t="shared" si="415"/>
        <v>0.46601941747572817</v>
      </c>
      <c r="Z1145" s="55">
        <f>+Table1[[#This Row],[Hillingdon Sprint Triathlon]]/$R$3</f>
        <v>1</v>
      </c>
      <c r="AA1145" s="55">
        <f>+Table1[[#This Row],[London Fields]]/$S$3</f>
        <v>1</v>
      </c>
      <c r="AB1145" s="55">
        <f>+Table1[[#This Row],[Jekyll &amp; Hyde Park Duathlon]]/$T$3</f>
        <v>1</v>
      </c>
      <c r="AC1145" s="65">
        <f t="shared" si="416"/>
        <v>3.4660194174757279</v>
      </c>
      <c r="AD1145" s="55"/>
      <c r="AE1145" s="55"/>
      <c r="AF1145" s="55"/>
      <c r="AG1145" s="55"/>
      <c r="AH1145" s="55"/>
      <c r="AI1145" s="55">
        <f>+AC1145</f>
        <v>3.4660194174757279</v>
      </c>
      <c r="AJ1145" s="73">
        <f>COUNT(Table1[[#This Row],[F open]:[M SuperVet]])</f>
        <v>1</v>
      </c>
    </row>
    <row r="1146" spans="1:36" hidden="1" x14ac:dyDescent="0.2">
      <c r="A1146" s="16" t="str">
        <f t="shared" si="426"/>
        <v xml:space="preserve"> </v>
      </c>
      <c r="B1146" s="16" t="s">
        <v>1420</v>
      </c>
      <c r="C1146" s="15" t="s">
        <v>144</v>
      </c>
      <c r="D1146" s="29" t="s">
        <v>217</v>
      </c>
      <c r="E1146" s="29" t="s">
        <v>188</v>
      </c>
      <c r="F1146" s="82">
        <f t="shared" si="411"/>
        <v>777</v>
      </c>
      <c r="G1146" s="82" t="str">
        <f>IF(Table1[[#This Row],[F open]]=""," ",RANK(AD1146,$AD$5:$AD$1454,1))</f>
        <v xml:space="preserve"> </v>
      </c>
      <c r="H1146" s="82" t="str">
        <f>IF(Table1[[#This Row],[F Vet]]=""," ",RANK(AE1146,$AE$5:$AE$1454,1))</f>
        <v xml:space="preserve"> </v>
      </c>
      <c r="I1146" s="82" t="str">
        <f>IF(Table1[[#This Row],[F SuperVet]]=""," ",RANK(AF1146,$AF$5:$AF$1454,1))</f>
        <v xml:space="preserve"> </v>
      </c>
      <c r="J1146" s="82">
        <f>IF(Table1[[#This Row],[M Open]]=""," ",RANK(AG1146,$AG$5:$AG$1454,1))</f>
        <v>413</v>
      </c>
      <c r="K1146" s="82" t="str">
        <f>IF(Table1[[#This Row],[M Vet]]=""," ",RANK(AH1146,$AH$5:$AH$1454,1))</f>
        <v xml:space="preserve"> </v>
      </c>
      <c r="L1146" s="82" t="str">
        <f>IF(Table1[[#This Row],[M SuperVet]]=""," ",RANK(AI1146,$AI$5:$AI$1454,1))</f>
        <v xml:space="preserve"> </v>
      </c>
      <c r="M1146" s="74">
        <v>404</v>
      </c>
      <c r="N1146" s="74">
        <v>96</v>
      </c>
      <c r="O1146" s="74">
        <v>47</v>
      </c>
      <c r="P1146" s="74">
        <v>128</v>
      </c>
      <c r="Q1146" s="17">
        <v>515</v>
      </c>
      <c r="R1146" s="17">
        <v>139</v>
      </c>
      <c r="S1146" s="17">
        <v>104</v>
      </c>
      <c r="T1146" s="17">
        <v>179</v>
      </c>
      <c r="U1146" s="55">
        <f>+Table1[[#This Row],[Thames Turbo Sprint Triathlon]]/$M$3</f>
        <v>1</v>
      </c>
      <c r="V1146" s="55">
        <f t="shared" si="412"/>
        <v>0.54545454545454541</v>
      </c>
      <c r="W1146" s="55">
        <f t="shared" si="413"/>
        <v>1</v>
      </c>
      <c r="X1146" s="55">
        <f t="shared" si="414"/>
        <v>1</v>
      </c>
      <c r="Y1146" s="55">
        <f t="shared" si="415"/>
        <v>1</v>
      </c>
      <c r="Z1146" s="55">
        <f>+Table1[[#This Row],[Hillingdon Sprint Triathlon]]/$R$3</f>
        <v>1</v>
      </c>
      <c r="AA1146" s="55">
        <f>+Table1[[#This Row],[London Fields]]/$S$3</f>
        <v>1</v>
      </c>
      <c r="AB1146" s="55">
        <f>+Table1[[#This Row],[Jekyll &amp; Hyde Park Duathlon]]/$T$3</f>
        <v>1</v>
      </c>
      <c r="AC1146" s="65">
        <f t="shared" si="416"/>
        <v>3.5454545454545454</v>
      </c>
      <c r="AD1146" s="55"/>
      <c r="AE1146" s="55"/>
      <c r="AF1146" s="55"/>
      <c r="AG1146" s="55">
        <f t="shared" ref="AG1146:AG1150" si="430">+AC1146</f>
        <v>3.5454545454545454</v>
      </c>
      <c r="AH1146" s="55"/>
      <c r="AI1146" s="55"/>
      <c r="AJ1146" s="73">
        <f>COUNT(Table1[[#This Row],[F open]:[M SuperVet]])</f>
        <v>1</v>
      </c>
    </row>
    <row r="1147" spans="1:36" hidden="1" x14ac:dyDescent="0.2">
      <c r="A1147" s="16" t="str">
        <f t="shared" si="426"/>
        <v xml:space="preserve"> </v>
      </c>
      <c r="B1147" s="16" t="s">
        <v>2077</v>
      </c>
      <c r="C1147" s="15" t="s">
        <v>2078</v>
      </c>
      <c r="D1147" s="29" t="s">
        <v>217</v>
      </c>
      <c r="E1147" s="29" t="s">
        <v>188</v>
      </c>
      <c r="F1147" s="82">
        <f t="shared" si="411"/>
        <v>332</v>
      </c>
      <c r="G1147" s="82" t="str">
        <f>IF(Table1[[#This Row],[F open]]=""," ",RANK(AD1147,$AD$5:$AD$1454,1))</f>
        <v xml:space="preserve"> </v>
      </c>
      <c r="H1147" s="82" t="str">
        <f>IF(Table1[[#This Row],[F Vet]]=""," ",RANK(AE1147,$AE$5:$AE$1454,1))</f>
        <v xml:space="preserve"> </v>
      </c>
      <c r="I1147" s="82" t="str">
        <f>IF(Table1[[#This Row],[F SuperVet]]=""," ",RANK(AF1147,$AF$5:$AF$1454,1))</f>
        <v xml:space="preserve"> </v>
      </c>
      <c r="J1147" s="82">
        <f>IF(Table1[[#This Row],[M Open]]=""," ",RANK(AG1147,$AG$5:$AG$1454,1))</f>
        <v>196</v>
      </c>
      <c r="K1147" s="82" t="str">
        <f>IF(Table1[[#This Row],[M Vet]]=""," ",RANK(AH1147,$AH$5:$AH$1454,1))</f>
        <v xml:space="preserve"> </v>
      </c>
      <c r="L1147" s="82" t="str">
        <f>IF(Table1[[#This Row],[M SuperVet]]=""," ",RANK(AI1147,$AI$5:$AI$1454,1))</f>
        <v xml:space="preserve"> </v>
      </c>
      <c r="M1147" s="74">
        <v>404</v>
      </c>
      <c r="N1147" s="74">
        <v>176</v>
      </c>
      <c r="O1147" s="74">
        <v>47</v>
      </c>
      <c r="P1147" s="74">
        <v>128</v>
      </c>
      <c r="Q1147" s="17">
        <v>515</v>
      </c>
      <c r="R1147" s="17">
        <v>139</v>
      </c>
      <c r="S1147" s="17">
        <v>20</v>
      </c>
      <c r="T1147" s="17">
        <v>179</v>
      </c>
      <c r="U1147" s="55">
        <f>+Table1[[#This Row],[Thames Turbo Sprint Triathlon]]/$M$3</f>
        <v>1</v>
      </c>
      <c r="V1147" s="55">
        <f t="shared" si="412"/>
        <v>1</v>
      </c>
      <c r="W1147" s="55">
        <f t="shared" si="413"/>
        <v>1</v>
      </c>
      <c r="X1147" s="55">
        <f t="shared" si="414"/>
        <v>1</v>
      </c>
      <c r="Y1147" s="55">
        <f t="shared" si="415"/>
        <v>1</v>
      </c>
      <c r="Z1147" s="55">
        <f>+Table1[[#This Row],[Hillingdon Sprint Triathlon]]/$R$3</f>
        <v>1</v>
      </c>
      <c r="AA1147" s="55">
        <f>+Table1[[#This Row],[London Fields]]/$S$3</f>
        <v>0.19230769230769232</v>
      </c>
      <c r="AB1147" s="55">
        <f>+Table1[[#This Row],[Jekyll &amp; Hyde Park Duathlon]]/$T$3</f>
        <v>1</v>
      </c>
      <c r="AC1147" s="65">
        <f t="shared" si="416"/>
        <v>3.1923076923076925</v>
      </c>
      <c r="AD1147" s="55"/>
      <c r="AE1147" s="55"/>
      <c r="AF1147" s="55"/>
      <c r="AG1147" s="55">
        <f t="shared" si="430"/>
        <v>3.1923076923076925</v>
      </c>
      <c r="AH1147" s="55"/>
      <c r="AI1147" s="55"/>
      <c r="AJ1147" s="73">
        <f>COUNT(Table1[[#This Row],[F open]:[M SuperVet]])</f>
        <v>1</v>
      </c>
    </row>
    <row r="1148" spans="1:36" hidden="1" x14ac:dyDescent="0.2">
      <c r="A1148" s="16" t="str">
        <f t="shared" si="426"/>
        <v xml:space="preserve"> </v>
      </c>
      <c r="B1148" s="16" t="s">
        <v>2159</v>
      </c>
      <c r="C1148" s="15" t="s">
        <v>25</v>
      </c>
      <c r="D1148" s="29" t="s">
        <v>217</v>
      </c>
      <c r="E1148" s="29" t="s">
        <v>188</v>
      </c>
      <c r="F1148" s="82">
        <f t="shared" si="411"/>
        <v>200</v>
      </c>
      <c r="G1148" s="82" t="str">
        <f>IF(Table1[[#This Row],[F open]]=""," ",RANK(AD1148,$AD$5:$AD$1454,1))</f>
        <v xml:space="preserve"> </v>
      </c>
      <c r="H1148" s="82" t="str">
        <f>IF(Table1[[#This Row],[F Vet]]=""," ",RANK(AE1148,$AE$5:$AE$1454,1))</f>
        <v xml:space="preserve"> </v>
      </c>
      <c r="I1148" s="82" t="str">
        <f>IF(Table1[[#This Row],[F SuperVet]]=""," ",RANK(AF1148,$AF$5:$AF$1454,1))</f>
        <v xml:space="preserve"> </v>
      </c>
      <c r="J1148" s="82">
        <f>IF(Table1[[#This Row],[M Open]]=""," ",RANK(AG1148,$AG$5:$AG$1454,1))</f>
        <v>114</v>
      </c>
      <c r="K1148" s="82" t="str">
        <f>IF(Table1[[#This Row],[M Vet]]=""," ",RANK(AH1148,$AH$5:$AH$1454,1))</f>
        <v xml:space="preserve"> </v>
      </c>
      <c r="L1148" s="82" t="str">
        <f>IF(Table1[[#This Row],[M SuperVet]]=""," ",RANK(AI1148,$AI$5:$AI$1454,1))</f>
        <v xml:space="preserve"> </v>
      </c>
      <c r="M1148" s="74">
        <v>404</v>
      </c>
      <c r="N1148" s="74">
        <v>176</v>
      </c>
      <c r="O1148" s="74">
        <v>47</v>
      </c>
      <c r="P1148" s="74">
        <v>128</v>
      </c>
      <c r="Q1148" s="17">
        <v>515</v>
      </c>
      <c r="R1148" s="17">
        <v>139</v>
      </c>
      <c r="S1148" s="17">
        <v>104</v>
      </c>
      <c r="T1148" s="17">
        <v>16</v>
      </c>
      <c r="U1148" s="55">
        <f>+Table1[[#This Row],[Thames Turbo Sprint Triathlon]]/$M$3</f>
        <v>1</v>
      </c>
      <c r="V1148" s="55">
        <f t="shared" si="412"/>
        <v>1</v>
      </c>
      <c r="W1148" s="55">
        <f t="shared" si="413"/>
        <v>1</v>
      </c>
      <c r="X1148" s="55">
        <f t="shared" si="414"/>
        <v>1</v>
      </c>
      <c r="Y1148" s="55">
        <f t="shared" si="415"/>
        <v>1</v>
      </c>
      <c r="Z1148" s="55">
        <f>+Table1[[#This Row],[Hillingdon Sprint Triathlon]]/$R$3</f>
        <v>1</v>
      </c>
      <c r="AA1148" s="55">
        <f>+Table1[[#This Row],[London Fields]]/$S$3</f>
        <v>1</v>
      </c>
      <c r="AB1148" s="55">
        <f>+Table1[[#This Row],[Jekyll &amp; Hyde Park Duathlon]]/$T$3</f>
        <v>8.9385474860335198E-2</v>
      </c>
      <c r="AC1148" s="65">
        <f t="shared" si="416"/>
        <v>3.0893854748603351</v>
      </c>
      <c r="AD1148" s="55"/>
      <c r="AE1148" s="55"/>
      <c r="AF1148" s="55"/>
      <c r="AG1148" s="55">
        <f t="shared" si="430"/>
        <v>3.0893854748603351</v>
      </c>
      <c r="AH1148" s="55"/>
      <c r="AI1148" s="55"/>
      <c r="AJ1148" s="73">
        <f>COUNT(Table1[[#This Row],[F open]:[M SuperVet]])</f>
        <v>1</v>
      </c>
    </row>
    <row r="1149" spans="1:36" hidden="1" x14ac:dyDescent="0.2">
      <c r="A1149" s="16" t="str">
        <f t="shared" si="426"/>
        <v xml:space="preserve"> </v>
      </c>
      <c r="B1149" s="16" t="s">
        <v>1494</v>
      </c>
      <c r="C1149" s="15" t="s">
        <v>132</v>
      </c>
      <c r="D1149" s="29" t="s">
        <v>217</v>
      </c>
      <c r="E1149" s="29" t="s">
        <v>188</v>
      </c>
      <c r="F1149" s="82">
        <f t="shared" si="411"/>
        <v>330</v>
      </c>
      <c r="G1149" s="82" t="str">
        <f>IF(Table1[[#This Row],[F open]]=""," ",RANK(AD1149,$AD$5:$AD$1454,1))</f>
        <v xml:space="preserve"> </v>
      </c>
      <c r="H1149" s="82" t="str">
        <f>IF(Table1[[#This Row],[F Vet]]=""," ",RANK(AE1149,$AE$5:$AE$1454,1))</f>
        <v xml:space="preserve"> </v>
      </c>
      <c r="I1149" s="82" t="str">
        <f>IF(Table1[[#This Row],[F SuperVet]]=""," ",RANK(AF1149,$AF$5:$AF$1454,1))</f>
        <v xml:space="preserve"> </v>
      </c>
      <c r="J1149" s="82">
        <f>IF(Table1[[#This Row],[M Open]]=""," ",RANK(AG1149,$AG$5:$AG$1454,1))</f>
        <v>194</v>
      </c>
      <c r="K1149" s="82" t="str">
        <f>IF(Table1[[#This Row],[M Vet]]=""," ",RANK(AH1149,$AH$5:$AH$1454,1))</f>
        <v xml:space="preserve"> </v>
      </c>
      <c r="L1149" s="82" t="str">
        <f>IF(Table1[[#This Row],[M SuperVet]]=""," ",RANK(AI1149,$AI$5:$AI$1454,1))</f>
        <v xml:space="preserve"> </v>
      </c>
      <c r="M1149" s="74">
        <v>404</v>
      </c>
      <c r="N1149" s="74">
        <v>176</v>
      </c>
      <c r="O1149" s="74">
        <v>9</v>
      </c>
      <c r="P1149" s="74">
        <v>128</v>
      </c>
      <c r="Q1149" s="17">
        <v>515</v>
      </c>
      <c r="R1149" s="17">
        <v>139</v>
      </c>
      <c r="S1149" s="17">
        <v>104</v>
      </c>
      <c r="T1149" s="17">
        <v>179</v>
      </c>
      <c r="U1149" s="55">
        <f>+Table1[[#This Row],[Thames Turbo Sprint Triathlon]]/$M$3</f>
        <v>1</v>
      </c>
      <c r="V1149" s="55">
        <f t="shared" si="412"/>
        <v>1</v>
      </c>
      <c r="W1149" s="55">
        <f t="shared" si="413"/>
        <v>0.19148936170212766</v>
      </c>
      <c r="X1149" s="55">
        <f t="shared" si="414"/>
        <v>1</v>
      </c>
      <c r="Y1149" s="55">
        <f t="shared" si="415"/>
        <v>1</v>
      </c>
      <c r="Z1149" s="55">
        <f>+Table1[[#This Row],[Hillingdon Sprint Triathlon]]/$R$3</f>
        <v>1</v>
      </c>
      <c r="AA1149" s="55">
        <f>+Table1[[#This Row],[London Fields]]/$S$3</f>
        <v>1</v>
      </c>
      <c r="AB1149" s="55">
        <f>+Table1[[#This Row],[Jekyll &amp; Hyde Park Duathlon]]/$T$3</f>
        <v>1</v>
      </c>
      <c r="AC1149" s="65">
        <f t="shared" si="416"/>
        <v>3.1914893617021276</v>
      </c>
      <c r="AD1149" s="55"/>
      <c r="AE1149" s="55"/>
      <c r="AF1149" s="55"/>
      <c r="AG1149" s="55">
        <f t="shared" si="430"/>
        <v>3.1914893617021276</v>
      </c>
      <c r="AH1149" s="55"/>
      <c r="AI1149" s="55"/>
      <c r="AJ1149" s="73">
        <f>COUNT(Table1[[#This Row],[F open]:[M SuperVet]])</f>
        <v>1</v>
      </c>
    </row>
    <row r="1150" spans="1:36" hidden="1" x14ac:dyDescent="0.2">
      <c r="A1150" s="16" t="str">
        <f t="shared" si="426"/>
        <v xml:space="preserve"> </v>
      </c>
      <c r="B1150" s="16" t="s">
        <v>1506</v>
      </c>
      <c r="C1150" s="15" t="s">
        <v>132</v>
      </c>
      <c r="D1150" s="29" t="s">
        <v>217</v>
      </c>
      <c r="E1150" s="29" t="s">
        <v>188</v>
      </c>
      <c r="F1150" s="82">
        <f t="shared" si="411"/>
        <v>737</v>
      </c>
      <c r="G1150" s="82" t="str">
        <f>IF(Table1[[#This Row],[F open]]=""," ",RANK(AD1150,$AD$5:$AD$1454,1))</f>
        <v xml:space="preserve"> </v>
      </c>
      <c r="H1150" s="82" t="str">
        <f>IF(Table1[[#This Row],[F Vet]]=""," ",RANK(AE1150,$AE$5:$AE$1454,1))</f>
        <v xml:space="preserve"> </v>
      </c>
      <c r="I1150" s="82" t="str">
        <f>IF(Table1[[#This Row],[F SuperVet]]=""," ",RANK(AF1150,$AF$5:$AF$1454,1))</f>
        <v xml:space="preserve"> </v>
      </c>
      <c r="J1150" s="82">
        <f>IF(Table1[[#This Row],[M Open]]=""," ",RANK(AG1150,$AG$5:$AG$1454,1))</f>
        <v>396</v>
      </c>
      <c r="K1150" s="82" t="str">
        <f>IF(Table1[[#This Row],[M Vet]]=""," ",RANK(AH1150,$AH$5:$AH$1454,1))</f>
        <v xml:space="preserve"> </v>
      </c>
      <c r="L1150" s="82" t="str">
        <f>IF(Table1[[#This Row],[M SuperVet]]=""," ",RANK(AI1150,$AI$5:$AI$1454,1))</f>
        <v xml:space="preserve"> </v>
      </c>
      <c r="M1150" s="74">
        <v>404</v>
      </c>
      <c r="N1150" s="74">
        <v>176</v>
      </c>
      <c r="O1150" s="74">
        <v>24</v>
      </c>
      <c r="P1150" s="74">
        <v>128</v>
      </c>
      <c r="Q1150" s="17">
        <v>515</v>
      </c>
      <c r="R1150" s="17">
        <v>139</v>
      </c>
      <c r="S1150" s="17">
        <v>104</v>
      </c>
      <c r="T1150" s="17">
        <v>179</v>
      </c>
      <c r="U1150" s="55">
        <f>+Table1[[#This Row],[Thames Turbo Sprint Triathlon]]/$M$3</f>
        <v>1</v>
      </c>
      <c r="V1150" s="55">
        <f t="shared" si="412"/>
        <v>1</v>
      </c>
      <c r="W1150" s="55">
        <f t="shared" si="413"/>
        <v>0.51063829787234039</v>
      </c>
      <c r="X1150" s="55">
        <f t="shared" si="414"/>
        <v>1</v>
      </c>
      <c r="Y1150" s="55">
        <f t="shared" si="415"/>
        <v>1</v>
      </c>
      <c r="Z1150" s="55">
        <f>+Table1[[#This Row],[Hillingdon Sprint Triathlon]]/$R$3</f>
        <v>1</v>
      </c>
      <c r="AA1150" s="55">
        <f>+Table1[[#This Row],[London Fields]]/$S$3</f>
        <v>1</v>
      </c>
      <c r="AB1150" s="55">
        <f>+Table1[[#This Row],[Jekyll &amp; Hyde Park Duathlon]]/$T$3</f>
        <v>1</v>
      </c>
      <c r="AC1150" s="65">
        <f t="shared" si="416"/>
        <v>3.5106382978723403</v>
      </c>
      <c r="AD1150" s="55"/>
      <c r="AE1150" s="55"/>
      <c r="AF1150" s="55"/>
      <c r="AG1150" s="55">
        <f t="shared" si="430"/>
        <v>3.5106382978723403</v>
      </c>
      <c r="AH1150" s="55"/>
      <c r="AI1150" s="55"/>
      <c r="AJ1150" s="73">
        <f>COUNT(Table1[[#This Row],[F open]:[M SuperVet]])</f>
        <v>1</v>
      </c>
    </row>
    <row r="1151" spans="1:36" hidden="1" x14ac:dyDescent="0.2">
      <c r="A1151" s="16" t="str">
        <f t="shared" si="426"/>
        <v xml:space="preserve"> </v>
      </c>
      <c r="B1151" s="16" t="s">
        <v>2163</v>
      </c>
      <c r="C1151" s="15" t="s">
        <v>25</v>
      </c>
      <c r="D1151" s="29" t="s">
        <v>397</v>
      </c>
      <c r="E1151" s="29" t="s">
        <v>188</v>
      </c>
      <c r="F1151" s="82">
        <f t="shared" si="411"/>
        <v>273</v>
      </c>
      <c r="G1151" s="82" t="str">
        <f>IF(Table1[[#This Row],[F open]]=""," ",RANK(AD1151,$AD$5:$AD$1454,1))</f>
        <v xml:space="preserve"> </v>
      </c>
      <c r="H1151" s="82" t="str">
        <f>IF(Table1[[#This Row],[F Vet]]=""," ",RANK(AE1151,$AE$5:$AE$1454,1))</f>
        <v xml:space="preserve"> </v>
      </c>
      <c r="I1151" s="82" t="str">
        <f>IF(Table1[[#This Row],[F SuperVet]]=""," ",RANK(AF1151,$AF$5:$AF$1454,1))</f>
        <v xml:space="preserve"> </v>
      </c>
      <c r="J1151" s="82" t="str">
        <f>IF(Table1[[#This Row],[M Open]]=""," ",RANK(AG1151,$AG$5:$AG$1454,1))</f>
        <v xml:space="preserve"> </v>
      </c>
      <c r="K1151" s="82">
        <f>IF(Table1[[#This Row],[M Vet]]=""," ",RANK(AH1151,$AH$5:$AH$1454,1))</f>
        <v>65</v>
      </c>
      <c r="L1151" s="82" t="str">
        <f>IF(Table1[[#This Row],[M SuperVet]]=""," ",RANK(AI1151,$AI$5:$AI$1454,1))</f>
        <v xml:space="preserve"> </v>
      </c>
      <c r="M1151" s="74">
        <v>404</v>
      </c>
      <c r="N1151" s="74">
        <v>176</v>
      </c>
      <c r="O1151" s="74">
        <v>47</v>
      </c>
      <c r="P1151" s="74">
        <v>128</v>
      </c>
      <c r="Q1151" s="17">
        <v>515</v>
      </c>
      <c r="R1151" s="17">
        <v>139</v>
      </c>
      <c r="S1151" s="17">
        <v>104</v>
      </c>
      <c r="T1151" s="17">
        <v>27</v>
      </c>
      <c r="U1151" s="55">
        <f>+Table1[[#This Row],[Thames Turbo Sprint Triathlon]]/$M$3</f>
        <v>1</v>
      </c>
      <c r="V1151" s="55">
        <f t="shared" si="412"/>
        <v>1</v>
      </c>
      <c r="W1151" s="55">
        <f t="shared" si="413"/>
        <v>1</v>
      </c>
      <c r="X1151" s="55">
        <f t="shared" si="414"/>
        <v>1</v>
      </c>
      <c r="Y1151" s="55">
        <f t="shared" si="415"/>
        <v>1</v>
      </c>
      <c r="Z1151" s="55">
        <f>+Table1[[#This Row],[Hillingdon Sprint Triathlon]]/$R$3</f>
        <v>1</v>
      </c>
      <c r="AA1151" s="55">
        <f>+Table1[[#This Row],[London Fields]]/$S$3</f>
        <v>1</v>
      </c>
      <c r="AB1151" s="55">
        <f>+Table1[[#This Row],[Jekyll &amp; Hyde Park Duathlon]]/$T$3</f>
        <v>0.15083798882681565</v>
      </c>
      <c r="AC1151" s="65">
        <f t="shared" si="416"/>
        <v>3.1508379888268156</v>
      </c>
      <c r="AD1151" s="55"/>
      <c r="AE1151" s="55"/>
      <c r="AF1151" s="55"/>
      <c r="AG1151" s="55"/>
      <c r="AH1151" s="55">
        <f>+AC1151</f>
        <v>3.1508379888268156</v>
      </c>
      <c r="AI1151" s="55"/>
      <c r="AJ1151" s="73">
        <f>COUNT(Table1[[#This Row],[F open]:[M SuperVet]])</f>
        <v>1</v>
      </c>
    </row>
    <row r="1152" spans="1:36" hidden="1" x14ac:dyDescent="0.2">
      <c r="A1152" s="16" t="str">
        <f t="shared" si="426"/>
        <v xml:space="preserve"> </v>
      </c>
      <c r="B1152" s="16" t="s">
        <v>894</v>
      </c>
      <c r="C1152" s="15"/>
      <c r="D1152" s="29" t="s">
        <v>217</v>
      </c>
      <c r="E1152" s="29" t="s">
        <v>188</v>
      </c>
      <c r="F1152" s="82">
        <f t="shared" si="411"/>
        <v>365</v>
      </c>
      <c r="G1152" s="82" t="str">
        <f>IF(Table1[[#This Row],[F open]]=""," ",RANK(AD1152,$AD$5:$AD$1454,1))</f>
        <v xml:space="preserve"> </v>
      </c>
      <c r="H1152" s="82" t="str">
        <f>IF(Table1[[#This Row],[F Vet]]=""," ",RANK(AE1152,$AE$5:$AE$1454,1))</f>
        <v xml:space="preserve"> </v>
      </c>
      <c r="I1152" s="82" t="str">
        <f>IF(Table1[[#This Row],[F SuperVet]]=""," ",RANK(AF1152,$AF$5:$AF$1454,1))</f>
        <v xml:space="preserve"> </v>
      </c>
      <c r="J1152" s="82">
        <f>IF(Table1[[#This Row],[M Open]]=""," ",RANK(AG1152,$AG$5:$AG$1454,1))</f>
        <v>214</v>
      </c>
      <c r="K1152" s="82" t="str">
        <f>IF(Table1[[#This Row],[M Vet]]=""," ",RANK(AH1152,$AH$5:$AH$1454,1))</f>
        <v xml:space="preserve"> </v>
      </c>
      <c r="L1152" s="82" t="str">
        <f>IF(Table1[[#This Row],[M SuperVet]]=""," ",RANK(AI1152,$AI$5:$AI$1454,1))</f>
        <v xml:space="preserve"> </v>
      </c>
      <c r="M1152" s="74">
        <v>225</v>
      </c>
      <c r="N1152" s="74">
        <v>176</v>
      </c>
      <c r="O1152" s="74">
        <v>47</v>
      </c>
      <c r="P1152" s="74">
        <v>128</v>
      </c>
      <c r="Q1152" s="17">
        <v>515</v>
      </c>
      <c r="R1152" s="17">
        <v>139</v>
      </c>
      <c r="S1152" s="17">
        <v>104</v>
      </c>
      <c r="T1152" s="17">
        <v>119</v>
      </c>
      <c r="U1152" s="55">
        <f>+Table1[[#This Row],[Thames Turbo Sprint Triathlon]]/$M$3</f>
        <v>0.55693069306930698</v>
      </c>
      <c r="V1152" s="55">
        <f t="shared" si="412"/>
        <v>1</v>
      </c>
      <c r="W1152" s="55">
        <f t="shared" si="413"/>
        <v>1</v>
      </c>
      <c r="X1152" s="55">
        <f t="shared" si="414"/>
        <v>1</v>
      </c>
      <c r="Y1152" s="55">
        <f t="shared" si="415"/>
        <v>1</v>
      </c>
      <c r="Z1152" s="55">
        <f>+Table1[[#This Row],[Hillingdon Sprint Triathlon]]/$R$3</f>
        <v>1</v>
      </c>
      <c r="AA1152" s="55">
        <f>+Table1[[#This Row],[London Fields]]/$S$3</f>
        <v>1</v>
      </c>
      <c r="AB1152" s="55">
        <f>+Table1[[#This Row],[Jekyll &amp; Hyde Park Duathlon]]/$T$3</f>
        <v>0.66480446927374304</v>
      </c>
      <c r="AC1152" s="65">
        <f t="shared" si="416"/>
        <v>3.2217351623430499</v>
      </c>
      <c r="AD1152" s="55"/>
      <c r="AE1152" s="55"/>
      <c r="AF1152" s="55"/>
      <c r="AG1152" s="55">
        <f t="shared" ref="AG1152:AG1153" si="431">+AC1152</f>
        <v>3.2217351623430499</v>
      </c>
      <c r="AH1152" s="55"/>
      <c r="AI1152" s="55"/>
      <c r="AJ1152" s="73">
        <f>COUNT(Table1[[#This Row],[F open]:[M SuperVet]])</f>
        <v>1</v>
      </c>
    </row>
    <row r="1153" spans="1:36" hidden="1" x14ac:dyDescent="0.2">
      <c r="A1153" s="16" t="str">
        <f t="shared" ref="A1153:A1155" si="432">IF(B1152=B1153,"y"," ")</f>
        <v xml:space="preserve"> </v>
      </c>
      <c r="B1153" s="16" t="s">
        <v>1535</v>
      </c>
      <c r="C1153" s="15" t="s">
        <v>122</v>
      </c>
      <c r="D1153" s="29" t="s">
        <v>217</v>
      </c>
      <c r="E1153" s="29" t="s">
        <v>1530</v>
      </c>
      <c r="F1153" s="82">
        <f t="shared" si="411"/>
        <v>13</v>
      </c>
      <c r="G1153" s="82" t="str">
        <f>IF(Table1[[#This Row],[F open]]=""," ",RANK(AD1153,$AD$5:$AD$1454,1))</f>
        <v xml:space="preserve"> </v>
      </c>
      <c r="H1153" s="82" t="str">
        <f>IF(Table1[[#This Row],[F Vet]]=""," ",RANK(AE1153,$AE$5:$AE$1454,1))</f>
        <v xml:space="preserve"> </v>
      </c>
      <c r="I1153" s="82" t="str">
        <f>IF(Table1[[#This Row],[F SuperVet]]=""," ",RANK(AF1153,$AF$5:$AF$1454,1))</f>
        <v xml:space="preserve"> </v>
      </c>
      <c r="J1153" s="82">
        <f>IF(Table1[[#This Row],[M Open]]=""," ",RANK(AG1153,$AG$5:$AG$1454,1))</f>
        <v>7</v>
      </c>
      <c r="K1153" s="82" t="str">
        <f>IF(Table1[[#This Row],[M Vet]]=""," ",RANK(AH1153,$AH$5:$AH$1454,1))</f>
        <v xml:space="preserve"> </v>
      </c>
      <c r="L1153" s="82" t="str">
        <f>IF(Table1[[#This Row],[M SuperVet]]=""," ",RANK(AI1153,$AI$5:$AI$1454,1))</f>
        <v xml:space="preserve"> </v>
      </c>
      <c r="M1153" s="74">
        <v>404</v>
      </c>
      <c r="N1153" s="74">
        <v>176</v>
      </c>
      <c r="O1153" s="74">
        <v>47</v>
      </c>
      <c r="P1153" s="74">
        <v>11</v>
      </c>
      <c r="Q1153" s="17">
        <v>7</v>
      </c>
      <c r="R1153" s="17">
        <v>139</v>
      </c>
      <c r="S1153" s="17">
        <v>9</v>
      </c>
      <c r="T1153" s="17">
        <v>179</v>
      </c>
      <c r="U1153" s="55">
        <f>+Table1[[#This Row],[Thames Turbo Sprint Triathlon]]/$M$3</f>
        <v>1</v>
      </c>
      <c r="V1153" s="55">
        <f t="shared" si="412"/>
        <v>1</v>
      </c>
      <c r="W1153" s="55">
        <f t="shared" si="413"/>
        <v>1</v>
      </c>
      <c r="X1153" s="55">
        <f t="shared" si="414"/>
        <v>8.59375E-2</v>
      </c>
      <c r="Y1153" s="55">
        <f t="shared" si="415"/>
        <v>1.3592233009708738E-2</v>
      </c>
      <c r="Z1153" s="55">
        <f>+Table1[[#This Row],[Hillingdon Sprint Triathlon]]/$R$3</f>
        <v>1</v>
      </c>
      <c r="AA1153" s="55">
        <f>+Table1[[#This Row],[London Fields]]/$S$3</f>
        <v>8.6538461538461536E-2</v>
      </c>
      <c r="AB1153" s="55">
        <f>+Table1[[#This Row],[Jekyll &amp; Hyde Park Duathlon]]/$T$3</f>
        <v>1</v>
      </c>
      <c r="AC1153" s="65">
        <f t="shared" si="416"/>
        <v>1.1860681945481704</v>
      </c>
      <c r="AD1153" s="55"/>
      <c r="AE1153" s="55"/>
      <c r="AF1153" s="55"/>
      <c r="AG1153" s="55">
        <f t="shared" si="431"/>
        <v>1.1860681945481704</v>
      </c>
      <c r="AH1153" s="55"/>
      <c r="AI1153" s="55"/>
      <c r="AJ1153" s="73">
        <f>COUNT(Table1[[#This Row],[F open]:[M SuperVet]])</f>
        <v>1</v>
      </c>
    </row>
    <row r="1154" spans="1:36" hidden="1" x14ac:dyDescent="0.2">
      <c r="A1154" s="16" t="str">
        <f t="shared" si="432"/>
        <v xml:space="preserve"> </v>
      </c>
      <c r="B1154" s="16" t="s">
        <v>637</v>
      </c>
      <c r="C1154" s="15"/>
      <c r="D1154" s="29" t="s">
        <v>397</v>
      </c>
      <c r="E1154" s="29" t="s">
        <v>1530</v>
      </c>
      <c r="F1154" s="82">
        <f t="shared" si="411"/>
        <v>921</v>
      </c>
      <c r="G1154" s="82" t="str">
        <f>IF(Table1[[#This Row],[F open]]=""," ",RANK(AD1154,$AD$5:$AD$1454,1))</f>
        <v xml:space="preserve"> </v>
      </c>
      <c r="H1154" s="82" t="str">
        <f>IF(Table1[[#This Row],[F Vet]]=""," ",RANK(AE1154,$AE$5:$AE$1454,1))</f>
        <v xml:space="preserve"> </v>
      </c>
      <c r="I1154" s="82" t="str">
        <f>IF(Table1[[#This Row],[F SuperVet]]=""," ",RANK(AF1154,$AF$5:$AF$1454,1))</f>
        <v xml:space="preserve"> </v>
      </c>
      <c r="J1154" s="82" t="str">
        <f>IF(Table1[[#This Row],[M Open]]=""," ",RANK(AG1154,$AG$5:$AG$1454,1))</f>
        <v xml:space="preserve"> </v>
      </c>
      <c r="K1154" s="82">
        <f>IF(Table1[[#This Row],[M Vet]]=""," ",RANK(AH1154,$AH$5:$AH$1454,1))</f>
        <v>231</v>
      </c>
      <c r="L1154" s="82" t="str">
        <f>IF(Table1[[#This Row],[M SuperVet]]=""," ",RANK(AI1154,$AI$5:$AI$1454,1))</f>
        <v xml:space="preserve"> </v>
      </c>
      <c r="M1154" s="74">
        <v>404</v>
      </c>
      <c r="N1154" s="74">
        <v>176</v>
      </c>
      <c r="O1154" s="74">
        <v>47</v>
      </c>
      <c r="P1154" s="74">
        <v>128</v>
      </c>
      <c r="Q1154" s="17">
        <v>515</v>
      </c>
      <c r="R1154" s="17">
        <v>90</v>
      </c>
      <c r="S1154" s="17">
        <v>104</v>
      </c>
      <c r="T1154" s="17">
        <v>179</v>
      </c>
      <c r="U1154" s="55">
        <f>+Table1[[#This Row],[Thames Turbo Sprint Triathlon]]/$M$3</f>
        <v>1</v>
      </c>
      <c r="V1154" s="55">
        <f t="shared" si="412"/>
        <v>1</v>
      </c>
      <c r="W1154" s="55">
        <f t="shared" si="413"/>
        <v>1</v>
      </c>
      <c r="X1154" s="55">
        <f t="shared" si="414"/>
        <v>1</v>
      </c>
      <c r="Y1154" s="55">
        <f t="shared" si="415"/>
        <v>1</v>
      </c>
      <c r="Z1154" s="55">
        <f>+Table1[[#This Row],[Hillingdon Sprint Triathlon]]/$R$3</f>
        <v>0.64748201438848918</v>
      </c>
      <c r="AA1154" s="55">
        <f>+Table1[[#This Row],[London Fields]]/$S$3</f>
        <v>1</v>
      </c>
      <c r="AB1154" s="55">
        <f>+Table1[[#This Row],[Jekyll &amp; Hyde Park Duathlon]]/$T$3</f>
        <v>1</v>
      </c>
      <c r="AC1154" s="65">
        <f t="shared" si="416"/>
        <v>3.6474820143884892</v>
      </c>
      <c r="AD1154" s="55"/>
      <c r="AE1154" s="55"/>
      <c r="AF1154" s="55"/>
      <c r="AG1154" s="55"/>
      <c r="AH1154" s="55">
        <f>+AC1154</f>
        <v>3.6474820143884892</v>
      </c>
      <c r="AI1154" s="55"/>
      <c r="AJ1154" s="73">
        <f>COUNT(Table1[[#This Row],[F open]:[M SuperVet]])</f>
        <v>1</v>
      </c>
    </row>
    <row r="1155" spans="1:36" hidden="1" x14ac:dyDescent="0.2">
      <c r="A1155" s="16" t="str">
        <f t="shared" si="432"/>
        <v xml:space="preserve"> </v>
      </c>
      <c r="B1155" s="16" t="s">
        <v>1364</v>
      </c>
      <c r="C1155" s="15"/>
      <c r="D1155" s="29" t="s">
        <v>217</v>
      </c>
      <c r="E1155" s="29" t="s">
        <v>188</v>
      </c>
      <c r="F1155" s="82">
        <f t="shared" si="411"/>
        <v>245</v>
      </c>
      <c r="G1155" s="82" t="str">
        <f>IF(Table1[[#This Row],[F open]]=""," ",RANK(AD1155,$AD$5:$AD$1454,1))</f>
        <v xml:space="preserve"> </v>
      </c>
      <c r="H1155" s="82" t="str">
        <f>IF(Table1[[#This Row],[F Vet]]=""," ",RANK(AE1155,$AE$5:$AE$1454,1))</f>
        <v xml:space="preserve"> </v>
      </c>
      <c r="I1155" s="82" t="str">
        <f>IF(Table1[[#This Row],[F SuperVet]]=""," ",RANK(AF1155,$AF$5:$AF$1454,1))</f>
        <v xml:space="preserve"> </v>
      </c>
      <c r="J1155" s="82">
        <f>IF(Table1[[#This Row],[M Open]]=""," ",RANK(AG1155,$AG$5:$AG$1454,1))</f>
        <v>146</v>
      </c>
      <c r="K1155" s="82" t="str">
        <f>IF(Table1[[#This Row],[M Vet]]=""," ",RANK(AH1155,$AH$5:$AH$1454,1))</f>
        <v xml:space="preserve"> </v>
      </c>
      <c r="L1155" s="82" t="str">
        <f>IF(Table1[[#This Row],[M SuperVet]]=""," ",RANK(AI1155,$AI$5:$AI$1454,1))</f>
        <v xml:space="preserve"> </v>
      </c>
      <c r="M1155" s="74">
        <v>404</v>
      </c>
      <c r="N1155" s="74">
        <v>22</v>
      </c>
      <c r="O1155" s="74">
        <v>47</v>
      </c>
      <c r="P1155" s="74">
        <v>128</v>
      </c>
      <c r="Q1155" s="17">
        <v>515</v>
      </c>
      <c r="R1155" s="17">
        <v>139</v>
      </c>
      <c r="S1155" s="17">
        <v>104</v>
      </c>
      <c r="T1155" s="17">
        <v>179</v>
      </c>
      <c r="U1155" s="55">
        <f>+Table1[[#This Row],[Thames Turbo Sprint Triathlon]]/$M$3</f>
        <v>1</v>
      </c>
      <c r="V1155" s="55">
        <f t="shared" si="412"/>
        <v>0.125</v>
      </c>
      <c r="W1155" s="55">
        <f t="shared" si="413"/>
        <v>1</v>
      </c>
      <c r="X1155" s="55">
        <f t="shared" si="414"/>
        <v>1</v>
      </c>
      <c r="Y1155" s="55">
        <f t="shared" si="415"/>
        <v>1</v>
      </c>
      <c r="Z1155" s="55">
        <f>+Table1[[#This Row],[Hillingdon Sprint Triathlon]]/$R$3</f>
        <v>1</v>
      </c>
      <c r="AA1155" s="55">
        <f>+Table1[[#This Row],[London Fields]]/$S$3</f>
        <v>1</v>
      </c>
      <c r="AB1155" s="55">
        <f>+Table1[[#This Row],[Jekyll &amp; Hyde Park Duathlon]]/$T$3</f>
        <v>1</v>
      </c>
      <c r="AC1155" s="65">
        <f t="shared" si="416"/>
        <v>3.125</v>
      </c>
      <c r="AD1155" s="55"/>
      <c r="AE1155" s="55"/>
      <c r="AF1155" s="55"/>
      <c r="AG1155" s="55">
        <f>+AC1155</f>
        <v>3.125</v>
      </c>
      <c r="AH1155" s="55"/>
      <c r="AI1155" s="55"/>
      <c r="AJ1155" s="73">
        <f>COUNT(Table1[[#This Row],[F open]:[M SuperVet]])</f>
        <v>1</v>
      </c>
    </row>
    <row r="1156" spans="1:36" hidden="1" x14ac:dyDescent="0.2">
      <c r="A1156" s="16" t="str">
        <f t="shared" ref="A1156:A1187" si="433">IF(B1155=B1156,"y"," ")</f>
        <v xml:space="preserve"> </v>
      </c>
      <c r="B1156" s="16" t="s">
        <v>1612</v>
      </c>
      <c r="C1156" s="15" t="s">
        <v>1613</v>
      </c>
      <c r="D1156" s="29" t="s">
        <v>397</v>
      </c>
      <c r="E1156" s="29" t="s">
        <v>188</v>
      </c>
      <c r="F1156" s="82">
        <f t="shared" si="411"/>
        <v>121</v>
      </c>
      <c r="G1156" s="82" t="str">
        <f>IF(Table1[[#This Row],[F open]]=""," ",RANK(AD1156,$AD$5:$AD$1454,1))</f>
        <v xml:space="preserve"> </v>
      </c>
      <c r="H1156" s="82" t="str">
        <f>IF(Table1[[#This Row],[F Vet]]=""," ",RANK(AE1156,$AE$5:$AE$1454,1))</f>
        <v xml:space="preserve"> </v>
      </c>
      <c r="I1156" s="82" t="str">
        <f>IF(Table1[[#This Row],[F SuperVet]]=""," ",RANK(AF1156,$AF$5:$AF$1454,1))</f>
        <v xml:space="preserve"> </v>
      </c>
      <c r="J1156" s="82" t="str">
        <f>IF(Table1[[#This Row],[M Open]]=""," ",RANK(AG1156,$AG$5:$AG$1454,1))</f>
        <v xml:space="preserve"> </v>
      </c>
      <c r="K1156" s="82">
        <f>IF(Table1[[#This Row],[M Vet]]=""," ",RANK(AH1156,$AH$5:$AH$1454,1))</f>
        <v>33</v>
      </c>
      <c r="L1156" s="82" t="str">
        <f>IF(Table1[[#This Row],[M SuperVet]]=""," ",RANK(AI1156,$AI$5:$AI$1454,1))</f>
        <v xml:space="preserve"> </v>
      </c>
      <c r="M1156" s="74">
        <v>404</v>
      </c>
      <c r="N1156" s="74">
        <v>176</v>
      </c>
      <c r="O1156" s="74">
        <v>47</v>
      </c>
      <c r="P1156" s="74">
        <v>128</v>
      </c>
      <c r="Q1156" s="17">
        <v>3</v>
      </c>
      <c r="R1156" s="17">
        <v>139</v>
      </c>
      <c r="S1156" s="17">
        <v>104</v>
      </c>
      <c r="T1156" s="17">
        <v>179</v>
      </c>
      <c r="U1156" s="55">
        <f>+Table1[[#This Row],[Thames Turbo Sprint Triathlon]]/$M$3</f>
        <v>1</v>
      </c>
      <c r="V1156" s="55">
        <f t="shared" si="412"/>
        <v>1</v>
      </c>
      <c r="W1156" s="55">
        <f t="shared" si="413"/>
        <v>1</v>
      </c>
      <c r="X1156" s="55">
        <f t="shared" si="414"/>
        <v>1</v>
      </c>
      <c r="Y1156" s="55">
        <f t="shared" si="415"/>
        <v>5.8252427184466021E-3</v>
      </c>
      <c r="Z1156" s="55">
        <f>+Table1[[#This Row],[Hillingdon Sprint Triathlon]]/$R$3</f>
        <v>1</v>
      </c>
      <c r="AA1156" s="55">
        <f>+Table1[[#This Row],[London Fields]]/$S$3</f>
        <v>1</v>
      </c>
      <c r="AB1156" s="55">
        <f>+Table1[[#This Row],[Jekyll &amp; Hyde Park Duathlon]]/$T$3</f>
        <v>1</v>
      </c>
      <c r="AC1156" s="65">
        <f t="shared" si="416"/>
        <v>3.0058252427184469</v>
      </c>
      <c r="AD1156" s="55"/>
      <c r="AE1156" s="55"/>
      <c r="AF1156" s="55"/>
      <c r="AG1156" s="55"/>
      <c r="AH1156" s="55">
        <f>+AC1156</f>
        <v>3.0058252427184469</v>
      </c>
      <c r="AI1156" s="55"/>
      <c r="AJ1156" s="73">
        <f>COUNT(Table1[[#This Row],[F open]:[M SuperVet]])</f>
        <v>1</v>
      </c>
    </row>
    <row r="1157" spans="1:36" hidden="1" x14ac:dyDescent="0.2">
      <c r="A1157" s="16" t="str">
        <f t="shared" si="433"/>
        <v xml:space="preserve"> </v>
      </c>
      <c r="B1157" s="16" t="s">
        <v>237</v>
      </c>
      <c r="C1157" s="15" t="s">
        <v>132</v>
      </c>
      <c r="D1157" s="29" t="s">
        <v>217</v>
      </c>
      <c r="E1157" s="29" t="s">
        <v>188</v>
      </c>
      <c r="F1157" s="82">
        <f t="shared" ref="F1157:F1220" si="434">+RANK(AC1157,$AC$5:$AC$1454,1)</f>
        <v>201</v>
      </c>
      <c r="G1157" s="82" t="str">
        <f>IF(Table1[[#This Row],[F open]]=""," ",RANK(AD1157,$AD$5:$AD$1454,1))</f>
        <v xml:space="preserve"> </v>
      </c>
      <c r="H1157" s="82" t="str">
        <f>IF(Table1[[#This Row],[F Vet]]=""," ",RANK(AE1157,$AE$5:$AE$1454,1))</f>
        <v xml:space="preserve"> </v>
      </c>
      <c r="I1157" s="82" t="str">
        <f>IF(Table1[[#This Row],[F SuperVet]]=""," ",RANK(AF1157,$AF$5:$AF$1454,1))</f>
        <v xml:space="preserve"> </v>
      </c>
      <c r="J1157" s="82">
        <f>IF(Table1[[#This Row],[M Open]]=""," ",RANK(AG1157,$AG$5:$AG$1454,1))</f>
        <v>115</v>
      </c>
      <c r="K1157" s="82" t="str">
        <f>IF(Table1[[#This Row],[M Vet]]=""," ",RANK(AH1157,$AH$5:$AH$1454,1))</f>
        <v xml:space="preserve"> </v>
      </c>
      <c r="L1157" s="82" t="str">
        <f>IF(Table1[[#This Row],[M SuperVet]]=""," ",RANK(AI1157,$AI$5:$AI$1454,1))</f>
        <v xml:space="preserve"> </v>
      </c>
      <c r="M1157" s="74">
        <v>404</v>
      </c>
      <c r="N1157" s="74">
        <v>16</v>
      </c>
      <c r="O1157" s="74">
        <v>47</v>
      </c>
      <c r="P1157" s="74">
        <v>128</v>
      </c>
      <c r="Q1157" s="17">
        <v>515</v>
      </c>
      <c r="R1157" s="17">
        <v>139</v>
      </c>
      <c r="S1157" s="17">
        <v>104</v>
      </c>
      <c r="T1157" s="17">
        <v>179</v>
      </c>
      <c r="U1157" s="55">
        <f>+Table1[[#This Row],[Thames Turbo Sprint Triathlon]]/$M$3</f>
        <v>1</v>
      </c>
      <c r="V1157" s="55">
        <f t="shared" ref="V1157:V1220" si="435">+N1157/$N$3</f>
        <v>9.0909090909090912E-2</v>
      </c>
      <c r="W1157" s="55">
        <f t="shared" ref="W1157:W1220" si="436">+O1157/$O$3</f>
        <v>1</v>
      </c>
      <c r="X1157" s="55">
        <f t="shared" ref="X1157:X1220" si="437">+P1157/$P$3</f>
        <v>1</v>
      </c>
      <c r="Y1157" s="55">
        <f t="shared" ref="Y1157:Y1220" si="438">+Q1157/$Q$3</f>
        <v>1</v>
      </c>
      <c r="Z1157" s="55">
        <f>+Table1[[#This Row],[Hillingdon Sprint Triathlon]]/$R$3</f>
        <v>1</v>
      </c>
      <c r="AA1157" s="55">
        <f>+Table1[[#This Row],[London Fields]]/$S$3</f>
        <v>1</v>
      </c>
      <c r="AB1157" s="55">
        <f>+Table1[[#This Row],[Jekyll &amp; Hyde Park Duathlon]]/$T$3</f>
        <v>1</v>
      </c>
      <c r="AC1157" s="65">
        <f t="shared" ref="AC1157:AC1220" si="439">SMALL(U1157:AB1157,1)+SMALL(U1157:AB1157,2)+SMALL(U1157:AB1157,3)+SMALL(U1157:AB1157,4)</f>
        <v>3.0909090909090908</v>
      </c>
      <c r="AD1157" s="55"/>
      <c r="AE1157" s="55"/>
      <c r="AF1157" s="55"/>
      <c r="AG1157" s="55">
        <f>+AC1157</f>
        <v>3.0909090909090908</v>
      </c>
      <c r="AH1157" s="55"/>
      <c r="AI1157" s="55"/>
      <c r="AJ1157" s="73">
        <f>COUNT(Table1[[#This Row],[F open]:[M SuperVet]])</f>
        <v>1</v>
      </c>
    </row>
    <row r="1158" spans="1:36" hidden="1" x14ac:dyDescent="0.2">
      <c r="A1158" s="16" t="str">
        <f t="shared" si="433"/>
        <v xml:space="preserve"> </v>
      </c>
      <c r="B1158" s="16" t="s">
        <v>2218</v>
      </c>
      <c r="C1158" s="15" t="s">
        <v>471</v>
      </c>
      <c r="D1158" s="29" t="s">
        <v>1059</v>
      </c>
      <c r="E1158" s="29" t="s">
        <v>188</v>
      </c>
      <c r="F1158" s="82">
        <f t="shared" si="434"/>
        <v>865</v>
      </c>
      <c r="G1158" s="82" t="str">
        <f>IF(Table1[[#This Row],[F open]]=""," ",RANK(AD1158,$AD$5:$AD$1454,1))</f>
        <v xml:space="preserve"> </v>
      </c>
      <c r="H1158" s="82" t="str">
        <f>IF(Table1[[#This Row],[F Vet]]=""," ",RANK(AE1158,$AE$5:$AE$1454,1))</f>
        <v xml:space="preserve"> </v>
      </c>
      <c r="I1158" s="82" t="str">
        <f>IF(Table1[[#This Row],[F SuperVet]]=""," ",RANK(AF1158,$AF$5:$AF$1454,1))</f>
        <v xml:space="preserve"> </v>
      </c>
      <c r="J1158" s="82" t="str">
        <f>IF(Table1[[#This Row],[M Open]]=""," ",RANK(AG1158,$AG$5:$AG$1454,1))</f>
        <v xml:space="preserve"> </v>
      </c>
      <c r="K1158" s="82" t="str">
        <f>IF(Table1[[#This Row],[M Vet]]=""," ",RANK(AH1158,$AH$5:$AH$1454,1))</f>
        <v xml:space="preserve"> </v>
      </c>
      <c r="L1158" s="82">
        <f>IF(Table1[[#This Row],[M SuperVet]]=""," ",RANK(AI1158,$AI$5:$AI$1454,1))</f>
        <v>45</v>
      </c>
      <c r="M1158" s="74">
        <v>404</v>
      </c>
      <c r="N1158" s="74">
        <v>176</v>
      </c>
      <c r="O1158" s="74">
        <v>47</v>
      </c>
      <c r="P1158" s="74">
        <v>128</v>
      </c>
      <c r="Q1158" s="17">
        <v>515</v>
      </c>
      <c r="R1158" s="17">
        <v>139</v>
      </c>
      <c r="S1158" s="17">
        <v>104</v>
      </c>
      <c r="T1158" s="17">
        <v>109</v>
      </c>
      <c r="U1158" s="55">
        <f>+Table1[[#This Row],[Thames Turbo Sprint Triathlon]]/$M$3</f>
        <v>1</v>
      </c>
      <c r="V1158" s="55">
        <f t="shared" si="435"/>
        <v>1</v>
      </c>
      <c r="W1158" s="55">
        <f t="shared" si="436"/>
        <v>1</v>
      </c>
      <c r="X1158" s="55">
        <f t="shared" si="437"/>
        <v>1</v>
      </c>
      <c r="Y1158" s="55">
        <f t="shared" si="438"/>
        <v>1</v>
      </c>
      <c r="Z1158" s="55">
        <f>+Table1[[#This Row],[Hillingdon Sprint Triathlon]]/$R$3</f>
        <v>1</v>
      </c>
      <c r="AA1158" s="55">
        <f>+Table1[[#This Row],[London Fields]]/$S$3</f>
        <v>1</v>
      </c>
      <c r="AB1158" s="55">
        <f>+Table1[[#This Row],[Jekyll &amp; Hyde Park Duathlon]]/$T$3</f>
        <v>0.60893854748603349</v>
      </c>
      <c r="AC1158" s="65">
        <f t="shared" si="439"/>
        <v>3.6089385474860336</v>
      </c>
      <c r="AD1158" s="55"/>
      <c r="AE1158" s="55"/>
      <c r="AF1158" s="55"/>
      <c r="AG1158" s="55"/>
      <c r="AH1158" s="55"/>
      <c r="AI1158" s="55">
        <f>+AC1158</f>
        <v>3.6089385474860336</v>
      </c>
      <c r="AJ1158" s="73">
        <f>COUNT(Table1[[#This Row],[F open]:[M SuperVet]])</f>
        <v>1</v>
      </c>
    </row>
    <row r="1159" spans="1:36" hidden="1" x14ac:dyDescent="0.2">
      <c r="A1159" s="16" t="str">
        <f t="shared" si="433"/>
        <v xml:space="preserve"> </v>
      </c>
      <c r="B1159" s="16" t="s">
        <v>1900</v>
      </c>
      <c r="C1159" s="15"/>
      <c r="D1159" s="29" t="s">
        <v>217</v>
      </c>
      <c r="E1159" s="29" t="s">
        <v>188</v>
      </c>
      <c r="F1159" s="82">
        <f t="shared" si="434"/>
        <v>1144</v>
      </c>
      <c r="G1159" s="82" t="str">
        <f>IF(Table1[[#This Row],[F open]]=""," ",RANK(AD1159,$AD$5:$AD$1454,1))</f>
        <v xml:space="preserve"> </v>
      </c>
      <c r="H1159" s="82" t="str">
        <f>IF(Table1[[#This Row],[F Vet]]=""," ",RANK(AE1159,$AE$5:$AE$1454,1))</f>
        <v xml:space="preserve"> </v>
      </c>
      <c r="I1159" s="82" t="str">
        <f>IF(Table1[[#This Row],[F SuperVet]]=""," ",RANK(AF1159,$AF$5:$AF$1454,1))</f>
        <v xml:space="preserve"> </v>
      </c>
      <c r="J1159" s="82">
        <f>IF(Table1[[#This Row],[M Open]]=""," ",RANK(AG1159,$AG$5:$AG$1454,1))</f>
        <v>532</v>
      </c>
      <c r="K1159" s="82" t="str">
        <f>IF(Table1[[#This Row],[M Vet]]=""," ",RANK(AH1159,$AH$5:$AH$1454,1))</f>
        <v xml:space="preserve"> </v>
      </c>
      <c r="L1159" s="82" t="str">
        <f>IF(Table1[[#This Row],[M SuperVet]]=""," ",RANK(AI1159,$AI$5:$AI$1454,1))</f>
        <v xml:space="preserve"> </v>
      </c>
      <c r="M1159" s="74">
        <v>404</v>
      </c>
      <c r="N1159" s="74">
        <v>176</v>
      </c>
      <c r="O1159" s="74">
        <v>47</v>
      </c>
      <c r="P1159" s="74">
        <v>128</v>
      </c>
      <c r="Q1159" s="17">
        <v>414</v>
      </c>
      <c r="R1159" s="17">
        <v>139</v>
      </c>
      <c r="S1159" s="17">
        <v>104</v>
      </c>
      <c r="T1159" s="17">
        <v>179</v>
      </c>
      <c r="U1159" s="55">
        <f>+Table1[[#This Row],[Thames Turbo Sprint Triathlon]]/$M$3</f>
        <v>1</v>
      </c>
      <c r="V1159" s="55">
        <f t="shared" si="435"/>
        <v>1</v>
      </c>
      <c r="W1159" s="55">
        <f t="shared" si="436"/>
        <v>1</v>
      </c>
      <c r="X1159" s="55">
        <f t="shared" si="437"/>
        <v>1</v>
      </c>
      <c r="Y1159" s="55">
        <f t="shared" si="438"/>
        <v>0.80388349514563107</v>
      </c>
      <c r="Z1159" s="55">
        <f>+Table1[[#This Row],[Hillingdon Sprint Triathlon]]/$R$3</f>
        <v>1</v>
      </c>
      <c r="AA1159" s="55">
        <f>+Table1[[#This Row],[London Fields]]/$S$3</f>
        <v>1</v>
      </c>
      <c r="AB1159" s="55">
        <f>+Table1[[#This Row],[Jekyll &amp; Hyde Park Duathlon]]/$T$3</f>
        <v>1</v>
      </c>
      <c r="AC1159" s="65">
        <f t="shared" si="439"/>
        <v>3.8038834951456311</v>
      </c>
      <c r="AD1159" s="55"/>
      <c r="AE1159" s="55"/>
      <c r="AF1159" s="55"/>
      <c r="AG1159" s="55">
        <f>+AC1159</f>
        <v>3.8038834951456311</v>
      </c>
      <c r="AH1159" s="55"/>
      <c r="AI1159" s="55"/>
      <c r="AJ1159" s="73">
        <f>COUNT(Table1[[#This Row],[F open]:[M SuperVet]])</f>
        <v>1</v>
      </c>
    </row>
    <row r="1160" spans="1:36" hidden="1" x14ac:dyDescent="0.2">
      <c r="A1160" s="16" t="str">
        <f t="shared" si="433"/>
        <v xml:space="preserve"> </v>
      </c>
      <c r="B1160" s="16" t="s">
        <v>1862</v>
      </c>
      <c r="C1160" s="15"/>
      <c r="D1160" s="29" t="s">
        <v>397</v>
      </c>
      <c r="E1160" s="29" t="s">
        <v>188</v>
      </c>
      <c r="F1160" s="82">
        <f t="shared" si="434"/>
        <v>1014</v>
      </c>
      <c r="G1160" s="82" t="str">
        <f>IF(Table1[[#This Row],[F open]]=""," ",RANK(AD1160,$AD$5:$AD$1454,1))</f>
        <v xml:space="preserve"> </v>
      </c>
      <c r="H1160" s="82" t="str">
        <f>IF(Table1[[#This Row],[F Vet]]=""," ",RANK(AE1160,$AE$5:$AE$1454,1))</f>
        <v xml:space="preserve"> </v>
      </c>
      <c r="I1160" s="82" t="str">
        <f>IF(Table1[[#This Row],[F SuperVet]]=""," ",RANK(AF1160,$AF$5:$AF$1454,1))</f>
        <v xml:space="preserve"> </v>
      </c>
      <c r="J1160" s="82" t="str">
        <f>IF(Table1[[#This Row],[M Open]]=""," ",RANK(AG1160,$AG$5:$AG$1454,1))</f>
        <v xml:space="preserve"> </v>
      </c>
      <c r="K1160" s="82">
        <f>IF(Table1[[#This Row],[M Vet]]=""," ",RANK(AH1160,$AH$5:$AH$1454,1))</f>
        <v>256</v>
      </c>
      <c r="L1160" s="82" t="str">
        <f>IF(Table1[[#This Row],[M SuperVet]]=""," ",RANK(AI1160,$AI$5:$AI$1454,1))</f>
        <v xml:space="preserve"> </v>
      </c>
      <c r="M1160" s="74">
        <v>404</v>
      </c>
      <c r="N1160" s="74">
        <v>176</v>
      </c>
      <c r="O1160" s="74">
        <v>47</v>
      </c>
      <c r="P1160" s="74">
        <v>128</v>
      </c>
      <c r="Q1160" s="17">
        <v>367</v>
      </c>
      <c r="R1160" s="17">
        <v>139</v>
      </c>
      <c r="S1160" s="17">
        <v>104</v>
      </c>
      <c r="T1160" s="17">
        <v>179</v>
      </c>
      <c r="U1160" s="55">
        <f>+Table1[[#This Row],[Thames Turbo Sprint Triathlon]]/$M$3</f>
        <v>1</v>
      </c>
      <c r="V1160" s="55">
        <f t="shared" si="435"/>
        <v>1</v>
      </c>
      <c r="W1160" s="55">
        <f t="shared" si="436"/>
        <v>1</v>
      </c>
      <c r="X1160" s="55">
        <f t="shared" si="437"/>
        <v>1</v>
      </c>
      <c r="Y1160" s="55">
        <f t="shared" si="438"/>
        <v>0.71262135922330094</v>
      </c>
      <c r="Z1160" s="55">
        <f>+Table1[[#This Row],[Hillingdon Sprint Triathlon]]/$R$3</f>
        <v>1</v>
      </c>
      <c r="AA1160" s="55">
        <f>+Table1[[#This Row],[London Fields]]/$S$3</f>
        <v>1</v>
      </c>
      <c r="AB1160" s="55">
        <f>+Table1[[#This Row],[Jekyll &amp; Hyde Park Duathlon]]/$T$3</f>
        <v>1</v>
      </c>
      <c r="AC1160" s="65">
        <f t="shared" si="439"/>
        <v>3.7126213592233008</v>
      </c>
      <c r="AD1160" s="55"/>
      <c r="AE1160" s="55"/>
      <c r="AF1160" s="55"/>
      <c r="AG1160" s="55"/>
      <c r="AH1160" s="55">
        <f>+AC1160</f>
        <v>3.7126213592233008</v>
      </c>
      <c r="AI1160" s="55"/>
      <c r="AJ1160" s="73">
        <f>COUNT(Table1[[#This Row],[F open]:[M SuperVet]])</f>
        <v>1</v>
      </c>
    </row>
    <row r="1161" spans="1:36" hidden="1" x14ac:dyDescent="0.2">
      <c r="A1161" s="16" t="str">
        <f t="shared" si="433"/>
        <v xml:space="preserve"> </v>
      </c>
      <c r="B1161" s="16" t="s">
        <v>1014</v>
      </c>
      <c r="C1161" s="15"/>
      <c r="D1161" s="29" t="s">
        <v>1059</v>
      </c>
      <c r="E1161" s="29" t="s">
        <v>188</v>
      </c>
      <c r="F1161" s="82">
        <f t="shared" si="434"/>
        <v>1296</v>
      </c>
      <c r="G1161" s="82" t="str">
        <f>IF(Table1[[#This Row],[F open]]=""," ",RANK(AD1161,$AD$5:$AD$1454,1))</f>
        <v xml:space="preserve"> </v>
      </c>
      <c r="H1161" s="82" t="str">
        <f>IF(Table1[[#This Row],[F Vet]]=""," ",RANK(AE1161,$AE$5:$AE$1454,1))</f>
        <v xml:space="preserve"> </v>
      </c>
      <c r="I1161" s="82" t="str">
        <f>IF(Table1[[#This Row],[F SuperVet]]=""," ",RANK(AF1161,$AF$5:$AF$1454,1))</f>
        <v xml:space="preserve"> </v>
      </c>
      <c r="J1161" s="82" t="str">
        <f>IF(Table1[[#This Row],[M Open]]=""," ",RANK(AG1161,$AG$5:$AG$1454,1))</f>
        <v xml:space="preserve"> </v>
      </c>
      <c r="K1161" s="82" t="str">
        <f>IF(Table1[[#This Row],[M Vet]]=""," ",RANK(AH1161,$AH$5:$AH$1454,1))</f>
        <v xml:space="preserve"> </v>
      </c>
      <c r="L1161" s="82">
        <f>IF(Table1[[#This Row],[M SuperVet]]=""," ",RANK(AI1161,$AI$5:$AI$1454,1))</f>
        <v>79</v>
      </c>
      <c r="M1161" s="74">
        <v>363</v>
      </c>
      <c r="N1161" s="74">
        <v>176</v>
      </c>
      <c r="O1161" s="74">
        <v>47</v>
      </c>
      <c r="P1161" s="74">
        <v>128</v>
      </c>
      <c r="Q1161" s="17">
        <v>515</v>
      </c>
      <c r="R1161" s="17">
        <v>139</v>
      </c>
      <c r="S1161" s="17">
        <v>104</v>
      </c>
      <c r="T1161" s="17">
        <v>179</v>
      </c>
      <c r="U1161" s="55">
        <f>+Table1[[#This Row],[Thames Turbo Sprint Triathlon]]/$M$3</f>
        <v>0.89851485148514854</v>
      </c>
      <c r="V1161" s="55">
        <f t="shared" si="435"/>
        <v>1</v>
      </c>
      <c r="W1161" s="55">
        <f t="shared" si="436"/>
        <v>1</v>
      </c>
      <c r="X1161" s="55">
        <f t="shared" si="437"/>
        <v>1</v>
      </c>
      <c r="Y1161" s="55">
        <f t="shared" si="438"/>
        <v>1</v>
      </c>
      <c r="Z1161" s="55">
        <f>+Table1[[#This Row],[Hillingdon Sprint Triathlon]]/$R$3</f>
        <v>1</v>
      </c>
      <c r="AA1161" s="55">
        <f>+Table1[[#This Row],[London Fields]]/$S$3</f>
        <v>1</v>
      </c>
      <c r="AB1161" s="55">
        <f>+Table1[[#This Row],[Jekyll &amp; Hyde Park Duathlon]]/$T$3</f>
        <v>1</v>
      </c>
      <c r="AC1161" s="65">
        <f t="shared" si="439"/>
        <v>3.8985148514851486</v>
      </c>
      <c r="AD1161" s="55"/>
      <c r="AE1161" s="55"/>
      <c r="AF1161" s="55"/>
      <c r="AG1161" s="55"/>
      <c r="AH1161" s="55"/>
      <c r="AI1161" s="55">
        <f>+AC1161</f>
        <v>3.8985148514851486</v>
      </c>
      <c r="AJ1161" s="73">
        <f>COUNT(Table1[[#This Row],[F open]:[M SuperVet]])</f>
        <v>1</v>
      </c>
    </row>
    <row r="1162" spans="1:36" hidden="1" x14ac:dyDescent="0.2">
      <c r="A1162" s="16" t="str">
        <f t="shared" si="433"/>
        <v xml:space="preserve"> </v>
      </c>
      <c r="B1162" s="16" t="s">
        <v>406</v>
      </c>
      <c r="C1162" s="15" t="s">
        <v>135</v>
      </c>
      <c r="D1162" s="29" t="s">
        <v>397</v>
      </c>
      <c r="E1162" s="29" t="s">
        <v>188</v>
      </c>
      <c r="F1162" s="82">
        <f t="shared" si="434"/>
        <v>82</v>
      </c>
      <c r="G1162" s="82" t="str">
        <f>IF(Table1[[#This Row],[F open]]=""," ",RANK(AD1162,$AD$5:$AD$1454,1))</f>
        <v xml:space="preserve"> </v>
      </c>
      <c r="H1162" s="82" t="str">
        <f>IF(Table1[[#This Row],[F Vet]]=""," ",RANK(AE1162,$AE$5:$AE$1454,1))</f>
        <v xml:space="preserve"> </v>
      </c>
      <c r="I1162" s="82" t="str">
        <f>IF(Table1[[#This Row],[F SuperVet]]=""," ",RANK(AF1162,$AF$5:$AF$1454,1))</f>
        <v xml:space="preserve"> </v>
      </c>
      <c r="J1162" s="82" t="str">
        <f>IF(Table1[[#This Row],[M Open]]=""," ",RANK(AG1162,$AG$5:$AG$1454,1))</f>
        <v xml:space="preserve"> </v>
      </c>
      <c r="K1162" s="82">
        <f>IF(Table1[[#This Row],[M Vet]]=""," ",RANK(AH1162,$AH$5:$AH$1454,1))</f>
        <v>24</v>
      </c>
      <c r="L1162" s="82" t="str">
        <f>IF(Table1[[#This Row],[M SuperVet]]=""," ",RANK(AI1162,$AI$5:$AI$1454,1))</f>
        <v xml:space="preserve"> </v>
      </c>
      <c r="M1162" s="74">
        <v>101</v>
      </c>
      <c r="N1162" s="74">
        <v>176</v>
      </c>
      <c r="O1162" s="74">
        <v>47</v>
      </c>
      <c r="P1162" s="74">
        <v>34</v>
      </c>
      <c r="Q1162" s="17">
        <v>515</v>
      </c>
      <c r="R1162" s="17">
        <v>139</v>
      </c>
      <c r="S1162" s="17">
        <v>104</v>
      </c>
      <c r="T1162" s="17">
        <v>179</v>
      </c>
      <c r="U1162" s="55">
        <f>+Table1[[#This Row],[Thames Turbo Sprint Triathlon]]/$M$3</f>
        <v>0.25</v>
      </c>
      <c r="V1162" s="55">
        <f t="shared" si="435"/>
        <v>1</v>
      </c>
      <c r="W1162" s="55">
        <f t="shared" si="436"/>
        <v>1</v>
      </c>
      <c r="X1162" s="55">
        <f t="shared" si="437"/>
        <v>0.265625</v>
      </c>
      <c r="Y1162" s="55">
        <f t="shared" si="438"/>
        <v>1</v>
      </c>
      <c r="Z1162" s="55">
        <f>+Table1[[#This Row],[Hillingdon Sprint Triathlon]]/$R$3</f>
        <v>1</v>
      </c>
      <c r="AA1162" s="55">
        <f>+Table1[[#This Row],[London Fields]]/$S$3</f>
        <v>1</v>
      </c>
      <c r="AB1162" s="55">
        <f>+Table1[[#This Row],[Jekyll &amp; Hyde Park Duathlon]]/$T$3</f>
        <v>1</v>
      </c>
      <c r="AC1162" s="65">
        <f t="shared" si="439"/>
        <v>2.515625</v>
      </c>
      <c r="AD1162" s="55"/>
      <c r="AE1162" s="55"/>
      <c r="AF1162" s="55"/>
      <c r="AG1162" s="55"/>
      <c r="AH1162" s="55">
        <f t="shared" ref="AH1162:AH1163" si="440">+AC1162</f>
        <v>2.515625</v>
      </c>
      <c r="AI1162" s="55"/>
      <c r="AJ1162" s="73">
        <f>COUNT(Table1[[#This Row],[F open]:[M SuperVet]])</f>
        <v>1</v>
      </c>
    </row>
    <row r="1163" spans="1:36" hidden="1" x14ac:dyDescent="0.2">
      <c r="A1163" s="16" t="str">
        <f t="shared" si="433"/>
        <v xml:space="preserve"> </v>
      </c>
      <c r="B1163" s="16" t="s">
        <v>522</v>
      </c>
      <c r="C1163" s="15"/>
      <c r="D1163" s="29" t="s">
        <v>397</v>
      </c>
      <c r="E1163" s="29" t="s">
        <v>188</v>
      </c>
      <c r="F1163" s="82">
        <f t="shared" si="434"/>
        <v>589</v>
      </c>
      <c r="G1163" s="82" t="str">
        <f>IF(Table1[[#This Row],[F open]]=""," ",RANK(AD1163,$AD$5:$AD$1454,1))</f>
        <v xml:space="preserve"> </v>
      </c>
      <c r="H1163" s="82" t="str">
        <f>IF(Table1[[#This Row],[F Vet]]=""," ",RANK(AE1163,$AE$5:$AE$1454,1))</f>
        <v xml:space="preserve"> </v>
      </c>
      <c r="I1163" s="82" t="str">
        <f>IF(Table1[[#This Row],[F SuperVet]]=""," ",RANK(AF1163,$AF$5:$AF$1454,1))</f>
        <v xml:space="preserve"> </v>
      </c>
      <c r="J1163" s="82" t="str">
        <f>IF(Table1[[#This Row],[M Open]]=""," ",RANK(AG1163,$AG$5:$AG$1454,1))</f>
        <v xml:space="preserve"> </v>
      </c>
      <c r="K1163" s="82">
        <f>IF(Table1[[#This Row],[M Vet]]=""," ",RANK(AH1163,$AH$5:$AH$1454,1))</f>
        <v>147</v>
      </c>
      <c r="L1163" s="82" t="str">
        <f>IF(Table1[[#This Row],[M SuperVet]]=""," ",RANK(AI1163,$AI$5:$AI$1454,1))</f>
        <v xml:space="preserve"> </v>
      </c>
      <c r="M1163" s="74">
        <v>404</v>
      </c>
      <c r="N1163" s="74">
        <v>176</v>
      </c>
      <c r="O1163" s="74">
        <v>47</v>
      </c>
      <c r="P1163" s="74">
        <v>128</v>
      </c>
      <c r="Q1163" s="17">
        <v>206</v>
      </c>
      <c r="R1163" s="17">
        <v>139</v>
      </c>
      <c r="S1163" s="17">
        <v>104</v>
      </c>
      <c r="T1163" s="17">
        <v>179</v>
      </c>
      <c r="U1163" s="55">
        <f>+Table1[[#This Row],[Thames Turbo Sprint Triathlon]]/$M$3</f>
        <v>1</v>
      </c>
      <c r="V1163" s="55">
        <f t="shared" si="435"/>
        <v>1</v>
      </c>
      <c r="W1163" s="55">
        <f t="shared" si="436"/>
        <v>1</v>
      </c>
      <c r="X1163" s="55">
        <f t="shared" si="437"/>
        <v>1</v>
      </c>
      <c r="Y1163" s="55">
        <f t="shared" si="438"/>
        <v>0.4</v>
      </c>
      <c r="Z1163" s="55">
        <f>+Table1[[#This Row],[Hillingdon Sprint Triathlon]]/$R$3</f>
        <v>1</v>
      </c>
      <c r="AA1163" s="55">
        <f>+Table1[[#This Row],[London Fields]]/$S$3</f>
        <v>1</v>
      </c>
      <c r="AB1163" s="55">
        <f>+Table1[[#This Row],[Jekyll &amp; Hyde Park Duathlon]]/$T$3</f>
        <v>1</v>
      </c>
      <c r="AC1163" s="65">
        <f t="shared" si="439"/>
        <v>3.4</v>
      </c>
      <c r="AD1163" s="55"/>
      <c r="AE1163" s="55"/>
      <c r="AF1163" s="55"/>
      <c r="AG1163" s="55"/>
      <c r="AH1163" s="55">
        <f t="shared" si="440"/>
        <v>3.4</v>
      </c>
      <c r="AI1163" s="55"/>
      <c r="AJ1163" s="73">
        <f>COUNT(Table1[[#This Row],[F open]:[M SuperVet]])</f>
        <v>1</v>
      </c>
    </row>
    <row r="1164" spans="1:36" hidden="1" x14ac:dyDescent="0.2">
      <c r="A1164" s="16" t="str">
        <f t="shared" si="433"/>
        <v xml:space="preserve"> </v>
      </c>
      <c r="B1164" s="16" t="s">
        <v>1410</v>
      </c>
      <c r="C1164" s="15"/>
      <c r="D1164" s="29" t="s">
        <v>217</v>
      </c>
      <c r="E1164" s="29" t="s">
        <v>188</v>
      </c>
      <c r="F1164" s="82">
        <f t="shared" si="434"/>
        <v>696</v>
      </c>
      <c r="G1164" s="82" t="str">
        <f>IF(Table1[[#This Row],[F open]]=""," ",RANK(AD1164,$AD$5:$AD$1454,1))</f>
        <v xml:space="preserve"> </v>
      </c>
      <c r="H1164" s="82" t="str">
        <f>IF(Table1[[#This Row],[F Vet]]=""," ",RANK(AE1164,$AE$5:$AE$1454,1))</f>
        <v xml:space="preserve"> </v>
      </c>
      <c r="I1164" s="82" t="str">
        <f>IF(Table1[[#This Row],[F SuperVet]]=""," ",RANK(AF1164,$AF$5:$AF$1454,1))</f>
        <v xml:space="preserve"> </v>
      </c>
      <c r="J1164" s="82">
        <f>IF(Table1[[#This Row],[M Open]]=""," ",RANK(AG1164,$AG$5:$AG$1454,1))</f>
        <v>376</v>
      </c>
      <c r="K1164" s="82" t="str">
        <f>IF(Table1[[#This Row],[M Vet]]=""," ",RANK(AH1164,$AH$5:$AH$1454,1))</f>
        <v xml:space="preserve"> </v>
      </c>
      <c r="L1164" s="82" t="str">
        <f>IF(Table1[[#This Row],[M SuperVet]]=""," ",RANK(AI1164,$AI$5:$AI$1454,1))</f>
        <v xml:space="preserve"> </v>
      </c>
      <c r="M1164" s="74">
        <v>404</v>
      </c>
      <c r="N1164" s="74">
        <v>85</v>
      </c>
      <c r="O1164" s="74">
        <v>47</v>
      </c>
      <c r="P1164" s="74">
        <v>128</v>
      </c>
      <c r="Q1164" s="17">
        <v>515</v>
      </c>
      <c r="R1164" s="17">
        <v>139</v>
      </c>
      <c r="S1164" s="17">
        <v>104</v>
      </c>
      <c r="T1164" s="17">
        <v>179</v>
      </c>
      <c r="U1164" s="55">
        <f>+Table1[[#This Row],[Thames Turbo Sprint Triathlon]]/$M$3</f>
        <v>1</v>
      </c>
      <c r="V1164" s="55">
        <f t="shared" si="435"/>
        <v>0.48295454545454547</v>
      </c>
      <c r="W1164" s="55">
        <f t="shared" si="436"/>
        <v>1</v>
      </c>
      <c r="X1164" s="55">
        <f t="shared" si="437"/>
        <v>1</v>
      </c>
      <c r="Y1164" s="55">
        <f t="shared" si="438"/>
        <v>1</v>
      </c>
      <c r="Z1164" s="55">
        <f>+Table1[[#This Row],[Hillingdon Sprint Triathlon]]/$R$3</f>
        <v>1</v>
      </c>
      <c r="AA1164" s="55">
        <f>+Table1[[#This Row],[London Fields]]/$S$3</f>
        <v>1</v>
      </c>
      <c r="AB1164" s="55">
        <f>+Table1[[#This Row],[Jekyll &amp; Hyde Park Duathlon]]/$T$3</f>
        <v>1</v>
      </c>
      <c r="AC1164" s="65">
        <f t="shared" si="439"/>
        <v>3.4829545454545454</v>
      </c>
      <c r="AD1164" s="55"/>
      <c r="AE1164" s="55"/>
      <c r="AF1164" s="55"/>
      <c r="AG1164" s="55">
        <f>+AC1164</f>
        <v>3.4829545454545454</v>
      </c>
      <c r="AH1164" s="55"/>
      <c r="AI1164" s="55"/>
      <c r="AJ1164" s="73">
        <f>COUNT(Table1[[#This Row],[F open]:[M SuperVet]])</f>
        <v>1</v>
      </c>
    </row>
    <row r="1165" spans="1:36" hidden="1" x14ac:dyDescent="0.2">
      <c r="A1165" s="16" t="str">
        <f t="shared" si="433"/>
        <v xml:space="preserve"> </v>
      </c>
      <c r="B1165" s="16" t="s">
        <v>1544</v>
      </c>
      <c r="C1165" s="15" t="s">
        <v>132</v>
      </c>
      <c r="D1165" s="29" t="s">
        <v>397</v>
      </c>
      <c r="E1165" s="29" t="s">
        <v>1530</v>
      </c>
      <c r="F1165" s="82">
        <f t="shared" si="434"/>
        <v>361</v>
      </c>
      <c r="G1165" s="82" t="str">
        <f>IF(Table1[[#This Row],[F open]]=""," ",RANK(AD1165,$AD$5:$AD$1454,1))</f>
        <v xml:space="preserve"> </v>
      </c>
      <c r="H1165" s="82" t="str">
        <f>IF(Table1[[#This Row],[F Vet]]=""," ",RANK(AE1165,$AE$5:$AE$1454,1))</f>
        <v xml:space="preserve"> </v>
      </c>
      <c r="I1165" s="82" t="str">
        <f>IF(Table1[[#This Row],[F SuperVet]]=""," ",RANK(AF1165,$AF$5:$AF$1454,1))</f>
        <v xml:space="preserve"> </v>
      </c>
      <c r="J1165" s="82" t="str">
        <f>IF(Table1[[#This Row],[M Open]]=""," ",RANK(AG1165,$AG$5:$AG$1454,1))</f>
        <v xml:space="preserve"> </v>
      </c>
      <c r="K1165" s="82">
        <f>IF(Table1[[#This Row],[M Vet]]=""," ",RANK(AH1165,$AH$5:$AH$1454,1))</f>
        <v>88</v>
      </c>
      <c r="L1165" s="82" t="str">
        <f>IF(Table1[[#This Row],[M SuperVet]]=""," ",RANK(AI1165,$AI$5:$AI$1454,1))</f>
        <v xml:space="preserve"> </v>
      </c>
      <c r="M1165" s="74">
        <v>404</v>
      </c>
      <c r="N1165" s="74">
        <v>176</v>
      </c>
      <c r="O1165" s="74">
        <v>47</v>
      </c>
      <c r="P1165" s="74">
        <v>28</v>
      </c>
      <c r="Q1165" s="17">
        <v>515</v>
      </c>
      <c r="R1165" s="17">
        <v>139</v>
      </c>
      <c r="S1165" s="17">
        <v>104</v>
      </c>
      <c r="T1165" s="17">
        <v>179</v>
      </c>
      <c r="U1165" s="55">
        <f>+Table1[[#This Row],[Thames Turbo Sprint Triathlon]]/$M$3</f>
        <v>1</v>
      </c>
      <c r="V1165" s="55">
        <f t="shared" si="435"/>
        <v>1</v>
      </c>
      <c r="W1165" s="55">
        <f t="shared" si="436"/>
        <v>1</v>
      </c>
      <c r="X1165" s="55">
        <f t="shared" si="437"/>
        <v>0.21875</v>
      </c>
      <c r="Y1165" s="55">
        <f t="shared" si="438"/>
        <v>1</v>
      </c>
      <c r="Z1165" s="55">
        <f>+Table1[[#This Row],[Hillingdon Sprint Triathlon]]/$R$3</f>
        <v>1</v>
      </c>
      <c r="AA1165" s="55">
        <f>+Table1[[#This Row],[London Fields]]/$S$3</f>
        <v>1</v>
      </c>
      <c r="AB1165" s="55">
        <f>+Table1[[#This Row],[Jekyll &amp; Hyde Park Duathlon]]/$T$3</f>
        <v>1</v>
      </c>
      <c r="AC1165" s="65">
        <f t="shared" si="439"/>
        <v>3.21875</v>
      </c>
      <c r="AD1165" s="55"/>
      <c r="AE1165" s="55"/>
      <c r="AF1165" s="55"/>
      <c r="AG1165" s="55"/>
      <c r="AH1165" s="55">
        <f>+AC1165</f>
        <v>3.21875</v>
      </c>
      <c r="AI1165" s="55"/>
      <c r="AJ1165" s="73">
        <f>COUNT(Table1[[#This Row],[F open]:[M SuperVet]])</f>
        <v>1</v>
      </c>
    </row>
    <row r="1166" spans="1:36" hidden="1" x14ac:dyDescent="0.2">
      <c r="A1166" s="16" t="str">
        <f t="shared" si="433"/>
        <v xml:space="preserve"> </v>
      </c>
      <c r="B1166" s="16" t="s">
        <v>703</v>
      </c>
      <c r="C1166" s="15" t="s">
        <v>139</v>
      </c>
      <c r="D1166" s="29" t="s">
        <v>1059</v>
      </c>
      <c r="E1166" s="29" t="s">
        <v>188</v>
      </c>
      <c r="F1166" s="82">
        <f t="shared" si="434"/>
        <v>424</v>
      </c>
      <c r="G1166" s="82" t="str">
        <f>IF(Table1[[#This Row],[F open]]=""," ",RANK(AD1166,$AD$5:$AD$1454,1))</f>
        <v xml:space="preserve"> </v>
      </c>
      <c r="H1166" s="82" t="str">
        <f>IF(Table1[[#This Row],[F Vet]]=""," ",RANK(AE1166,$AE$5:$AE$1454,1))</f>
        <v xml:space="preserve"> </v>
      </c>
      <c r="I1166" s="82" t="str">
        <f>IF(Table1[[#This Row],[F SuperVet]]=""," ",RANK(AF1166,$AF$5:$AF$1454,1))</f>
        <v xml:space="preserve"> </v>
      </c>
      <c r="J1166" s="82" t="str">
        <f>IF(Table1[[#This Row],[M Open]]=""," ",RANK(AG1166,$AG$5:$AG$1454,1))</f>
        <v xml:space="preserve"> </v>
      </c>
      <c r="K1166" s="82" t="str">
        <f>IF(Table1[[#This Row],[M Vet]]=""," ",RANK(AH1166,$AH$5:$AH$1454,1))</f>
        <v xml:space="preserve"> </v>
      </c>
      <c r="L1166" s="82">
        <f>IF(Table1[[#This Row],[M SuperVet]]=""," ",RANK(AI1166,$AI$5:$AI$1454,1))</f>
        <v>27</v>
      </c>
      <c r="M1166" s="74">
        <v>404</v>
      </c>
      <c r="N1166" s="74">
        <v>176</v>
      </c>
      <c r="O1166" s="74">
        <v>47</v>
      </c>
      <c r="P1166" s="74">
        <v>128</v>
      </c>
      <c r="Q1166" s="17">
        <v>515</v>
      </c>
      <c r="R1166" s="17">
        <v>139</v>
      </c>
      <c r="S1166" s="17">
        <v>104</v>
      </c>
      <c r="T1166" s="17">
        <v>48</v>
      </c>
      <c r="U1166" s="55">
        <f>+Table1[[#This Row],[Thames Turbo Sprint Triathlon]]/$M$3</f>
        <v>1</v>
      </c>
      <c r="V1166" s="55">
        <f t="shared" si="435"/>
        <v>1</v>
      </c>
      <c r="W1166" s="55">
        <f t="shared" si="436"/>
        <v>1</v>
      </c>
      <c r="X1166" s="55">
        <f t="shared" si="437"/>
        <v>1</v>
      </c>
      <c r="Y1166" s="55">
        <f t="shared" si="438"/>
        <v>1</v>
      </c>
      <c r="Z1166" s="55">
        <f>+Table1[[#This Row],[Hillingdon Sprint Triathlon]]/$R$3</f>
        <v>1</v>
      </c>
      <c r="AA1166" s="55">
        <f>+Table1[[#This Row],[London Fields]]/$S$3</f>
        <v>1</v>
      </c>
      <c r="AB1166" s="55">
        <f>+Table1[[#This Row],[Jekyll &amp; Hyde Park Duathlon]]/$T$3</f>
        <v>0.26815642458100558</v>
      </c>
      <c r="AC1166" s="65">
        <f t="shared" si="439"/>
        <v>3.2681564245810053</v>
      </c>
      <c r="AD1166" s="55"/>
      <c r="AE1166" s="55"/>
      <c r="AF1166" s="55"/>
      <c r="AG1166" s="55"/>
      <c r="AH1166" s="55"/>
      <c r="AI1166" s="55">
        <f>+AC1166</f>
        <v>3.2681564245810053</v>
      </c>
      <c r="AJ1166" s="73">
        <f>COUNT(Table1[[#This Row],[F open]:[M SuperVet]])</f>
        <v>1</v>
      </c>
    </row>
    <row r="1167" spans="1:36" hidden="1" x14ac:dyDescent="0.2">
      <c r="A1167" s="16" t="str">
        <f t="shared" si="433"/>
        <v xml:space="preserve"> </v>
      </c>
      <c r="B1167" s="16" t="s">
        <v>1040</v>
      </c>
      <c r="C1167" s="15"/>
      <c r="D1167" s="29" t="s">
        <v>397</v>
      </c>
      <c r="E1167" s="29" t="s">
        <v>188</v>
      </c>
      <c r="F1167" s="82">
        <f t="shared" si="434"/>
        <v>1396</v>
      </c>
      <c r="G1167" s="82" t="str">
        <f>IF(Table1[[#This Row],[F open]]=""," ",RANK(AD1167,$AD$5:$AD$1454,1))</f>
        <v xml:space="preserve"> </v>
      </c>
      <c r="H1167" s="82" t="str">
        <f>IF(Table1[[#This Row],[F Vet]]=""," ",RANK(AE1167,$AE$5:$AE$1454,1))</f>
        <v xml:space="preserve"> </v>
      </c>
      <c r="I1167" s="82" t="str">
        <f>IF(Table1[[#This Row],[F SuperVet]]=""," ",RANK(AF1167,$AF$5:$AF$1454,1))</f>
        <v xml:space="preserve"> </v>
      </c>
      <c r="J1167" s="82" t="str">
        <f>IF(Table1[[#This Row],[M Open]]=""," ",RANK(AG1167,$AG$5:$AG$1454,1))</f>
        <v xml:space="preserve"> </v>
      </c>
      <c r="K1167" s="82">
        <f>IF(Table1[[#This Row],[M Vet]]=""," ",RANK(AH1167,$AH$5:$AH$1454,1))</f>
        <v>317</v>
      </c>
      <c r="L1167" s="82" t="str">
        <f>IF(Table1[[#This Row],[M SuperVet]]=""," ",RANK(AI1167,$AI$5:$AI$1454,1))</f>
        <v xml:space="preserve"> </v>
      </c>
      <c r="M1167" s="74">
        <v>389</v>
      </c>
      <c r="N1167" s="74">
        <v>176</v>
      </c>
      <c r="O1167" s="74">
        <v>47</v>
      </c>
      <c r="P1167" s="74">
        <v>128</v>
      </c>
      <c r="Q1167" s="17">
        <v>515</v>
      </c>
      <c r="R1167" s="17">
        <v>139</v>
      </c>
      <c r="S1167" s="17">
        <v>104</v>
      </c>
      <c r="T1167" s="17">
        <v>179</v>
      </c>
      <c r="U1167" s="55">
        <f>+Table1[[#This Row],[Thames Turbo Sprint Triathlon]]/$M$3</f>
        <v>0.96287128712871284</v>
      </c>
      <c r="V1167" s="55">
        <f t="shared" si="435"/>
        <v>1</v>
      </c>
      <c r="W1167" s="55">
        <f t="shared" si="436"/>
        <v>1</v>
      </c>
      <c r="X1167" s="55">
        <f t="shared" si="437"/>
        <v>1</v>
      </c>
      <c r="Y1167" s="55">
        <f t="shared" si="438"/>
        <v>1</v>
      </c>
      <c r="Z1167" s="55">
        <f>+Table1[[#This Row],[Hillingdon Sprint Triathlon]]/$R$3</f>
        <v>1</v>
      </c>
      <c r="AA1167" s="55">
        <f>+Table1[[#This Row],[London Fields]]/$S$3</f>
        <v>1</v>
      </c>
      <c r="AB1167" s="55">
        <f>+Table1[[#This Row],[Jekyll &amp; Hyde Park Duathlon]]/$T$3</f>
        <v>1</v>
      </c>
      <c r="AC1167" s="65">
        <f t="shared" si="439"/>
        <v>3.9628712871287126</v>
      </c>
      <c r="AD1167" s="55"/>
      <c r="AE1167" s="55"/>
      <c r="AF1167" s="55"/>
      <c r="AG1167" s="55"/>
      <c r="AH1167" s="55">
        <f t="shared" ref="AH1167:AH1169" si="441">+AC1167</f>
        <v>3.9628712871287126</v>
      </c>
      <c r="AI1167" s="55"/>
      <c r="AJ1167" s="73">
        <f>COUNT(Table1[[#This Row],[F open]:[M SuperVet]])</f>
        <v>1</v>
      </c>
    </row>
    <row r="1168" spans="1:36" hidden="1" x14ac:dyDescent="0.2">
      <c r="A1168" s="16" t="str">
        <f t="shared" si="433"/>
        <v xml:space="preserve"> </v>
      </c>
      <c r="B1168" s="16" t="s">
        <v>411</v>
      </c>
      <c r="C1168" s="15" t="s">
        <v>144</v>
      </c>
      <c r="D1168" s="29" t="s">
        <v>397</v>
      </c>
      <c r="E1168" s="29" t="s">
        <v>188</v>
      </c>
      <c r="F1168" s="82">
        <f t="shared" si="434"/>
        <v>86</v>
      </c>
      <c r="G1168" s="82" t="str">
        <f>IF(Table1[[#This Row],[F open]]=""," ",RANK(AD1168,$AD$5:$AD$1454,1))</f>
        <v xml:space="preserve"> </v>
      </c>
      <c r="H1168" s="82" t="str">
        <f>IF(Table1[[#This Row],[F Vet]]=""," ",RANK(AE1168,$AE$5:$AE$1454,1))</f>
        <v xml:space="preserve"> </v>
      </c>
      <c r="I1168" s="82" t="str">
        <f>IF(Table1[[#This Row],[F SuperVet]]=""," ",RANK(AF1168,$AF$5:$AF$1454,1))</f>
        <v xml:space="preserve"> </v>
      </c>
      <c r="J1168" s="82" t="str">
        <f>IF(Table1[[#This Row],[M Open]]=""," ",RANK(AG1168,$AG$5:$AG$1454,1))</f>
        <v xml:space="preserve"> </v>
      </c>
      <c r="K1168" s="82">
        <f>IF(Table1[[#This Row],[M Vet]]=""," ",RANK(AH1168,$AH$5:$AH$1454,1))</f>
        <v>26</v>
      </c>
      <c r="L1168" s="82" t="str">
        <f>IF(Table1[[#This Row],[M SuperVet]]=""," ",RANK(AI1168,$AI$5:$AI$1454,1))</f>
        <v xml:space="preserve"> </v>
      </c>
      <c r="M1168" s="74">
        <v>115</v>
      </c>
      <c r="N1168" s="74">
        <v>46</v>
      </c>
      <c r="O1168" s="74">
        <v>47</v>
      </c>
      <c r="P1168" s="74">
        <v>128</v>
      </c>
      <c r="Q1168" s="17">
        <v>515</v>
      </c>
      <c r="R1168" s="17">
        <v>139</v>
      </c>
      <c r="S1168" s="17">
        <v>104</v>
      </c>
      <c r="T1168" s="17">
        <v>179</v>
      </c>
      <c r="U1168" s="55">
        <f>+Table1[[#This Row],[Thames Turbo Sprint Triathlon]]/$M$3</f>
        <v>0.28465346534653463</v>
      </c>
      <c r="V1168" s="55">
        <f t="shared" si="435"/>
        <v>0.26136363636363635</v>
      </c>
      <c r="W1168" s="55">
        <f t="shared" si="436"/>
        <v>1</v>
      </c>
      <c r="X1168" s="55">
        <f t="shared" si="437"/>
        <v>1</v>
      </c>
      <c r="Y1168" s="55">
        <f t="shared" si="438"/>
        <v>1</v>
      </c>
      <c r="Z1168" s="55">
        <f>+Table1[[#This Row],[Hillingdon Sprint Triathlon]]/$R$3</f>
        <v>1</v>
      </c>
      <c r="AA1168" s="55">
        <f>+Table1[[#This Row],[London Fields]]/$S$3</f>
        <v>1</v>
      </c>
      <c r="AB1168" s="55">
        <f>+Table1[[#This Row],[Jekyll &amp; Hyde Park Duathlon]]/$T$3</f>
        <v>1</v>
      </c>
      <c r="AC1168" s="65">
        <f t="shared" si="439"/>
        <v>2.5460171017101709</v>
      </c>
      <c r="AD1168" s="55"/>
      <c r="AE1168" s="55"/>
      <c r="AF1168" s="55"/>
      <c r="AG1168" s="55"/>
      <c r="AH1168" s="55">
        <f t="shared" si="441"/>
        <v>2.5460171017101709</v>
      </c>
      <c r="AI1168" s="55"/>
      <c r="AJ1168" s="73">
        <f>COUNT(Table1[[#This Row],[F open]:[M SuperVet]])</f>
        <v>1</v>
      </c>
    </row>
    <row r="1169" spans="1:36" hidden="1" x14ac:dyDescent="0.2">
      <c r="A1169" s="16" t="str">
        <f t="shared" si="433"/>
        <v xml:space="preserve"> </v>
      </c>
      <c r="B1169" s="16" t="s">
        <v>928</v>
      </c>
      <c r="C1169" s="15"/>
      <c r="D1169" s="29" t="s">
        <v>397</v>
      </c>
      <c r="E1169" s="29" t="s">
        <v>188</v>
      </c>
      <c r="F1169" s="82">
        <f t="shared" si="434"/>
        <v>959</v>
      </c>
      <c r="G1169" s="82" t="str">
        <f>IF(Table1[[#This Row],[F open]]=""," ",RANK(AD1169,$AD$5:$AD$1454,1))</f>
        <v xml:space="preserve"> </v>
      </c>
      <c r="H1169" s="82" t="str">
        <f>IF(Table1[[#This Row],[F Vet]]=""," ",RANK(AE1169,$AE$5:$AE$1454,1))</f>
        <v xml:space="preserve"> </v>
      </c>
      <c r="I1169" s="82" t="str">
        <f>IF(Table1[[#This Row],[F SuperVet]]=""," ",RANK(AF1169,$AF$5:$AF$1454,1))</f>
        <v xml:space="preserve"> </v>
      </c>
      <c r="J1169" s="82" t="str">
        <f>IF(Table1[[#This Row],[M Open]]=""," ",RANK(AG1169,$AG$5:$AG$1454,1))</f>
        <v xml:space="preserve"> </v>
      </c>
      <c r="K1169" s="82">
        <f>IF(Table1[[#This Row],[M Vet]]=""," ",RANK(AH1169,$AH$5:$AH$1454,1))</f>
        <v>241</v>
      </c>
      <c r="L1169" s="82" t="str">
        <f>IF(Table1[[#This Row],[M SuperVet]]=""," ",RANK(AI1169,$AI$5:$AI$1454,1))</f>
        <v xml:space="preserve"> </v>
      </c>
      <c r="M1169" s="74">
        <v>272</v>
      </c>
      <c r="N1169" s="74">
        <v>176</v>
      </c>
      <c r="O1169" s="74">
        <v>47</v>
      </c>
      <c r="P1169" s="74">
        <v>128</v>
      </c>
      <c r="Q1169" s="17">
        <v>515</v>
      </c>
      <c r="R1169" s="17">
        <v>139</v>
      </c>
      <c r="S1169" s="17">
        <v>104</v>
      </c>
      <c r="T1169" s="17">
        <v>179</v>
      </c>
      <c r="U1169" s="55">
        <f>+Table1[[#This Row],[Thames Turbo Sprint Triathlon]]/$M$3</f>
        <v>0.67326732673267331</v>
      </c>
      <c r="V1169" s="55">
        <f t="shared" si="435"/>
        <v>1</v>
      </c>
      <c r="W1169" s="55">
        <f t="shared" si="436"/>
        <v>1</v>
      </c>
      <c r="X1169" s="55">
        <f t="shared" si="437"/>
        <v>1</v>
      </c>
      <c r="Y1169" s="55">
        <f t="shared" si="438"/>
        <v>1</v>
      </c>
      <c r="Z1169" s="55">
        <f>+Table1[[#This Row],[Hillingdon Sprint Triathlon]]/$R$3</f>
        <v>1</v>
      </c>
      <c r="AA1169" s="55">
        <f>+Table1[[#This Row],[London Fields]]/$S$3</f>
        <v>1</v>
      </c>
      <c r="AB1169" s="55">
        <f>+Table1[[#This Row],[Jekyll &amp; Hyde Park Duathlon]]/$T$3</f>
        <v>1</v>
      </c>
      <c r="AC1169" s="65">
        <f t="shared" si="439"/>
        <v>3.6732673267326734</v>
      </c>
      <c r="AD1169" s="55"/>
      <c r="AE1169" s="55"/>
      <c r="AF1169" s="55"/>
      <c r="AG1169" s="55"/>
      <c r="AH1169" s="55">
        <f t="shared" si="441"/>
        <v>3.6732673267326734</v>
      </c>
      <c r="AI1169" s="55"/>
      <c r="AJ1169" s="73">
        <f>COUNT(Table1[[#This Row],[F open]:[M SuperVet]])</f>
        <v>1</v>
      </c>
    </row>
    <row r="1170" spans="1:36" hidden="1" x14ac:dyDescent="0.2">
      <c r="A1170" s="16" t="str">
        <f t="shared" si="433"/>
        <v xml:space="preserve"> </v>
      </c>
      <c r="B1170" s="16" t="s">
        <v>2064</v>
      </c>
      <c r="C1170" s="15" t="s">
        <v>96</v>
      </c>
      <c r="D1170" s="29" t="s">
        <v>217</v>
      </c>
      <c r="E1170" s="29" t="s">
        <v>188</v>
      </c>
      <c r="F1170" s="82">
        <f t="shared" si="434"/>
        <v>152</v>
      </c>
      <c r="G1170" s="82" t="str">
        <f>IF(Table1[[#This Row],[F open]]=""," ",RANK(AD1170,$AD$5:$AD$1454,1))</f>
        <v xml:space="preserve"> </v>
      </c>
      <c r="H1170" s="82" t="str">
        <f>IF(Table1[[#This Row],[F Vet]]=""," ",RANK(AE1170,$AE$5:$AE$1454,1))</f>
        <v xml:space="preserve"> </v>
      </c>
      <c r="I1170" s="82" t="str">
        <f>IF(Table1[[#This Row],[F SuperVet]]=""," ",RANK(AF1170,$AF$5:$AF$1454,1))</f>
        <v xml:space="preserve"> </v>
      </c>
      <c r="J1170" s="82">
        <f>IF(Table1[[#This Row],[M Open]]=""," ",RANK(AG1170,$AG$5:$AG$1454,1))</f>
        <v>82</v>
      </c>
      <c r="K1170" s="82" t="str">
        <f>IF(Table1[[#This Row],[M Vet]]=""," ",RANK(AH1170,$AH$5:$AH$1454,1))</f>
        <v xml:space="preserve"> </v>
      </c>
      <c r="L1170" s="82" t="str">
        <f>IF(Table1[[#This Row],[M SuperVet]]=""," ",RANK(AI1170,$AI$5:$AI$1454,1))</f>
        <v xml:space="preserve"> </v>
      </c>
      <c r="M1170" s="74">
        <v>404</v>
      </c>
      <c r="N1170" s="74">
        <v>176</v>
      </c>
      <c r="O1170" s="74">
        <v>47</v>
      </c>
      <c r="P1170" s="74">
        <v>128</v>
      </c>
      <c r="Q1170" s="17">
        <v>515</v>
      </c>
      <c r="R1170" s="17">
        <v>139</v>
      </c>
      <c r="S1170" s="17">
        <v>4</v>
      </c>
      <c r="T1170" s="17">
        <v>179</v>
      </c>
      <c r="U1170" s="55">
        <f>+Table1[[#This Row],[Thames Turbo Sprint Triathlon]]/$M$3</f>
        <v>1</v>
      </c>
      <c r="V1170" s="55">
        <f t="shared" si="435"/>
        <v>1</v>
      </c>
      <c r="W1170" s="55">
        <f t="shared" si="436"/>
        <v>1</v>
      </c>
      <c r="X1170" s="55">
        <f t="shared" si="437"/>
        <v>1</v>
      </c>
      <c r="Y1170" s="55">
        <f t="shared" si="438"/>
        <v>1</v>
      </c>
      <c r="Z1170" s="55">
        <f>+Table1[[#This Row],[Hillingdon Sprint Triathlon]]/$R$3</f>
        <v>1</v>
      </c>
      <c r="AA1170" s="55">
        <f>+Table1[[#This Row],[London Fields]]/$S$3</f>
        <v>3.8461538461538464E-2</v>
      </c>
      <c r="AB1170" s="55">
        <f>+Table1[[#This Row],[Jekyll &amp; Hyde Park Duathlon]]/$T$3</f>
        <v>1</v>
      </c>
      <c r="AC1170" s="65">
        <f t="shared" si="439"/>
        <v>3.0384615384615383</v>
      </c>
      <c r="AD1170" s="55"/>
      <c r="AE1170" s="55"/>
      <c r="AF1170" s="55"/>
      <c r="AG1170" s="55">
        <f t="shared" ref="AG1170:AG1177" si="442">+AC1170</f>
        <v>3.0384615384615383</v>
      </c>
      <c r="AH1170" s="55"/>
      <c r="AI1170" s="55"/>
      <c r="AJ1170" s="73">
        <f>COUNT(Table1[[#This Row],[F open]:[M SuperVet]])</f>
        <v>1</v>
      </c>
    </row>
    <row r="1171" spans="1:36" hidden="1" x14ac:dyDescent="0.2">
      <c r="A1171" s="16" t="str">
        <f t="shared" si="433"/>
        <v xml:space="preserve"> </v>
      </c>
      <c r="B1171" s="16" t="s">
        <v>1806</v>
      </c>
      <c r="C1171" s="15"/>
      <c r="D1171" s="29" t="s">
        <v>217</v>
      </c>
      <c r="E1171" s="29" t="s">
        <v>188</v>
      </c>
      <c r="F1171" s="82">
        <f t="shared" si="434"/>
        <v>810</v>
      </c>
      <c r="G1171" s="82" t="str">
        <f>IF(Table1[[#This Row],[F open]]=""," ",RANK(AD1171,$AD$5:$AD$1454,1))</f>
        <v xml:space="preserve"> </v>
      </c>
      <c r="H1171" s="82" t="str">
        <f>IF(Table1[[#This Row],[F Vet]]=""," ",RANK(AE1171,$AE$5:$AE$1454,1))</f>
        <v xml:space="preserve"> </v>
      </c>
      <c r="I1171" s="82" t="str">
        <f>IF(Table1[[#This Row],[F SuperVet]]=""," ",RANK(AF1171,$AF$5:$AF$1454,1))</f>
        <v xml:space="preserve"> </v>
      </c>
      <c r="J1171" s="82">
        <f>IF(Table1[[#This Row],[M Open]]=""," ",RANK(AG1171,$AG$5:$AG$1454,1))</f>
        <v>426</v>
      </c>
      <c r="K1171" s="82" t="str">
        <f>IF(Table1[[#This Row],[M Vet]]=""," ",RANK(AH1171,$AH$5:$AH$1454,1))</f>
        <v xml:space="preserve"> </v>
      </c>
      <c r="L1171" s="82" t="str">
        <f>IF(Table1[[#This Row],[M SuperVet]]=""," ",RANK(AI1171,$AI$5:$AI$1454,1))</f>
        <v xml:space="preserve"> </v>
      </c>
      <c r="M1171" s="74">
        <v>404</v>
      </c>
      <c r="N1171" s="74">
        <v>176</v>
      </c>
      <c r="O1171" s="74">
        <v>47</v>
      </c>
      <c r="P1171" s="74">
        <v>128</v>
      </c>
      <c r="Q1171" s="17">
        <v>294</v>
      </c>
      <c r="R1171" s="17">
        <v>139</v>
      </c>
      <c r="S1171" s="17">
        <v>104</v>
      </c>
      <c r="T1171" s="17">
        <v>179</v>
      </c>
      <c r="U1171" s="55">
        <f>+Table1[[#This Row],[Thames Turbo Sprint Triathlon]]/$M$3</f>
        <v>1</v>
      </c>
      <c r="V1171" s="55">
        <f t="shared" si="435"/>
        <v>1</v>
      </c>
      <c r="W1171" s="55">
        <f t="shared" si="436"/>
        <v>1</v>
      </c>
      <c r="X1171" s="55">
        <f t="shared" si="437"/>
        <v>1</v>
      </c>
      <c r="Y1171" s="55">
        <f t="shared" si="438"/>
        <v>0.57087378640776698</v>
      </c>
      <c r="Z1171" s="55">
        <f>+Table1[[#This Row],[Hillingdon Sprint Triathlon]]/$R$3</f>
        <v>1</v>
      </c>
      <c r="AA1171" s="55">
        <f>+Table1[[#This Row],[London Fields]]/$S$3</f>
        <v>1</v>
      </c>
      <c r="AB1171" s="55">
        <f>+Table1[[#This Row],[Jekyll &amp; Hyde Park Duathlon]]/$T$3</f>
        <v>1</v>
      </c>
      <c r="AC1171" s="65">
        <f t="shared" si="439"/>
        <v>3.5708737864077671</v>
      </c>
      <c r="AD1171" s="55"/>
      <c r="AE1171" s="55"/>
      <c r="AF1171" s="55"/>
      <c r="AG1171" s="55">
        <f t="shared" si="442"/>
        <v>3.5708737864077671</v>
      </c>
      <c r="AH1171" s="55"/>
      <c r="AI1171" s="55"/>
      <c r="AJ1171" s="73">
        <f>COUNT(Table1[[#This Row],[F open]:[M SuperVet]])</f>
        <v>1</v>
      </c>
    </row>
    <row r="1172" spans="1:36" hidden="1" x14ac:dyDescent="0.2">
      <c r="A1172" s="16" t="str">
        <f t="shared" si="433"/>
        <v xml:space="preserve"> </v>
      </c>
      <c r="B1172" s="16" t="s">
        <v>778</v>
      </c>
      <c r="C1172" s="15" t="s">
        <v>94</v>
      </c>
      <c r="D1172" s="29" t="s">
        <v>217</v>
      </c>
      <c r="E1172" s="29" t="s">
        <v>188</v>
      </c>
      <c r="F1172" s="82">
        <f t="shared" si="434"/>
        <v>302</v>
      </c>
      <c r="G1172" s="82" t="str">
        <f>IF(Table1[[#This Row],[F open]]=""," ",RANK(AD1172,$AD$5:$AD$1454,1))</f>
        <v xml:space="preserve"> </v>
      </c>
      <c r="H1172" s="82" t="str">
        <f>IF(Table1[[#This Row],[F Vet]]=""," ",RANK(AE1172,$AE$5:$AE$1454,1))</f>
        <v xml:space="preserve"> </v>
      </c>
      <c r="I1172" s="82" t="str">
        <f>IF(Table1[[#This Row],[F SuperVet]]=""," ",RANK(AF1172,$AF$5:$AF$1454,1))</f>
        <v xml:space="preserve"> </v>
      </c>
      <c r="J1172" s="82">
        <f>IF(Table1[[#This Row],[M Open]]=""," ",RANK(AG1172,$AG$5:$AG$1454,1))</f>
        <v>180</v>
      </c>
      <c r="K1172" s="82" t="str">
        <f>IF(Table1[[#This Row],[M Vet]]=""," ",RANK(AH1172,$AH$5:$AH$1454,1))</f>
        <v xml:space="preserve"> </v>
      </c>
      <c r="L1172" s="82" t="str">
        <f>IF(Table1[[#This Row],[M SuperVet]]=""," ",RANK(AI1172,$AI$5:$AI$1454,1))</f>
        <v xml:space="preserve"> </v>
      </c>
      <c r="M1172" s="74">
        <v>69</v>
      </c>
      <c r="N1172" s="74">
        <v>176</v>
      </c>
      <c r="O1172" s="74">
        <v>47</v>
      </c>
      <c r="P1172" s="74">
        <v>128</v>
      </c>
      <c r="Q1172" s="17">
        <v>515</v>
      </c>
      <c r="R1172" s="17">
        <v>139</v>
      </c>
      <c r="S1172" s="17">
        <v>104</v>
      </c>
      <c r="T1172" s="17">
        <v>179</v>
      </c>
      <c r="U1172" s="55">
        <f>+Table1[[#This Row],[Thames Turbo Sprint Triathlon]]/$M$3</f>
        <v>0.1707920792079208</v>
      </c>
      <c r="V1172" s="55">
        <f t="shared" si="435"/>
        <v>1</v>
      </c>
      <c r="W1172" s="55">
        <f t="shared" si="436"/>
        <v>1</v>
      </c>
      <c r="X1172" s="55">
        <f t="shared" si="437"/>
        <v>1</v>
      </c>
      <c r="Y1172" s="55">
        <f t="shared" si="438"/>
        <v>1</v>
      </c>
      <c r="Z1172" s="55">
        <f>+Table1[[#This Row],[Hillingdon Sprint Triathlon]]/$R$3</f>
        <v>1</v>
      </c>
      <c r="AA1172" s="55">
        <f>+Table1[[#This Row],[London Fields]]/$S$3</f>
        <v>1</v>
      </c>
      <c r="AB1172" s="55">
        <f>+Table1[[#This Row],[Jekyll &amp; Hyde Park Duathlon]]/$T$3</f>
        <v>1</v>
      </c>
      <c r="AC1172" s="65">
        <f t="shared" si="439"/>
        <v>3.1707920792079207</v>
      </c>
      <c r="AD1172" s="55"/>
      <c r="AE1172" s="55"/>
      <c r="AF1172" s="55"/>
      <c r="AG1172" s="55">
        <f t="shared" si="442"/>
        <v>3.1707920792079207</v>
      </c>
      <c r="AH1172" s="55"/>
      <c r="AI1172" s="55"/>
      <c r="AJ1172" s="73">
        <f>COUNT(Table1[[#This Row],[F open]:[M SuperVet]])</f>
        <v>1</v>
      </c>
    </row>
    <row r="1173" spans="1:36" hidden="1" x14ac:dyDescent="0.2">
      <c r="A1173" s="16" t="str">
        <f t="shared" si="433"/>
        <v xml:space="preserve"> </v>
      </c>
      <c r="B1173" s="16" t="s">
        <v>233</v>
      </c>
      <c r="C1173" s="15" t="s">
        <v>228</v>
      </c>
      <c r="D1173" s="29" t="s">
        <v>217</v>
      </c>
      <c r="E1173" s="29" t="s">
        <v>188</v>
      </c>
      <c r="F1173" s="82">
        <f t="shared" si="434"/>
        <v>154</v>
      </c>
      <c r="G1173" s="82" t="str">
        <f>IF(Table1[[#This Row],[F open]]=""," ",RANK(AD1173,$AD$5:$AD$1454,1))</f>
        <v xml:space="preserve"> </v>
      </c>
      <c r="H1173" s="82" t="str">
        <f>IF(Table1[[#This Row],[F Vet]]=""," ",RANK(AE1173,$AE$5:$AE$1454,1))</f>
        <v xml:space="preserve"> </v>
      </c>
      <c r="I1173" s="82" t="str">
        <f>IF(Table1[[#This Row],[F SuperVet]]=""," ",RANK(AF1173,$AF$5:$AF$1454,1))</f>
        <v xml:space="preserve"> </v>
      </c>
      <c r="J1173" s="82">
        <f>IF(Table1[[#This Row],[M Open]]=""," ",RANK(AG1173,$AG$5:$AG$1454,1))</f>
        <v>84</v>
      </c>
      <c r="K1173" s="82" t="str">
        <f>IF(Table1[[#This Row],[M Vet]]=""," ",RANK(AH1173,$AH$5:$AH$1454,1))</f>
        <v xml:space="preserve"> </v>
      </c>
      <c r="L1173" s="82" t="str">
        <f>IF(Table1[[#This Row],[M SuperVet]]=""," ",RANK(AI1173,$AI$5:$AI$1454,1))</f>
        <v xml:space="preserve"> </v>
      </c>
      <c r="M1173" s="74">
        <v>16</v>
      </c>
      <c r="N1173" s="74">
        <v>176</v>
      </c>
      <c r="O1173" s="74">
        <v>47</v>
      </c>
      <c r="P1173" s="74">
        <v>128</v>
      </c>
      <c r="Q1173" s="17">
        <v>515</v>
      </c>
      <c r="R1173" s="17">
        <v>139</v>
      </c>
      <c r="S1173" s="17">
        <v>104</v>
      </c>
      <c r="T1173" s="17">
        <v>179</v>
      </c>
      <c r="U1173" s="55">
        <f>+Table1[[#This Row],[Thames Turbo Sprint Triathlon]]/$M$3</f>
        <v>3.9603960396039604E-2</v>
      </c>
      <c r="V1173" s="55">
        <f t="shared" si="435"/>
        <v>1</v>
      </c>
      <c r="W1173" s="55">
        <f t="shared" si="436"/>
        <v>1</v>
      </c>
      <c r="X1173" s="55">
        <f t="shared" si="437"/>
        <v>1</v>
      </c>
      <c r="Y1173" s="55">
        <f t="shared" si="438"/>
        <v>1</v>
      </c>
      <c r="Z1173" s="55">
        <f>+Table1[[#This Row],[Hillingdon Sprint Triathlon]]/$R$3</f>
        <v>1</v>
      </c>
      <c r="AA1173" s="55">
        <f>+Table1[[#This Row],[London Fields]]/$S$3</f>
        <v>1</v>
      </c>
      <c r="AB1173" s="55">
        <f>+Table1[[#This Row],[Jekyll &amp; Hyde Park Duathlon]]/$T$3</f>
        <v>1</v>
      </c>
      <c r="AC1173" s="65">
        <f t="shared" si="439"/>
        <v>3.0396039603960396</v>
      </c>
      <c r="AD1173" s="55"/>
      <c r="AE1173" s="55"/>
      <c r="AF1173" s="55"/>
      <c r="AG1173" s="55">
        <f t="shared" si="442"/>
        <v>3.0396039603960396</v>
      </c>
      <c r="AH1173" s="55"/>
      <c r="AI1173" s="55"/>
      <c r="AJ1173" s="73">
        <f>COUNT(Table1[[#This Row],[F open]:[M SuperVet]])</f>
        <v>1</v>
      </c>
    </row>
    <row r="1174" spans="1:36" hidden="1" x14ac:dyDescent="0.2">
      <c r="A1174" s="16" t="str">
        <f t="shared" si="433"/>
        <v xml:space="preserve"> </v>
      </c>
      <c r="B1174" s="16" t="s">
        <v>1803</v>
      </c>
      <c r="C1174" s="15"/>
      <c r="D1174" s="29" t="s">
        <v>217</v>
      </c>
      <c r="E1174" s="29" t="s">
        <v>188</v>
      </c>
      <c r="F1174" s="82">
        <f t="shared" si="434"/>
        <v>803</v>
      </c>
      <c r="G1174" s="82" t="str">
        <f>IF(Table1[[#This Row],[F open]]=""," ",RANK(AD1174,$AD$5:$AD$1454,1))</f>
        <v xml:space="preserve"> </v>
      </c>
      <c r="H1174" s="82" t="str">
        <f>IF(Table1[[#This Row],[F Vet]]=""," ",RANK(AE1174,$AE$5:$AE$1454,1))</f>
        <v xml:space="preserve"> </v>
      </c>
      <c r="I1174" s="82" t="str">
        <f>IF(Table1[[#This Row],[F SuperVet]]=""," ",RANK(AF1174,$AF$5:$AF$1454,1))</f>
        <v xml:space="preserve"> </v>
      </c>
      <c r="J1174" s="82">
        <f>IF(Table1[[#This Row],[M Open]]=""," ",RANK(AG1174,$AG$5:$AG$1454,1))</f>
        <v>422</v>
      </c>
      <c r="K1174" s="82" t="str">
        <f>IF(Table1[[#This Row],[M Vet]]=""," ",RANK(AH1174,$AH$5:$AH$1454,1))</f>
        <v xml:space="preserve"> </v>
      </c>
      <c r="L1174" s="82" t="str">
        <f>IF(Table1[[#This Row],[M SuperVet]]=""," ",RANK(AI1174,$AI$5:$AI$1454,1))</f>
        <v xml:space="preserve"> </v>
      </c>
      <c r="M1174" s="74">
        <v>404</v>
      </c>
      <c r="N1174" s="74">
        <v>176</v>
      </c>
      <c r="O1174" s="74">
        <v>47</v>
      </c>
      <c r="P1174" s="74">
        <v>128</v>
      </c>
      <c r="Q1174" s="17">
        <v>291</v>
      </c>
      <c r="R1174" s="17">
        <v>139</v>
      </c>
      <c r="S1174" s="17">
        <v>104</v>
      </c>
      <c r="T1174" s="17">
        <v>179</v>
      </c>
      <c r="U1174" s="55">
        <f>+Table1[[#This Row],[Thames Turbo Sprint Triathlon]]/$M$3</f>
        <v>1</v>
      </c>
      <c r="V1174" s="55">
        <f t="shared" si="435"/>
        <v>1</v>
      </c>
      <c r="W1174" s="55">
        <f t="shared" si="436"/>
        <v>1</v>
      </c>
      <c r="X1174" s="55">
        <f t="shared" si="437"/>
        <v>1</v>
      </c>
      <c r="Y1174" s="55">
        <f t="shared" si="438"/>
        <v>0.56504854368932034</v>
      </c>
      <c r="Z1174" s="55">
        <f>+Table1[[#This Row],[Hillingdon Sprint Triathlon]]/$R$3</f>
        <v>1</v>
      </c>
      <c r="AA1174" s="55">
        <f>+Table1[[#This Row],[London Fields]]/$S$3</f>
        <v>1</v>
      </c>
      <c r="AB1174" s="55">
        <f>+Table1[[#This Row],[Jekyll &amp; Hyde Park Duathlon]]/$T$3</f>
        <v>1</v>
      </c>
      <c r="AC1174" s="65">
        <f t="shared" si="439"/>
        <v>3.5650485436893202</v>
      </c>
      <c r="AD1174" s="55"/>
      <c r="AE1174" s="55"/>
      <c r="AF1174" s="55"/>
      <c r="AG1174" s="55">
        <f t="shared" si="442"/>
        <v>3.5650485436893202</v>
      </c>
      <c r="AH1174" s="55"/>
      <c r="AI1174" s="55"/>
      <c r="AJ1174" s="73">
        <f>COUNT(Table1[[#This Row],[F open]:[M SuperVet]])</f>
        <v>1</v>
      </c>
    </row>
    <row r="1175" spans="1:36" hidden="1" x14ac:dyDescent="0.2">
      <c r="A1175" s="16" t="str">
        <f t="shared" si="433"/>
        <v xml:space="preserve"> </v>
      </c>
      <c r="B1175" s="16" t="s">
        <v>2047</v>
      </c>
      <c r="C1175" s="15" t="s">
        <v>219</v>
      </c>
      <c r="D1175" s="29" t="s">
        <v>217</v>
      </c>
      <c r="E1175" s="29" t="s">
        <v>1530</v>
      </c>
      <c r="F1175" s="82">
        <f t="shared" si="434"/>
        <v>1320</v>
      </c>
      <c r="G1175" s="82" t="str">
        <f>IF(Table1[[#This Row],[F open]]=""," ",RANK(AD1175,$AD$5:$AD$1454,1))</f>
        <v xml:space="preserve"> </v>
      </c>
      <c r="H1175" s="82" t="str">
        <f>IF(Table1[[#This Row],[F Vet]]=""," ",RANK(AE1175,$AE$5:$AE$1454,1))</f>
        <v xml:space="preserve"> </v>
      </c>
      <c r="I1175" s="82" t="str">
        <f>IF(Table1[[#This Row],[F SuperVet]]=""," ",RANK(AF1175,$AF$5:$AF$1454,1))</f>
        <v xml:space="preserve"> </v>
      </c>
      <c r="J1175" s="82">
        <f>IF(Table1[[#This Row],[M Open]]=""," ",RANK(AG1175,$AG$5:$AG$1454,1))</f>
        <v>571</v>
      </c>
      <c r="K1175" s="82" t="str">
        <f>IF(Table1[[#This Row],[M Vet]]=""," ",RANK(AH1175,$AH$5:$AH$1454,1))</f>
        <v xml:space="preserve"> </v>
      </c>
      <c r="L1175" s="82" t="str">
        <f>IF(Table1[[#This Row],[M SuperVet]]=""," ",RANK(AI1175,$AI$5:$AI$1454,1))</f>
        <v xml:space="preserve"> </v>
      </c>
      <c r="M1175" s="74">
        <v>404</v>
      </c>
      <c r="N1175" s="74">
        <v>176</v>
      </c>
      <c r="O1175" s="74">
        <v>47</v>
      </c>
      <c r="P1175" s="74">
        <v>128</v>
      </c>
      <c r="Q1175" s="17">
        <v>515</v>
      </c>
      <c r="R1175" s="17">
        <v>127</v>
      </c>
      <c r="S1175" s="17">
        <v>104</v>
      </c>
      <c r="T1175" s="17">
        <v>179</v>
      </c>
      <c r="U1175" s="55">
        <f>+Table1[[#This Row],[Thames Turbo Sprint Triathlon]]/$M$3</f>
        <v>1</v>
      </c>
      <c r="V1175" s="55">
        <f t="shared" si="435"/>
        <v>1</v>
      </c>
      <c r="W1175" s="55">
        <f t="shared" si="436"/>
        <v>1</v>
      </c>
      <c r="X1175" s="55">
        <f t="shared" si="437"/>
        <v>1</v>
      </c>
      <c r="Y1175" s="55">
        <f t="shared" si="438"/>
        <v>1</v>
      </c>
      <c r="Z1175" s="55">
        <f>+Table1[[#This Row],[Hillingdon Sprint Triathlon]]/$R$3</f>
        <v>0.91366906474820142</v>
      </c>
      <c r="AA1175" s="55">
        <f>+Table1[[#This Row],[London Fields]]/$S$3</f>
        <v>1</v>
      </c>
      <c r="AB1175" s="55">
        <f>+Table1[[#This Row],[Jekyll &amp; Hyde Park Duathlon]]/$T$3</f>
        <v>1</v>
      </c>
      <c r="AC1175" s="65">
        <f t="shared" si="439"/>
        <v>3.9136690647482015</v>
      </c>
      <c r="AD1175" s="55"/>
      <c r="AE1175" s="55"/>
      <c r="AF1175" s="55"/>
      <c r="AG1175" s="55">
        <f t="shared" si="442"/>
        <v>3.9136690647482015</v>
      </c>
      <c r="AH1175" s="55"/>
      <c r="AI1175" s="55"/>
      <c r="AJ1175" s="73">
        <f>COUNT(Table1[[#This Row],[F open]:[M SuperVet]])</f>
        <v>1</v>
      </c>
    </row>
    <row r="1176" spans="1:36" hidden="1" x14ac:dyDescent="0.2">
      <c r="A1176" s="16" t="str">
        <f t="shared" si="433"/>
        <v xml:space="preserve"> </v>
      </c>
      <c r="B1176" s="16" t="s">
        <v>2073</v>
      </c>
      <c r="C1176" s="15"/>
      <c r="D1176" s="29" t="s">
        <v>217</v>
      </c>
      <c r="E1176" s="29" t="s">
        <v>188</v>
      </c>
      <c r="F1176" s="82">
        <f t="shared" si="434"/>
        <v>256</v>
      </c>
      <c r="G1176" s="82" t="str">
        <f>IF(Table1[[#This Row],[F open]]=""," ",RANK(AD1176,$AD$5:$AD$1454,1))</f>
        <v xml:space="preserve"> </v>
      </c>
      <c r="H1176" s="82" t="str">
        <f>IF(Table1[[#This Row],[F Vet]]=""," ",RANK(AE1176,$AE$5:$AE$1454,1))</f>
        <v xml:space="preserve"> </v>
      </c>
      <c r="I1176" s="82" t="str">
        <f>IF(Table1[[#This Row],[F SuperVet]]=""," ",RANK(AF1176,$AF$5:$AF$1454,1))</f>
        <v xml:space="preserve"> </v>
      </c>
      <c r="J1176" s="82">
        <f>IF(Table1[[#This Row],[M Open]]=""," ",RANK(AG1176,$AG$5:$AG$1454,1))</f>
        <v>154</v>
      </c>
      <c r="K1176" s="82" t="str">
        <f>IF(Table1[[#This Row],[M Vet]]=""," ",RANK(AH1176,$AH$5:$AH$1454,1))</f>
        <v xml:space="preserve"> </v>
      </c>
      <c r="L1176" s="82" t="str">
        <f>IF(Table1[[#This Row],[M SuperVet]]=""," ",RANK(AI1176,$AI$5:$AI$1454,1))</f>
        <v xml:space="preserve"> </v>
      </c>
      <c r="M1176" s="74">
        <v>404</v>
      </c>
      <c r="N1176" s="74">
        <v>176</v>
      </c>
      <c r="O1176" s="74">
        <v>47</v>
      </c>
      <c r="P1176" s="74">
        <v>128</v>
      </c>
      <c r="Q1176" s="17">
        <v>515</v>
      </c>
      <c r="R1176" s="17">
        <v>139</v>
      </c>
      <c r="S1176" s="17">
        <v>14</v>
      </c>
      <c r="T1176" s="17">
        <v>179</v>
      </c>
      <c r="U1176" s="55">
        <f>+Table1[[#This Row],[Thames Turbo Sprint Triathlon]]/$M$3</f>
        <v>1</v>
      </c>
      <c r="V1176" s="55">
        <f t="shared" si="435"/>
        <v>1</v>
      </c>
      <c r="W1176" s="55">
        <f t="shared" si="436"/>
        <v>1</v>
      </c>
      <c r="X1176" s="55">
        <f t="shared" si="437"/>
        <v>1</v>
      </c>
      <c r="Y1176" s="55">
        <f t="shared" si="438"/>
        <v>1</v>
      </c>
      <c r="Z1176" s="55">
        <f>+Table1[[#This Row],[Hillingdon Sprint Triathlon]]/$R$3</f>
        <v>1</v>
      </c>
      <c r="AA1176" s="55">
        <f>+Table1[[#This Row],[London Fields]]/$S$3</f>
        <v>0.13461538461538461</v>
      </c>
      <c r="AB1176" s="55">
        <f>+Table1[[#This Row],[Jekyll &amp; Hyde Park Duathlon]]/$T$3</f>
        <v>1</v>
      </c>
      <c r="AC1176" s="65">
        <f t="shared" si="439"/>
        <v>3.1346153846153846</v>
      </c>
      <c r="AD1176" s="55"/>
      <c r="AE1176" s="55"/>
      <c r="AF1176" s="55"/>
      <c r="AG1176" s="55">
        <f t="shared" si="442"/>
        <v>3.1346153846153846</v>
      </c>
      <c r="AH1176" s="55"/>
      <c r="AI1176" s="55"/>
      <c r="AJ1176" s="73">
        <f>COUNT(Table1[[#This Row],[F open]:[M SuperVet]])</f>
        <v>1</v>
      </c>
    </row>
    <row r="1177" spans="1:36" hidden="1" x14ac:dyDescent="0.2">
      <c r="A1177" s="16" t="str">
        <f t="shared" si="433"/>
        <v xml:space="preserve"> </v>
      </c>
      <c r="B1177" s="16" t="s">
        <v>1699</v>
      </c>
      <c r="C1177" s="15"/>
      <c r="D1177" s="29" t="s">
        <v>217</v>
      </c>
      <c r="E1177" s="29" t="s">
        <v>188</v>
      </c>
      <c r="F1177" s="82">
        <f t="shared" si="434"/>
        <v>423</v>
      </c>
      <c r="G1177" s="82" t="str">
        <f>IF(Table1[[#This Row],[F open]]=""," ",RANK(AD1177,$AD$5:$AD$1454,1))</f>
        <v xml:space="preserve"> </v>
      </c>
      <c r="H1177" s="82" t="str">
        <f>IF(Table1[[#This Row],[F Vet]]=""," ",RANK(AE1177,$AE$5:$AE$1454,1))</f>
        <v xml:space="preserve"> </v>
      </c>
      <c r="I1177" s="82" t="str">
        <f>IF(Table1[[#This Row],[F SuperVet]]=""," ",RANK(AF1177,$AF$5:$AF$1454,1))</f>
        <v xml:space="preserve"> </v>
      </c>
      <c r="J1177" s="82">
        <f>IF(Table1[[#This Row],[M Open]]=""," ",RANK(AG1177,$AG$5:$AG$1454,1))</f>
        <v>246</v>
      </c>
      <c r="K1177" s="82" t="str">
        <f>IF(Table1[[#This Row],[M Vet]]=""," ",RANK(AH1177,$AH$5:$AH$1454,1))</f>
        <v xml:space="preserve"> </v>
      </c>
      <c r="L1177" s="82" t="str">
        <f>IF(Table1[[#This Row],[M SuperVet]]=""," ",RANK(AI1177,$AI$5:$AI$1454,1))</f>
        <v xml:space="preserve"> </v>
      </c>
      <c r="M1177" s="74">
        <v>404</v>
      </c>
      <c r="N1177" s="74">
        <v>176</v>
      </c>
      <c r="O1177" s="74">
        <v>47</v>
      </c>
      <c r="P1177" s="74">
        <v>128</v>
      </c>
      <c r="Q1177" s="17">
        <v>138</v>
      </c>
      <c r="R1177" s="17">
        <v>139</v>
      </c>
      <c r="S1177" s="17">
        <v>104</v>
      </c>
      <c r="T1177" s="17">
        <v>179</v>
      </c>
      <c r="U1177" s="55">
        <f>+Table1[[#This Row],[Thames Turbo Sprint Triathlon]]/$M$3</f>
        <v>1</v>
      </c>
      <c r="V1177" s="55">
        <f t="shared" si="435"/>
        <v>1</v>
      </c>
      <c r="W1177" s="55">
        <f t="shared" si="436"/>
        <v>1</v>
      </c>
      <c r="X1177" s="55">
        <f t="shared" si="437"/>
        <v>1</v>
      </c>
      <c r="Y1177" s="55">
        <f t="shared" si="438"/>
        <v>0.26796116504854367</v>
      </c>
      <c r="Z1177" s="55">
        <f>+Table1[[#This Row],[Hillingdon Sprint Triathlon]]/$R$3</f>
        <v>1</v>
      </c>
      <c r="AA1177" s="55">
        <f>+Table1[[#This Row],[London Fields]]/$S$3</f>
        <v>1</v>
      </c>
      <c r="AB1177" s="55">
        <f>+Table1[[#This Row],[Jekyll &amp; Hyde Park Duathlon]]/$T$3</f>
        <v>1</v>
      </c>
      <c r="AC1177" s="65">
        <f t="shared" si="439"/>
        <v>3.2679611650485434</v>
      </c>
      <c r="AD1177" s="55"/>
      <c r="AE1177" s="55"/>
      <c r="AF1177" s="55"/>
      <c r="AG1177" s="55">
        <f t="shared" si="442"/>
        <v>3.2679611650485434</v>
      </c>
      <c r="AH1177" s="55"/>
      <c r="AI1177" s="55"/>
      <c r="AJ1177" s="73">
        <f>COUNT(Table1[[#This Row],[F open]:[M SuperVet]])</f>
        <v>1</v>
      </c>
    </row>
    <row r="1178" spans="1:36" hidden="1" x14ac:dyDescent="0.2">
      <c r="A1178" s="16" t="str">
        <f t="shared" si="433"/>
        <v xml:space="preserve"> </v>
      </c>
      <c r="B1178" s="16" t="s">
        <v>1811</v>
      </c>
      <c r="C1178" s="15"/>
      <c r="D1178" s="29" t="s">
        <v>397</v>
      </c>
      <c r="E1178" s="29" t="s">
        <v>188</v>
      </c>
      <c r="F1178" s="82">
        <f t="shared" si="434"/>
        <v>823</v>
      </c>
      <c r="G1178" s="82" t="str">
        <f>IF(Table1[[#This Row],[F open]]=""," ",RANK(AD1178,$AD$5:$AD$1454,1))</f>
        <v xml:space="preserve"> </v>
      </c>
      <c r="H1178" s="82" t="str">
        <f>IF(Table1[[#This Row],[F Vet]]=""," ",RANK(AE1178,$AE$5:$AE$1454,1))</f>
        <v xml:space="preserve"> </v>
      </c>
      <c r="I1178" s="82" t="str">
        <f>IF(Table1[[#This Row],[F SuperVet]]=""," ",RANK(AF1178,$AF$5:$AF$1454,1))</f>
        <v xml:space="preserve"> </v>
      </c>
      <c r="J1178" s="82" t="str">
        <f>IF(Table1[[#This Row],[M Open]]=""," ",RANK(AG1178,$AG$5:$AG$1454,1))</f>
        <v xml:space="preserve"> </v>
      </c>
      <c r="K1178" s="82">
        <f>IF(Table1[[#This Row],[M Vet]]=""," ",RANK(AH1178,$AH$5:$AH$1454,1))</f>
        <v>200</v>
      </c>
      <c r="L1178" s="82" t="str">
        <f>IF(Table1[[#This Row],[M SuperVet]]=""," ",RANK(AI1178,$AI$5:$AI$1454,1))</f>
        <v xml:space="preserve"> </v>
      </c>
      <c r="M1178" s="74">
        <v>404</v>
      </c>
      <c r="N1178" s="74">
        <v>176</v>
      </c>
      <c r="O1178" s="74">
        <v>47</v>
      </c>
      <c r="P1178" s="74">
        <v>128</v>
      </c>
      <c r="Q1178" s="17">
        <v>299</v>
      </c>
      <c r="R1178" s="17">
        <v>139</v>
      </c>
      <c r="S1178" s="17">
        <v>104</v>
      </c>
      <c r="T1178" s="17">
        <v>179</v>
      </c>
      <c r="U1178" s="55">
        <f>+Table1[[#This Row],[Thames Turbo Sprint Triathlon]]/$M$3</f>
        <v>1</v>
      </c>
      <c r="V1178" s="55">
        <f t="shared" si="435"/>
        <v>1</v>
      </c>
      <c r="W1178" s="55">
        <f t="shared" si="436"/>
        <v>1</v>
      </c>
      <c r="X1178" s="55">
        <f t="shared" si="437"/>
        <v>1</v>
      </c>
      <c r="Y1178" s="55">
        <f t="shared" si="438"/>
        <v>0.58058252427184465</v>
      </c>
      <c r="Z1178" s="55">
        <f>+Table1[[#This Row],[Hillingdon Sprint Triathlon]]/$R$3</f>
        <v>1</v>
      </c>
      <c r="AA1178" s="55">
        <f>+Table1[[#This Row],[London Fields]]/$S$3</f>
        <v>1</v>
      </c>
      <c r="AB1178" s="55">
        <f>+Table1[[#This Row],[Jekyll &amp; Hyde Park Duathlon]]/$T$3</f>
        <v>1</v>
      </c>
      <c r="AC1178" s="65">
        <f t="shared" si="439"/>
        <v>3.5805825242718448</v>
      </c>
      <c r="AD1178" s="55"/>
      <c r="AE1178" s="55"/>
      <c r="AF1178" s="55"/>
      <c r="AG1178" s="55"/>
      <c r="AH1178" s="55">
        <f>+AC1178</f>
        <v>3.5805825242718448</v>
      </c>
      <c r="AI1178" s="55"/>
      <c r="AJ1178" s="73">
        <f>COUNT(Table1[[#This Row],[F open]:[M SuperVet]])</f>
        <v>1</v>
      </c>
    </row>
    <row r="1179" spans="1:36" x14ac:dyDescent="0.2">
      <c r="A1179" s="16" t="str">
        <f t="shared" si="433"/>
        <v xml:space="preserve"> </v>
      </c>
      <c r="B1179" s="16" t="s">
        <v>874</v>
      </c>
      <c r="C1179" s="15"/>
      <c r="D1179" s="29" t="s">
        <v>217</v>
      </c>
      <c r="E1179" s="29" t="s">
        <v>194</v>
      </c>
      <c r="F1179" s="82">
        <f t="shared" si="434"/>
        <v>725</v>
      </c>
      <c r="G1179" s="82">
        <f>IF(Table1[[#This Row],[F open]]=""," ",RANK(AD1179,$AD$5:$AD$1454,1))</f>
        <v>96</v>
      </c>
      <c r="H1179" s="82" t="str">
        <f>IF(Table1[[#This Row],[F Vet]]=""," ",RANK(AE1179,$AE$5:$AE$1454,1))</f>
        <v xml:space="preserve"> </v>
      </c>
      <c r="I1179" s="82" t="str">
        <f>IF(Table1[[#This Row],[F SuperVet]]=""," ",RANK(AF1179,$AF$5:$AF$1454,1))</f>
        <v xml:space="preserve"> </v>
      </c>
      <c r="J1179" s="82" t="str">
        <f>IF(Table1[[#This Row],[M Open]]=""," ",RANK(AG1179,$AG$5:$AG$1454,1))</f>
        <v xml:space="preserve"> </v>
      </c>
      <c r="K1179" s="82" t="str">
        <f>IF(Table1[[#This Row],[M Vet]]=""," ",RANK(AH1179,$AH$5:$AH$1454,1))</f>
        <v xml:space="preserve"> </v>
      </c>
      <c r="L1179" s="82" t="str">
        <f>IF(Table1[[#This Row],[M SuperVet]]=""," ",RANK(AI1179,$AI$5:$AI$1454,1))</f>
        <v xml:space="preserve"> </v>
      </c>
      <c r="M1179" s="74">
        <v>203</v>
      </c>
      <c r="N1179" s="74">
        <v>176</v>
      </c>
      <c r="O1179" s="74">
        <v>47</v>
      </c>
      <c r="P1179" s="74">
        <v>128</v>
      </c>
      <c r="Q1179" s="17">
        <v>515</v>
      </c>
      <c r="R1179" s="17">
        <v>139</v>
      </c>
      <c r="S1179" s="17">
        <v>104</v>
      </c>
      <c r="T1179" s="17">
        <v>179</v>
      </c>
      <c r="U1179" s="55">
        <f>+Table1[[#This Row],[Thames Turbo Sprint Triathlon]]/$M$3</f>
        <v>0.50247524752475248</v>
      </c>
      <c r="V1179" s="55">
        <f t="shared" si="435"/>
        <v>1</v>
      </c>
      <c r="W1179" s="55">
        <f t="shared" si="436"/>
        <v>1</v>
      </c>
      <c r="X1179" s="55">
        <f t="shared" si="437"/>
        <v>1</v>
      </c>
      <c r="Y1179" s="55">
        <f t="shared" si="438"/>
        <v>1</v>
      </c>
      <c r="Z1179" s="55">
        <f>+Table1[[#This Row],[Hillingdon Sprint Triathlon]]/$R$3</f>
        <v>1</v>
      </c>
      <c r="AA1179" s="55">
        <f>+Table1[[#This Row],[London Fields]]/$S$3</f>
        <v>1</v>
      </c>
      <c r="AB1179" s="55">
        <f>+Table1[[#This Row],[Jekyll &amp; Hyde Park Duathlon]]/$T$3</f>
        <v>1</v>
      </c>
      <c r="AC1179" s="65">
        <f t="shared" si="439"/>
        <v>3.5024752475247523</v>
      </c>
      <c r="AD1179" s="55">
        <f>+AC1179</f>
        <v>3.5024752475247523</v>
      </c>
      <c r="AE1179" s="55"/>
      <c r="AF1179" s="55"/>
      <c r="AG1179" s="55"/>
      <c r="AH1179" s="55"/>
      <c r="AI1179" s="55"/>
      <c r="AJ1179" s="73">
        <f>COUNT(Table1[[#This Row],[F open]:[M SuperVet]])</f>
        <v>1</v>
      </c>
    </row>
    <row r="1180" spans="1:36" hidden="1" x14ac:dyDescent="0.2">
      <c r="A1180" s="16" t="str">
        <f t="shared" si="433"/>
        <v xml:space="preserve"> </v>
      </c>
      <c r="B1180" s="16" t="s">
        <v>792</v>
      </c>
      <c r="C1180" s="15" t="s">
        <v>66</v>
      </c>
      <c r="D1180" s="29" t="s">
        <v>1059</v>
      </c>
      <c r="E1180" s="29" t="s">
        <v>188</v>
      </c>
      <c r="F1180" s="82">
        <f t="shared" si="434"/>
        <v>26</v>
      </c>
      <c r="G1180" s="82" t="str">
        <f>IF(Table1[[#This Row],[F open]]=""," ",RANK(AD1180,$AD$5:$AD$1454,1))</f>
        <v xml:space="preserve"> </v>
      </c>
      <c r="H1180" s="82" t="str">
        <f>IF(Table1[[#This Row],[F Vet]]=""," ",RANK(AE1180,$AE$5:$AE$1454,1))</f>
        <v xml:space="preserve"> </v>
      </c>
      <c r="I1180" s="82" t="str">
        <f>IF(Table1[[#This Row],[F SuperVet]]=""," ",RANK(AF1180,$AF$5:$AF$1454,1))</f>
        <v xml:space="preserve"> </v>
      </c>
      <c r="J1180" s="82" t="str">
        <f>IF(Table1[[#This Row],[M Open]]=""," ",RANK(AG1180,$AG$5:$AG$1454,1))</f>
        <v xml:space="preserve"> </v>
      </c>
      <c r="K1180" s="82" t="str">
        <f>IF(Table1[[#This Row],[M Vet]]=""," ",RANK(AH1180,$AH$5:$AH$1454,1))</f>
        <v xml:space="preserve"> </v>
      </c>
      <c r="L1180" s="82">
        <f>IF(Table1[[#This Row],[M SuperVet]]=""," ",RANK(AI1180,$AI$5:$AI$1454,1))</f>
        <v>1</v>
      </c>
      <c r="M1180" s="74">
        <v>88</v>
      </c>
      <c r="N1180" s="74">
        <v>25</v>
      </c>
      <c r="O1180" s="74">
        <v>47</v>
      </c>
      <c r="P1180" s="74">
        <v>27</v>
      </c>
      <c r="Q1180" s="17">
        <v>515</v>
      </c>
      <c r="R1180" s="17">
        <v>139</v>
      </c>
      <c r="S1180" s="17">
        <v>104</v>
      </c>
      <c r="T1180" s="17">
        <v>179</v>
      </c>
      <c r="U1180" s="55">
        <f>+Table1[[#This Row],[Thames Turbo Sprint Triathlon]]/$M$3</f>
        <v>0.21782178217821782</v>
      </c>
      <c r="V1180" s="55">
        <f t="shared" si="435"/>
        <v>0.14204545454545456</v>
      </c>
      <c r="W1180" s="55">
        <f t="shared" si="436"/>
        <v>1</v>
      </c>
      <c r="X1180" s="55">
        <f t="shared" si="437"/>
        <v>0.2109375</v>
      </c>
      <c r="Y1180" s="55">
        <f t="shared" si="438"/>
        <v>1</v>
      </c>
      <c r="Z1180" s="55">
        <f>+Table1[[#This Row],[Hillingdon Sprint Triathlon]]/$R$3</f>
        <v>1</v>
      </c>
      <c r="AA1180" s="55">
        <f>+Table1[[#This Row],[London Fields]]/$S$3</f>
        <v>1</v>
      </c>
      <c r="AB1180" s="55">
        <f>+Table1[[#This Row],[Jekyll &amp; Hyde Park Duathlon]]/$T$3</f>
        <v>1</v>
      </c>
      <c r="AC1180" s="65">
        <f t="shared" si="439"/>
        <v>1.5708047367236724</v>
      </c>
      <c r="AD1180" s="55"/>
      <c r="AE1180" s="55"/>
      <c r="AF1180" s="55"/>
      <c r="AG1180" s="55"/>
      <c r="AH1180" s="55"/>
      <c r="AI1180" s="55">
        <f>+AC1180</f>
        <v>1.5708047367236724</v>
      </c>
      <c r="AJ1180" s="73">
        <f>COUNT(Table1[[#This Row],[F open]:[M SuperVet]])</f>
        <v>1</v>
      </c>
    </row>
    <row r="1181" spans="1:36" hidden="1" x14ac:dyDescent="0.2">
      <c r="A1181" s="16" t="str">
        <f t="shared" si="433"/>
        <v xml:space="preserve"> </v>
      </c>
      <c r="B1181" s="16" t="s">
        <v>699</v>
      </c>
      <c r="C1181" s="15" t="s">
        <v>5</v>
      </c>
      <c r="D1181" s="29" t="s">
        <v>397</v>
      </c>
      <c r="E1181" s="29" t="s">
        <v>188</v>
      </c>
      <c r="F1181" s="82">
        <f t="shared" si="434"/>
        <v>382</v>
      </c>
      <c r="G1181" s="82" t="str">
        <f>IF(Table1[[#This Row],[F open]]=""," ",RANK(AD1181,$AD$5:$AD$1454,1))</f>
        <v xml:space="preserve"> </v>
      </c>
      <c r="H1181" s="82" t="str">
        <f>IF(Table1[[#This Row],[F Vet]]=""," ",RANK(AE1181,$AE$5:$AE$1454,1))</f>
        <v xml:space="preserve"> </v>
      </c>
      <c r="I1181" s="82" t="str">
        <f>IF(Table1[[#This Row],[F SuperVet]]=""," ",RANK(AF1181,$AF$5:$AF$1454,1))</f>
        <v xml:space="preserve"> </v>
      </c>
      <c r="J1181" s="82" t="str">
        <f>IF(Table1[[#This Row],[M Open]]=""," ",RANK(AG1181,$AG$5:$AG$1454,1))</f>
        <v xml:space="preserve"> </v>
      </c>
      <c r="K1181" s="82">
        <f>IF(Table1[[#This Row],[M Vet]]=""," ",RANK(AH1181,$AH$5:$AH$1454,1))</f>
        <v>91</v>
      </c>
      <c r="L1181" s="82" t="str">
        <f>IF(Table1[[#This Row],[M SuperVet]]=""," ",RANK(AI1181,$AI$5:$AI$1454,1))</f>
        <v xml:space="preserve"> </v>
      </c>
      <c r="M1181" s="74">
        <v>404</v>
      </c>
      <c r="N1181" s="74">
        <v>176</v>
      </c>
      <c r="O1181" s="74">
        <v>47</v>
      </c>
      <c r="P1181" s="74">
        <v>128</v>
      </c>
      <c r="Q1181" s="17">
        <v>515</v>
      </c>
      <c r="R1181" s="17">
        <v>139</v>
      </c>
      <c r="S1181" s="17">
        <v>104</v>
      </c>
      <c r="T1181" s="17">
        <v>42</v>
      </c>
      <c r="U1181" s="55">
        <f>+Table1[[#This Row],[Thames Turbo Sprint Triathlon]]/$M$3</f>
        <v>1</v>
      </c>
      <c r="V1181" s="55">
        <f t="shared" si="435"/>
        <v>1</v>
      </c>
      <c r="W1181" s="55">
        <f t="shared" si="436"/>
        <v>1</v>
      </c>
      <c r="X1181" s="55">
        <f t="shared" si="437"/>
        <v>1</v>
      </c>
      <c r="Y1181" s="55">
        <f t="shared" si="438"/>
        <v>1</v>
      </c>
      <c r="Z1181" s="55">
        <f>+Table1[[#This Row],[Hillingdon Sprint Triathlon]]/$R$3</f>
        <v>1</v>
      </c>
      <c r="AA1181" s="55">
        <f>+Table1[[#This Row],[London Fields]]/$S$3</f>
        <v>1</v>
      </c>
      <c r="AB1181" s="55">
        <f>+Table1[[#This Row],[Jekyll &amp; Hyde Park Duathlon]]/$T$3</f>
        <v>0.23463687150837989</v>
      </c>
      <c r="AC1181" s="65">
        <f t="shared" si="439"/>
        <v>3.2346368715083802</v>
      </c>
      <c r="AD1181" s="55"/>
      <c r="AE1181" s="55"/>
      <c r="AF1181" s="55"/>
      <c r="AG1181" s="55"/>
      <c r="AH1181" s="55">
        <f>+AC1181</f>
        <v>3.2346368715083802</v>
      </c>
      <c r="AI1181" s="55"/>
      <c r="AJ1181" s="73">
        <f>COUNT(Table1[[#This Row],[F open]:[M SuperVet]])</f>
        <v>1</v>
      </c>
    </row>
    <row r="1182" spans="1:36" hidden="1" x14ac:dyDescent="0.2">
      <c r="A1182" s="16" t="str">
        <f t="shared" si="433"/>
        <v xml:space="preserve"> </v>
      </c>
      <c r="B1182" s="16" t="s">
        <v>1578</v>
      </c>
      <c r="C1182" s="15" t="s">
        <v>66</v>
      </c>
      <c r="D1182" s="29" t="s">
        <v>217</v>
      </c>
      <c r="E1182" s="29" t="s">
        <v>1530</v>
      </c>
      <c r="F1182" s="82">
        <f t="shared" si="434"/>
        <v>1035</v>
      </c>
      <c r="G1182" s="82" t="str">
        <f>IF(Table1[[#This Row],[F open]]=""," ",RANK(AD1182,$AD$5:$AD$1454,1))</f>
        <v xml:space="preserve"> </v>
      </c>
      <c r="H1182" s="82" t="str">
        <f>IF(Table1[[#This Row],[F Vet]]=""," ",RANK(AE1182,$AE$5:$AE$1454,1))</f>
        <v xml:space="preserve"> </v>
      </c>
      <c r="I1182" s="82" t="str">
        <f>IF(Table1[[#This Row],[F SuperVet]]=""," ",RANK(AF1182,$AF$5:$AF$1454,1))</f>
        <v xml:space="preserve"> </v>
      </c>
      <c r="J1182" s="82">
        <f>IF(Table1[[#This Row],[M Open]]=""," ",RANK(AG1182,$AG$5:$AG$1454,1))</f>
        <v>501</v>
      </c>
      <c r="K1182" s="82" t="str">
        <f>IF(Table1[[#This Row],[M Vet]]=""," ",RANK(AH1182,$AH$5:$AH$1454,1))</f>
        <v xml:space="preserve"> </v>
      </c>
      <c r="L1182" s="82" t="str">
        <f>IF(Table1[[#This Row],[M SuperVet]]=""," ",RANK(AI1182,$AI$5:$AI$1454,1))</f>
        <v xml:space="preserve"> </v>
      </c>
      <c r="M1182" s="74">
        <v>404</v>
      </c>
      <c r="N1182" s="74">
        <v>176</v>
      </c>
      <c r="O1182" s="74">
        <v>47</v>
      </c>
      <c r="P1182" s="74">
        <v>93</v>
      </c>
      <c r="Q1182" s="17">
        <v>515</v>
      </c>
      <c r="R1182" s="17">
        <v>139</v>
      </c>
      <c r="S1182" s="17">
        <v>104</v>
      </c>
      <c r="T1182" s="17">
        <v>179</v>
      </c>
      <c r="U1182" s="55">
        <f>+Table1[[#This Row],[Thames Turbo Sprint Triathlon]]/$M$3</f>
        <v>1</v>
      </c>
      <c r="V1182" s="55">
        <f t="shared" si="435"/>
        <v>1</v>
      </c>
      <c r="W1182" s="55">
        <f t="shared" si="436"/>
        <v>1</v>
      </c>
      <c r="X1182" s="55">
        <f t="shared" si="437"/>
        <v>0.7265625</v>
      </c>
      <c r="Y1182" s="55">
        <f t="shared" si="438"/>
        <v>1</v>
      </c>
      <c r="Z1182" s="55">
        <f>+Table1[[#This Row],[Hillingdon Sprint Triathlon]]/$R$3</f>
        <v>1</v>
      </c>
      <c r="AA1182" s="55">
        <f>+Table1[[#This Row],[London Fields]]/$S$3</f>
        <v>1</v>
      </c>
      <c r="AB1182" s="55">
        <f>+Table1[[#This Row],[Jekyll &amp; Hyde Park Duathlon]]/$T$3</f>
        <v>1</v>
      </c>
      <c r="AC1182" s="65">
        <f t="shared" si="439"/>
        <v>3.7265625</v>
      </c>
      <c r="AD1182" s="55"/>
      <c r="AE1182" s="55"/>
      <c r="AF1182" s="55"/>
      <c r="AG1182" s="55">
        <f t="shared" ref="AG1182:AG1184" si="443">+AC1182</f>
        <v>3.7265625</v>
      </c>
      <c r="AH1182" s="55"/>
      <c r="AI1182" s="55"/>
      <c r="AJ1182" s="73">
        <f>COUNT(Table1[[#This Row],[F open]:[M SuperVet]])</f>
        <v>1</v>
      </c>
    </row>
    <row r="1183" spans="1:36" hidden="1" x14ac:dyDescent="0.2">
      <c r="A1183" s="16" t="str">
        <f t="shared" si="433"/>
        <v xml:space="preserve"> </v>
      </c>
      <c r="B1183" s="16" t="s">
        <v>826</v>
      </c>
      <c r="C1183" s="15" t="s">
        <v>132</v>
      </c>
      <c r="D1183" s="29" t="s">
        <v>217</v>
      </c>
      <c r="E1183" s="29" t="s">
        <v>188</v>
      </c>
      <c r="F1183" s="82">
        <f t="shared" si="434"/>
        <v>98</v>
      </c>
      <c r="G1183" s="82" t="str">
        <f>IF(Table1[[#This Row],[F open]]=""," ",RANK(AD1183,$AD$5:$AD$1454,1))</f>
        <v xml:space="preserve"> </v>
      </c>
      <c r="H1183" s="82" t="str">
        <f>IF(Table1[[#This Row],[F Vet]]=""," ",RANK(AE1183,$AE$5:$AE$1454,1))</f>
        <v xml:space="preserve"> </v>
      </c>
      <c r="I1183" s="82" t="str">
        <f>IF(Table1[[#This Row],[F SuperVet]]=""," ",RANK(AF1183,$AF$5:$AF$1454,1))</f>
        <v xml:space="preserve"> </v>
      </c>
      <c r="J1183" s="82">
        <f>IF(Table1[[#This Row],[M Open]]=""," ",RANK(AG1183,$AG$5:$AG$1454,1))</f>
        <v>52</v>
      </c>
      <c r="K1183" s="82" t="str">
        <f>IF(Table1[[#This Row],[M Vet]]=""," ",RANK(AH1183,$AH$5:$AH$1454,1))</f>
        <v xml:space="preserve"> </v>
      </c>
      <c r="L1183" s="82" t="str">
        <f>IF(Table1[[#This Row],[M SuperVet]]=""," ",RANK(AI1183,$AI$5:$AI$1454,1))</f>
        <v xml:space="preserve"> </v>
      </c>
      <c r="M1183" s="74">
        <v>137</v>
      </c>
      <c r="N1183" s="74">
        <v>176</v>
      </c>
      <c r="O1183" s="74">
        <v>47</v>
      </c>
      <c r="P1183" s="74">
        <v>49</v>
      </c>
      <c r="Q1183" s="17">
        <v>515</v>
      </c>
      <c r="R1183" s="17">
        <v>139</v>
      </c>
      <c r="S1183" s="17">
        <v>104</v>
      </c>
      <c r="T1183" s="17">
        <v>179</v>
      </c>
      <c r="U1183" s="55">
        <f>+Table1[[#This Row],[Thames Turbo Sprint Triathlon]]/$M$3</f>
        <v>0.33910891089108913</v>
      </c>
      <c r="V1183" s="55">
        <f t="shared" si="435"/>
        <v>1</v>
      </c>
      <c r="W1183" s="55">
        <f t="shared" si="436"/>
        <v>1</v>
      </c>
      <c r="X1183" s="55">
        <f t="shared" si="437"/>
        <v>0.3828125</v>
      </c>
      <c r="Y1183" s="55">
        <f t="shared" si="438"/>
        <v>1</v>
      </c>
      <c r="Z1183" s="55">
        <f>+Table1[[#This Row],[Hillingdon Sprint Triathlon]]/$R$3</f>
        <v>1</v>
      </c>
      <c r="AA1183" s="55">
        <f>+Table1[[#This Row],[London Fields]]/$S$3</f>
        <v>1</v>
      </c>
      <c r="AB1183" s="55">
        <f>+Table1[[#This Row],[Jekyll &amp; Hyde Park Duathlon]]/$T$3</f>
        <v>1</v>
      </c>
      <c r="AC1183" s="65">
        <f t="shared" si="439"/>
        <v>2.7219214108910892</v>
      </c>
      <c r="AD1183" s="55"/>
      <c r="AE1183" s="55"/>
      <c r="AF1183" s="55"/>
      <c r="AG1183" s="55">
        <f t="shared" si="443"/>
        <v>2.7219214108910892</v>
      </c>
      <c r="AH1183" s="55"/>
      <c r="AI1183" s="55"/>
      <c r="AJ1183" s="73">
        <f>COUNT(Table1[[#This Row],[F open]:[M SuperVet]])</f>
        <v>1</v>
      </c>
    </row>
    <row r="1184" spans="1:36" hidden="1" x14ac:dyDescent="0.2">
      <c r="A1184" s="16" t="str">
        <f t="shared" si="433"/>
        <v xml:space="preserve"> </v>
      </c>
      <c r="B1184" s="16" t="s">
        <v>386</v>
      </c>
      <c r="C1184" s="15" t="s">
        <v>144</v>
      </c>
      <c r="D1184" s="29" t="s">
        <v>217</v>
      </c>
      <c r="E1184" s="29" t="s">
        <v>188</v>
      </c>
      <c r="F1184" s="82">
        <f t="shared" si="434"/>
        <v>184</v>
      </c>
      <c r="G1184" s="82" t="str">
        <f>IF(Table1[[#This Row],[F open]]=""," ",RANK(AD1184,$AD$5:$AD$1454,1))</f>
        <v xml:space="preserve"> </v>
      </c>
      <c r="H1184" s="82" t="str">
        <f>IF(Table1[[#This Row],[F Vet]]=""," ",RANK(AE1184,$AE$5:$AE$1454,1))</f>
        <v xml:space="preserve"> </v>
      </c>
      <c r="I1184" s="82" t="str">
        <f>IF(Table1[[#This Row],[F SuperVet]]=""," ",RANK(AF1184,$AF$5:$AF$1454,1))</f>
        <v xml:space="preserve"> </v>
      </c>
      <c r="J1184" s="82">
        <f>IF(Table1[[#This Row],[M Open]]=""," ",RANK(AG1184,$AG$5:$AG$1454,1))</f>
        <v>105</v>
      </c>
      <c r="K1184" s="82" t="str">
        <f>IF(Table1[[#This Row],[M Vet]]=""," ",RANK(AH1184,$AH$5:$AH$1454,1))</f>
        <v xml:space="preserve"> </v>
      </c>
      <c r="L1184" s="82" t="str">
        <f>IF(Table1[[#This Row],[M SuperVet]]=""," ",RANK(AI1184,$AI$5:$AI$1454,1))</f>
        <v xml:space="preserve"> </v>
      </c>
      <c r="M1184" s="74">
        <v>28</v>
      </c>
      <c r="N1184" s="74">
        <v>176</v>
      </c>
      <c r="O1184" s="74">
        <v>47</v>
      </c>
      <c r="P1184" s="74">
        <v>128</v>
      </c>
      <c r="Q1184" s="17">
        <v>515</v>
      </c>
      <c r="R1184" s="17">
        <v>139</v>
      </c>
      <c r="S1184" s="17">
        <v>104</v>
      </c>
      <c r="T1184" s="17">
        <v>179</v>
      </c>
      <c r="U1184" s="55">
        <f>+Table1[[#This Row],[Thames Turbo Sprint Triathlon]]/$M$3</f>
        <v>6.9306930693069313E-2</v>
      </c>
      <c r="V1184" s="55">
        <f t="shared" si="435"/>
        <v>1</v>
      </c>
      <c r="W1184" s="55">
        <f t="shared" si="436"/>
        <v>1</v>
      </c>
      <c r="X1184" s="55">
        <f t="shared" si="437"/>
        <v>1</v>
      </c>
      <c r="Y1184" s="55">
        <f t="shared" si="438"/>
        <v>1</v>
      </c>
      <c r="Z1184" s="55">
        <f>+Table1[[#This Row],[Hillingdon Sprint Triathlon]]/$R$3</f>
        <v>1</v>
      </c>
      <c r="AA1184" s="55">
        <f>+Table1[[#This Row],[London Fields]]/$S$3</f>
        <v>1</v>
      </c>
      <c r="AB1184" s="55">
        <f>+Table1[[#This Row],[Jekyll &amp; Hyde Park Duathlon]]/$T$3</f>
        <v>1</v>
      </c>
      <c r="AC1184" s="65">
        <f t="shared" si="439"/>
        <v>3.0693069306930694</v>
      </c>
      <c r="AD1184" s="55"/>
      <c r="AE1184" s="55"/>
      <c r="AF1184" s="55"/>
      <c r="AG1184" s="55">
        <f t="shared" si="443"/>
        <v>3.0693069306930694</v>
      </c>
      <c r="AH1184" s="55"/>
      <c r="AI1184" s="55"/>
      <c r="AJ1184" s="73">
        <f>COUNT(Table1[[#This Row],[F open]:[M SuperVet]])</f>
        <v>1</v>
      </c>
    </row>
    <row r="1185" spans="1:36" hidden="1" x14ac:dyDescent="0.2">
      <c r="A1185" s="16" t="str">
        <f t="shared" si="433"/>
        <v xml:space="preserve"> </v>
      </c>
      <c r="B1185" s="16" t="s">
        <v>1371</v>
      </c>
      <c r="C1185" s="15" t="s">
        <v>138</v>
      </c>
      <c r="D1185" s="29" t="s">
        <v>397</v>
      </c>
      <c r="E1185" s="29" t="s">
        <v>188</v>
      </c>
      <c r="F1185" s="82">
        <f t="shared" si="434"/>
        <v>317</v>
      </c>
      <c r="G1185" s="82" t="str">
        <f>IF(Table1[[#This Row],[F open]]=""," ",RANK(AD1185,$AD$5:$AD$1454,1))</f>
        <v xml:space="preserve"> </v>
      </c>
      <c r="H1185" s="82" t="str">
        <f>IF(Table1[[#This Row],[F Vet]]=""," ",RANK(AE1185,$AE$5:$AE$1454,1))</f>
        <v xml:space="preserve"> </v>
      </c>
      <c r="I1185" s="82" t="str">
        <f>IF(Table1[[#This Row],[F SuperVet]]=""," ",RANK(AF1185,$AF$5:$AF$1454,1))</f>
        <v xml:space="preserve"> </v>
      </c>
      <c r="J1185" s="82" t="str">
        <f>IF(Table1[[#This Row],[M Open]]=""," ",RANK(AG1185,$AG$5:$AG$1454,1))</f>
        <v xml:space="preserve"> </v>
      </c>
      <c r="K1185" s="82">
        <f>IF(Table1[[#This Row],[M Vet]]=""," ",RANK(AH1185,$AH$5:$AH$1454,1))</f>
        <v>75</v>
      </c>
      <c r="L1185" s="82" t="str">
        <f>IF(Table1[[#This Row],[M SuperVet]]=""," ",RANK(AI1185,$AI$5:$AI$1454,1))</f>
        <v xml:space="preserve"> </v>
      </c>
      <c r="M1185" s="74">
        <v>404</v>
      </c>
      <c r="N1185" s="74">
        <v>32</v>
      </c>
      <c r="O1185" s="74">
        <v>47</v>
      </c>
      <c r="P1185" s="74">
        <v>128</v>
      </c>
      <c r="Q1185" s="17">
        <v>515</v>
      </c>
      <c r="R1185" s="17">
        <v>139</v>
      </c>
      <c r="S1185" s="17">
        <v>104</v>
      </c>
      <c r="T1185" s="17">
        <v>179</v>
      </c>
      <c r="U1185" s="55">
        <f>+Table1[[#This Row],[Thames Turbo Sprint Triathlon]]/$M$3</f>
        <v>1</v>
      </c>
      <c r="V1185" s="55">
        <f t="shared" si="435"/>
        <v>0.18181818181818182</v>
      </c>
      <c r="W1185" s="55">
        <f t="shared" si="436"/>
        <v>1</v>
      </c>
      <c r="X1185" s="55">
        <f t="shared" si="437"/>
        <v>1</v>
      </c>
      <c r="Y1185" s="55">
        <f t="shared" si="438"/>
        <v>1</v>
      </c>
      <c r="Z1185" s="55">
        <f>+Table1[[#This Row],[Hillingdon Sprint Triathlon]]/$R$3</f>
        <v>1</v>
      </c>
      <c r="AA1185" s="55">
        <f>+Table1[[#This Row],[London Fields]]/$S$3</f>
        <v>1</v>
      </c>
      <c r="AB1185" s="55">
        <f>+Table1[[#This Row],[Jekyll &amp; Hyde Park Duathlon]]/$T$3</f>
        <v>1</v>
      </c>
      <c r="AC1185" s="65">
        <f t="shared" si="439"/>
        <v>3.1818181818181817</v>
      </c>
      <c r="AD1185" s="55"/>
      <c r="AE1185" s="55"/>
      <c r="AF1185" s="55"/>
      <c r="AG1185" s="55"/>
      <c r="AH1185" s="55">
        <f>+AC1185</f>
        <v>3.1818181818181817</v>
      </c>
      <c r="AI1185" s="55"/>
      <c r="AJ1185" s="73">
        <f>COUNT(Table1[[#This Row],[F open]:[M SuperVet]])</f>
        <v>1</v>
      </c>
    </row>
    <row r="1186" spans="1:36" hidden="1" x14ac:dyDescent="0.2">
      <c r="A1186" s="16" t="str">
        <f t="shared" si="433"/>
        <v xml:space="preserve"> </v>
      </c>
      <c r="B1186" s="16" t="s">
        <v>1705</v>
      </c>
      <c r="C1186" s="15" t="s">
        <v>1613</v>
      </c>
      <c r="D1186" s="29" t="s">
        <v>217</v>
      </c>
      <c r="E1186" s="29" t="s">
        <v>188</v>
      </c>
      <c r="F1186" s="82">
        <f t="shared" si="434"/>
        <v>443</v>
      </c>
      <c r="G1186" s="82" t="str">
        <f>IF(Table1[[#This Row],[F open]]=""," ",RANK(AD1186,$AD$5:$AD$1454,1))</f>
        <v xml:space="preserve"> </v>
      </c>
      <c r="H1186" s="82" t="str">
        <f>IF(Table1[[#This Row],[F Vet]]=""," ",RANK(AE1186,$AE$5:$AE$1454,1))</f>
        <v xml:space="preserve"> </v>
      </c>
      <c r="I1186" s="82" t="str">
        <f>IF(Table1[[#This Row],[F SuperVet]]=""," ",RANK(AF1186,$AF$5:$AF$1454,1))</f>
        <v xml:space="preserve"> </v>
      </c>
      <c r="J1186" s="82">
        <f>IF(Table1[[#This Row],[M Open]]=""," ",RANK(AG1186,$AG$5:$AG$1454,1))</f>
        <v>255</v>
      </c>
      <c r="K1186" s="82" t="str">
        <f>IF(Table1[[#This Row],[M Vet]]=""," ",RANK(AH1186,$AH$5:$AH$1454,1))</f>
        <v xml:space="preserve"> </v>
      </c>
      <c r="L1186" s="82" t="str">
        <f>IF(Table1[[#This Row],[M SuperVet]]=""," ",RANK(AI1186,$AI$5:$AI$1454,1))</f>
        <v xml:space="preserve"> </v>
      </c>
      <c r="M1186" s="74">
        <v>404</v>
      </c>
      <c r="N1186" s="74">
        <v>176</v>
      </c>
      <c r="O1186" s="74">
        <v>47</v>
      </c>
      <c r="P1186" s="74">
        <v>128</v>
      </c>
      <c r="Q1186" s="17">
        <v>146</v>
      </c>
      <c r="R1186" s="17">
        <v>139</v>
      </c>
      <c r="S1186" s="17">
        <v>104</v>
      </c>
      <c r="T1186" s="17">
        <v>179</v>
      </c>
      <c r="U1186" s="55">
        <f>+Table1[[#This Row],[Thames Turbo Sprint Triathlon]]/$M$3</f>
        <v>1</v>
      </c>
      <c r="V1186" s="55">
        <f t="shared" si="435"/>
        <v>1</v>
      </c>
      <c r="W1186" s="55">
        <f t="shared" si="436"/>
        <v>1</v>
      </c>
      <c r="X1186" s="55">
        <f t="shared" si="437"/>
        <v>1</v>
      </c>
      <c r="Y1186" s="55">
        <f t="shared" si="438"/>
        <v>0.28349514563106798</v>
      </c>
      <c r="Z1186" s="55">
        <f>+Table1[[#This Row],[Hillingdon Sprint Triathlon]]/$R$3</f>
        <v>1</v>
      </c>
      <c r="AA1186" s="55">
        <f>+Table1[[#This Row],[London Fields]]/$S$3</f>
        <v>1</v>
      </c>
      <c r="AB1186" s="55">
        <f>+Table1[[#This Row],[Jekyll &amp; Hyde Park Duathlon]]/$T$3</f>
        <v>1</v>
      </c>
      <c r="AC1186" s="65">
        <f t="shared" si="439"/>
        <v>3.2834951456310679</v>
      </c>
      <c r="AD1186" s="55"/>
      <c r="AE1186" s="55"/>
      <c r="AF1186" s="55"/>
      <c r="AG1186" s="55">
        <f t="shared" ref="AG1186:AG1187" si="444">+AC1186</f>
        <v>3.2834951456310679</v>
      </c>
      <c r="AH1186" s="55"/>
      <c r="AI1186" s="55"/>
      <c r="AJ1186" s="73">
        <f>COUNT(Table1[[#This Row],[F open]:[M SuperVet]])</f>
        <v>1</v>
      </c>
    </row>
    <row r="1187" spans="1:36" hidden="1" x14ac:dyDescent="0.2">
      <c r="A1187" s="16" t="str">
        <f t="shared" si="433"/>
        <v xml:space="preserve"> </v>
      </c>
      <c r="B1187" s="16" t="s">
        <v>831</v>
      </c>
      <c r="C1187" s="15" t="s">
        <v>200</v>
      </c>
      <c r="D1187" s="29" t="s">
        <v>217</v>
      </c>
      <c r="E1187" s="29" t="s">
        <v>188</v>
      </c>
      <c r="F1187" s="82">
        <f t="shared" si="434"/>
        <v>96</v>
      </c>
      <c r="G1187" s="82" t="str">
        <f>IF(Table1[[#This Row],[F open]]=""," ",RANK(AD1187,$AD$5:$AD$1454,1))</f>
        <v xml:space="preserve"> </v>
      </c>
      <c r="H1187" s="82" t="str">
        <f>IF(Table1[[#This Row],[F Vet]]=""," ",RANK(AE1187,$AE$5:$AE$1454,1))</f>
        <v xml:space="preserve"> </v>
      </c>
      <c r="I1187" s="82" t="str">
        <f>IF(Table1[[#This Row],[F SuperVet]]=""," ",RANK(AF1187,$AF$5:$AF$1454,1))</f>
        <v xml:space="preserve"> </v>
      </c>
      <c r="J1187" s="82">
        <f>IF(Table1[[#This Row],[M Open]]=""," ",RANK(AG1187,$AG$5:$AG$1454,1))</f>
        <v>50</v>
      </c>
      <c r="K1187" s="82" t="str">
        <f>IF(Table1[[#This Row],[M Vet]]=""," ",RANK(AH1187,$AH$5:$AH$1454,1))</f>
        <v xml:space="preserve"> </v>
      </c>
      <c r="L1187" s="82" t="str">
        <f>IF(Table1[[#This Row],[M SuperVet]]=""," ",RANK(AI1187,$AI$5:$AI$1454,1))</f>
        <v xml:space="preserve"> </v>
      </c>
      <c r="M1187" s="74">
        <v>144</v>
      </c>
      <c r="N1187" s="74">
        <v>176</v>
      </c>
      <c r="O1187" s="74">
        <v>47</v>
      </c>
      <c r="P1187" s="74">
        <v>128</v>
      </c>
      <c r="Q1187" s="17">
        <v>515</v>
      </c>
      <c r="R1187" s="17">
        <v>47</v>
      </c>
      <c r="S1187" s="17">
        <v>104</v>
      </c>
      <c r="T1187" s="17">
        <v>179</v>
      </c>
      <c r="U1187" s="55">
        <f>+Table1[[#This Row],[Thames Turbo Sprint Triathlon]]/$M$3</f>
        <v>0.35643564356435642</v>
      </c>
      <c r="V1187" s="55">
        <f t="shared" si="435"/>
        <v>1</v>
      </c>
      <c r="W1187" s="55">
        <f t="shared" si="436"/>
        <v>1</v>
      </c>
      <c r="X1187" s="55">
        <f t="shared" si="437"/>
        <v>1</v>
      </c>
      <c r="Y1187" s="55">
        <f t="shared" si="438"/>
        <v>1</v>
      </c>
      <c r="Z1187" s="55">
        <f>+Table1[[#This Row],[Hillingdon Sprint Triathlon]]/$R$3</f>
        <v>0.33812949640287771</v>
      </c>
      <c r="AA1187" s="55">
        <f>+Table1[[#This Row],[London Fields]]/$S$3</f>
        <v>1</v>
      </c>
      <c r="AB1187" s="55">
        <f>+Table1[[#This Row],[Jekyll &amp; Hyde Park Duathlon]]/$T$3</f>
        <v>1</v>
      </c>
      <c r="AC1187" s="65">
        <f t="shared" si="439"/>
        <v>2.6945651399672341</v>
      </c>
      <c r="AD1187" s="55"/>
      <c r="AE1187" s="55"/>
      <c r="AF1187" s="55"/>
      <c r="AG1187" s="55">
        <f t="shared" si="444"/>
        <v>2.6945651399672341</v>
      </c>
      <c r="AH1187" s="55"/>
      <c r="AI1187" s="55"/>
      <c r="AJ1187" s="73">
        <f>COUNT(Table1[[#This Row],[F open]:[M SuperVet]])</f>
        <v>1</v>
      </c>
    </row>
    <row r="1188" spans="1:36" hidden="1" x14ac:dyDescent="0.2">
      <c r="A1188" s="16" t="str">
        <f t="shared" ref="A1188:A1219" si="445">IF(B1187=B1188,"y"," ")</f>
        <v xml:space="preserve"> </v>
      </c>
      <c r="B1188" s="16" t="s">
        <v>292</v>
      </c>
      <c r="C1188" s="15" t="s">
        <v>88</v>
      </c>
      <c r="D1188" s="29" t="s">
        <v>398</v>
      </c>
      <c r="E1188" s="29" t="s">
        <v>188</v>
      </c>
      <c r="F1188" s="82">
        <f t="shared" si="434"/>
        <v>1</v>
      </c>
      <c r="G1188" s="82" t="str">
        <f>IF(Table1[[#This Row],[F open]]=""," ",RANK(AD1188,$AD$5:$AD$1454,1))</f>
        <v xml:space="preserve"> </v>
      </c>
      <c r="H1188" s="82" t="str">
        <f>IF(Table1[[#This Row],[F Vet]]=""," ",RANK(AE1188,$AE$5:$AE$1454,1))</f>
        <v xml:space="preserve"> </v>
      </c>
      <c r="I1188" s="82" t="str">
        <f>IF(Table1[[#This Row],[F SuperVet]]=""," ",RANK(AF1188,$AF$5:$AF$1454,1))</f>
        <v xml:space="preserve"> </v>
      </c>
      <c r="J1188" s="82">
        <f>IF(Table1[[#This Row],[M Open]]=""," ",RANK(AG1188,$AG$5:$AG$1454,1))</f>
        <v>1</v>
      </c>
      <c r="K1188" s="82" t="str">
        <f>IF(Table1[[#This Row],[M Vet]]=""," ",RANK(AH1188,$AH$5:$AH$1454,1))</f>
        <v xml:space="preserve"> </v>
      </c>
      <c r="L1188" s="82" t="str">
        <f>IF(Table1[[#This Row],[M SuperVet]]=""," ",RANK(AI1188,$AI$5:$AI$1454,1))</f>
        <v xml:space="preserve"> </v>
      </c>
      <c r="M1188" s="74">
        <v>1</v>
      </c>
      <c r="N1188" s="74">
        <v>176</v>
      </c>
      <c r="O1188" s="74">
        <v>1</v>
      </c>
      <c r="P1188" s="74">
        <v>2</v>
      </c>
      <c r="Q1188" s="17">
        <v>515</v>
      </c>
      <c r="R1188" s="17">
        <v>1</v>
      </c>
      <c r="S1188" s="17">
        <v>104</v>
      </c>
      <c r="T1188" s="17">
        <v>179</v>
      </c>
      <c r="U1188" s="55">
        <f>+Table1[[#This Row],[Thames Turbo Sprint Triathlon]]/$M$3</f>
        <v>2.4752475247524753E-3</v>
      </c>
      <c r="V1188" s="55">
        <f t="shared" si="435"/>
        <v>1</v>
      </c>
      <c r="W1188" s="55">
        <f t="shared" si="436"/>
        <v>2.1276595744680851E-2</v>
      </c>
      <c r="X1188" s="55">
        <f t="shared" si="437"/>
        <v>1.5625E-2</v>
      </c>
      <c r="Y1188" s="55">
        <f t="shared" si="438"/>
        <v>1</v>
      </c>
      <c r="Z1188" s="55">
        <f>+Table1[[#This Row],[Hillingdon Sprint Triathlon]]/$R$3</f>
        <v>7.1942446043165471E-3</v>
      </c>
      <c r="AA1188" s="55">
        <f>+Table1[[#This Row],[London Fields]]/$S$3</f>
        <v>1</v>
      </c>
      <c r="AB1188" s="55">
        <f>+Table1[[#This Row],[Jekyll &amp; Hyde Park Duathlon]]/$T$3</f>
        <v>1</v>
      </c>
      <c r="AC1188" s="65">
        <f t="shared" si="439"/>
        <v>4.6571087873749875E-2</v>
      </c>
      <c r="AD1188" s="55"/>
      <c r="AE1188" s="55"/>
      <c r="AF1188" s="55"/>
      <c r="AG1188" s="55">
        <f>+AC1188</f>
        <v>4.6571087873749875E-2</v>
      </c>
      <c r="AH1188" s="55"/>
      <c r="AI1188" s="55"/>
      <c r="AJ1188" s="73">
        <f>COUNT(Table1[[#This Row],[F open]:[M SuperVet]])</f>
        <v>1</v>
      </c>
    </row>
    <row r="1189" spans="1:36" hidden="1" x14ac:dyDescent="0.2">
      <c r="A1189" s="16" t="str">
        <f t="shared" si="445"/>
        <v xml:space="preserve"> </v>
      </c>
      <c r="B1189" s="16" t="s">
        <v>2154</v>
      </c>
      <c r="C1189" s="15" t="s">
        <v>5</v>
      </c>
      <c r="D1189" s="29" t="s">
        <v>217</v>
      </c>
      <c r="E1189" s="29" t="s">
        <v>188</v>
      </c>
      <c r="F1189" s="82">
        <f t="shared" si="434"/>
        <v>148</v>
      </c>
      <c r="G1189" s="82" t="str">
        <f>IF(Table1[[#This Row],[F open]]=""," ",RANK(AD1189,$AD$5:$AD$1454,1))</f>
        <v xml:space="preserve"> </v>
      </c>
      <c r="H1189" s="82" t="str">
        <f>IF(Table1[[#This Row],[F Vet]]=""," ",RANK(AE1189,$AE$5:$AE$1454,1))</f>
        <v xml:space="preserve"> </v>
      </c>
      <c r="I1189" s="82" t="str">
        <f>IF(Table1[[#This Row],[F SuperVet]]=""," ",RANK(AF1189,$AF$5:$AF$1454,1))</f>
        <v xml:space="preserve"> </v>
      </c>
      <c r="J1189" s="82">
        <f>IF(Table1[[#This Row],[M Open]]=""," ",RANK(AG1189,$AG$5:$AG$1454,1))</f>
        <v>78</v>
      </c>
      <c r="K1189" s="82" t="str">
        <f>IF(Table1[[#This Row],[M Vet]]=""," ",RANK(AH1189,$AH$5:$AH$1454,1))</f>
        <v xml:space="preserve"> </v>
      </c>
      <c r="L1189" s="82" t="str">
        <f>IF(Table1[[#This Row],[M SuperVet]]=""," ",RANK(AI1189,$AI$5:$AI$1454,1))</f>
        <v xml:space="preserve"> </v>
      </c>
      <c r="M1189" s="74">
        <v>404</v>
      </c>
      <c r="N1189" s="74">
        <v>176</v>
      </c>
      <c r="O1189" s="74">
        <v>47</v>
      </c>
      <c r="P1189" s="74">
        <v>128</v>
      </c>
      <c r="Q1189" s="17">
        <v>515</v>
      </c>
      <c r="R1189" s="17">
        <v>139</v>
      </c>
      <c r="S1189" s="17">
        <v>104</v>
      </c>
      <c r="T1189" s="17">
        <v>6</v>
      </c>
      <c r="U1189" s="55">
        <f>+Table1[[#This Row],[Thames Turbo Sprint Triathlon]]/$M$3</f>
        <v>1</v>
      </c>
      <c r="V1189" s="55">
        <f t="shared" si="435"/>
        <v>1</v>
      </c>
      <c r="W1189" s="55">
        <f t="shared" si="436"/>
        <v>1</v>
      </c>
      <c r="X1189" s="55">
        <f t="shared" si="437"/>
        <v>1</v>
      </c>
      <c r="Y1189" s="55">
        <f t="shared" si="438"/>
        <v>1</v>
      </c>
      <c r="Z1189" s="55">
        <f>+Table1[[#This Row],[Hillingdon Sprint Triathlon]]/$R$3</f>
        <v>1</v>
      </c>
      <c r="AA1189" s="55">
        <f>+Table1[[#This Row],[London Fields]]/$S$3</f>
        <v>1</v>
      </c>
      <c r="AB1189" s="55">
        <f>+Table1[[#This Row],[Jekyll &amp; Hyde Park Duathlon]]/$T$3</f>
        <v>3.3519553072625698E-2</v>
      </c>
      <c r="AC1189" s="65">
        <f t="shared" si="439"/>
        <v>3.033519553072626</v>
      </c>
      <c r="AD1189" s="55"/>
      <c r="AE1189" s="55"/>
      <c r="AF1189" s="55"/>
      <c r="AG1189" s="55">
        <f>+AC1189</f>
        <v>3.033519553072626</v>
      </c>
      <c r="AH1189" s="55"/>
      <c r="AI1189" s="55"/>
      <c r="AJ1189" s="73">
        <f>COUNT(Table1[[#This Row],[F open]:[M SuperVet]])</f>
        <v>1</v>
      </c>
    </row>
    <row r="1190" spans="1:36" x14ac:dyDescent="0.2">
      <c r="A1190" s="16" t="str">
        <f t="shared" si="445"/>
        <v xml:space="preserve"> </v>
      </c>
      <c r="B1190" s="16" t="s">
        <v>1876</v>
      </c>
      <c r="C1190" s="15"/>
      <c r="D1190" s="29" t="s">
        <v>217</v>
      </c>
      <c r="E1190" s="29" t="s">
        <v>194</v>
      </c>
      <c r="F1190" s="82">
        <f t="shared" si="434"/>
        <v>1066</v>
      </c>
      <c r="G1190" s="82">
        <f>IF(Table1[[#This Row],[F open]]=""," ",RANK(AD1190,$AD$5:$AD$1454,1))</f>
        <v>173</v>
      </c>
      <c r="H1190" s="82" t="str">
        <f>IF(Table1[[#This Row],[F Vet]]=""," ",RANK(AE1190,$AE$5:$AE$1454,1))</f>
        <v xml:space="preserve"> </v>
      </c>
      <c r="I1190" s="82" t="str">
        <f>IF(Table1[[#This Row],[F SuperVet]]=""," ",RANK(AF1190,$AF$5:$AF$1454,1))</f>
        <v xml:space="preserve"> </v>
      </c>
      <c r="J1190" s="82" t="str">
        <f>IF(Table1[[#This Row],[M Open]]=""," ",RANK(AG1190,$AG$5:$AG$1454,1))</f>
        <v xml:space="preserve"> </v>
      </c>
      <c r="K1190" s="82" t="str">
        <f>IF(Table1[[#This Row],[M Vet]]=""," ",RANK(AH1190,$AH$5:$AH$1454,1))</f>
        <v xml:space="preserve"> </v>
      </c>
      <c r="L1190" s="82" t="str">
        <f>IF(Table1[[#This Row],[M SuperVet]]=""," ",RANK(AI1190,$AI$5:$AI$1454,1))</f>
        <v xml:space="preserve"> </v>
      </c>
      <c r="M1190" s="74">
        <v>404</v>
      </c>
      <c r="N1190" s="74">
        <v>176</v>
      </c>
      <c r="O1190" s="74">
        <v>47</v>
      </c>
      <c r="P1190" s="74">
        <v>128</v>
      </c>
      <c r="Q1190" s="17">
        <v>385</v>
      </c>
      <c r="R1190" s="17">
        <v>139</v>
      </c>
      <c r="S1190" s="17">
        <v>104</v>
      </c>
      <c r="T1190" s="17">
        <v>179</v>
      </c>
      <c r="U1190" s="55">
        <f>+Table1[[#This Row],[Thames Turbo Sprint Triathlon]]/$M$3</f>
        <v>1</v>
      </c>
      <c r="V1190" s="55">
        <f t="shared" si="435"/>
        <v>1</v>
      </c>
      <c r="W1190" s="55">
        <f t="shared" si="436"/>
        <v>1</v>
      </c>
      <c r="X1190" s="55">
        <f t="shared" si="437"/>
        <v>1</v>
      </c>
      <c r="Y1190" s="55">
        <f t="shared" si="438"/>
        <v>0.74757281553398058</v>
      </c>
      <c r="Z1190" s="55">
        <f>+Table1[[#This Row],[Hillingdon Sprint Triathlon]]/$R$3</f>
        <v>1</v>
      </c>
      <c r="AA1190" s="55">
        <f>+Table1[[#This Row],[London Fields]]/$S$3</f>
        <v>1</v>
      </c>
      <c r="AB1190" s="55">
        <f>+Table1[[#This Row],[Jekyll &amp; Hyde Park Duathlon]]/$T$3</f>
        <v>1</v>
      </c>
      <c r="AC1190" s="65">
        <f t="shared" si="439"/>
        <v>3.7475728155339807</v>
      </c>
      <c r="AD1190" s="55">
        <f t="shared" ref="AD1190:AD1192" si="446">+AC1190</f>
        <v>3.7475728155339807</v>
      </c>
      <c r="AE1190" s="55"/>
      <c r="AF1190" s="55"/>
      <c r="AG1190" s="55"/>
      <c r="AH1190" s="55"/>
      <c r="AI1190" s="55"/>
      <c r="AJ1190" s="73">
        <f>COUNT(Table1[[#This Row],[F open]:[M SuperVet]])</f>
        <v>1</v>
      </c>
    </row>
    <row r="1191" spans="1:36" x14ac:dyDescent="0.2">
      <c r="A1191" s="16" t="str">
        <f t="shared" si="445"/>
        <v xml:space="preserve"> </v>
      </c>
      <c r="B1191" s="16" t="s">
        <v>1483</v>
      </c>
      <c r="C1191" s="15"/>
      <c r="D1191" s="29" t="s">
        <v>217</v>
      </c>
      <c r="E1191" s="29" t="s">
        <v>194</v>
      </c>
      <c r="F1191" s="82">
        <f t="shared" si="434"/>
        <v>1365</v>
      </c>
      <c r="G1191" s="82">
        <f>IF(Table1[[#This Row],[F open]]=""," ",RANK(AD1191,$AD$5:$AD$1454,1))</f>
        <v>278</v>
      </c>
      <c r="H1191" s="82" t="str">
        <f>IF(Table1[[#This Row],[F Vet]]=""," ",RANK(AE1191,$AE$5:$AE$1454,1))</f>
        <v xml:space="preserve"> </v>
      </c>
      <c r="I1191" s="82" t="str">
        <f>IF(Table1[[#This Row],[F SuperVet]]=""," ",RANK(AF1191,$AF$5:$AF$1454,1))</f>
        <v xml:space="preserve"> </v>
      </c>
      <c r="J1191" s="82" t="str">
        <f>IF(Table1[[#This Row],[M Open]]=""," ",RANK(AG1191,$AG$5:$AG$1454,1))</f>
        <v xml:space="preserve"> </v>
      </c>
      <c r="K1191" s="82" t="str">
        <f>IF(Table1[[#This Row],[M Vet]]=""," ",RANK(AH1191,$AH$5:$AH$1454,1))</f>
        <v xml:space="preserve"> </v>
      </c>
      <c r="L1191" s="82" t="str">
        <f>IF(Table1[[#This Row],[M SuperVet]]=""," ",RANK(AI1191,$AI$5:$AI$1454,1))</f>
        <v xml:space="preserve"> </v>
      </c>
      <c r="M1191" s="74">
        <v>404</v>
      </c>
      <c r="N1191" s="74">
        <v>166</v>
      </c>
      <c r="O1191" s="74">
        <v>47</v>
      </c>
      <c r="P1191" s="74">
        <v>128</v>
      </c>
      <c r="Q1191" s="17">
        <v>515</v>
      </c>
      <c r="R1191" s="17">
        <v>139</v>
      </c>
      <c r="S1191" s="17">
        <v>104</v>
      </c>
      <c r="T1191" s="17">
        <v>179</v>
      </c>
      <c r="U1191" s="55">
        <f>+Table1[[#This Row],[Thames Turbo Sprint Triathlon]]/$M$3</f>
        <v>1</v>
      </c>
      <c r="V1191" s="55">
        <f t="shared" si="435"/>
        <v>0.94318181818181823</v>
      </c>
      <c r="W1191" s="55">
        <f t="shared" si="436"/>
        <v>1</v>
      </c>
      <c r="X1191" s="55">
        <f t="shared" si="437"/>
        <v>1</v>
      </c>
      <c r="Y1191" s="55">
        <f t="shared" si="438"/>
        <v>1</v>
      </c>
      <c r="Z1191" s="55">
        <f>+Table1[[#This Row],[Hillingdon Sprint Triathlon]]/$R$3</f>
        <v>1</v>
      </c>
      <c r="AA1191" s="55">
        <f>+Table1[[#This Row],[London Fields]]/$S$3</f>
        <v>1</v>
      </c>
      <c r="AB1191" s="55">
        <f>+Table1[[#This Row],[Jekyll &amp; Hyde Park Duathlon]]/$T$3</f>
        <v>1</v>
      </c>
      <c r="AC1191" s="65">
        <f t="shared" si="439"/>
        <v>3.9431818181818183</v>
      </c>
      <c r="AD1191" s="55">
        <f t="shared" si="446"/>
        <v>3.9431818181818183</v>
      </c>
      <c r="AE1191" s="55"/>
      <c r="AF1191" s="55"/>
      <c r="AG1191" s="55"/>
      <c r="AH1191" s="55"/>
      <c r="AI1191" s="55"/>
      <c r="AJ1191" s="73">
        <f>COUNT(Table1[[#This Row],[F open]:[M SuperVet]])</f>
        <v>1</v>
      </c>
    </row>
    <row r="1192" spans="1:36" x14ac:dyDescent="0.2">
      <c r="A1192" s="16" t="str">
        <f t="shared" si="445"/>
        <v xml:space="preserve"> </v>
      </c>
      <c r="B1192" s="16" t="s">
        <v>1909</v>
      </c>
      <c r="C1192" s="15"/>
      <c r="D1192" s="29" t="s">
        <v>217</v>
      </c>
      <c r="E1192" s="29" t="s">
        <v>194</v>
      </c>
      <c r="F1192" s="82">
        <f t="shared" si="434"/>
        <v>1188</v>
      </c>
      <c r="G1192" s="82">
        <f>IF(Table1[[#This Row],[F open]]=""," ",RANK(AD1192,$AD$5:$AD$1454,1))</f>
        <v>211</v>
      </c>
      <c r="H1192" s="82" t="str">
        <f>IF(Table1[[#This Row],[F Vet]]=""," ",RANK(AE1192,$AE$5:$AE$1454,1))</f>
        <v xml:space="preserve"> </v>
      </c>
      <c r="I1192" s="82" t="str">
        <f>IF(Table1[[#This Row],[F SuperVet]]=""," ",RANK(AF1192,$AF$5:$AF$1454,1))</f>
        <v xml:space="preserve"> </v>
      </c>
      <c r="J1192" s="82" t="str">
        <f>IF(Table1[[#This Row],[M Open]]=""," ",RANK(AG1192,$AG$5:$AG$1454,1))</f>
        <v xml:space="preserve"> </v>
      </c>
      <c r="K1192" s="82" t="str">
        <f>IF(Table1[[#This Row],[M Vet]]=""," ",RANK(AH1192,$AH$5:$AH$1454,1))</f>
        <v xml:space="preserve"> </v>
      </c>
      <c r="L1192" s="82" t="str">
        <f>IF(Table1[[#This Row],[M SuperVet]]=""," ",RANK(AI1192,$AI$5:$AI$1454,1))</f>
        <v xml:space="preserve"> </v>
      </c>
      <c r="M1192" s="74">
        <v>404</v>
      </c>
      <c r="N1192" s="74">
        <v>176</v>
      </c>
      <c r="O1192" s="74">
        <v>47</v>
      </c>
      <c r="P1192" s="74">
        <v>128</v>
      </c>
      <c r="Q1192" s="17">
        <v>428</v>
      </c>
      <c r="R1192" s="17">
        <v>139</v>
      </c>
      <c r="S1192" s="17">
        <v>104</v>
      </c>
      <c r="T1192" s="17">
        <v>179</v>
      </c>
      <c r="U1192" s="55">
        <f>+Table1[[#This Row],[Thames Turbo Sprint Triathlon]]/$M$3</f>
        <v>1</v>
      </c>
      <c r="V1192" s="55">
        <f t="shared" si="435"/>
        <v>1</v>
      </c>
      <c r="W1192" s="55">
        <f t="shared" si="436"/>
        <v>1</v>
      </c>
      <c r="X1192" s="55">
        <f t="shared" si="437"/>
        <v>1</v>
      </c>
      <c r="Y1192" s="55">
        <f t="shared" si="438"/>
        <v>0.83106796116504855</v>
      </c>
      <c r="Z1192" s="55">
        <f>+Table1[[#This Row],[Hillingdon Sprint Triathlon]]/$R$3</f>
        <v>1</v>
      </c>
      <c r="AA1192" s="55">
        <f>+Table1[[#This Row],[London Fields]]/$S$3</f>
        <v>1</v>
      </c>
      <c r="AB1192" s="55">
        <f>+Table1[[#This Row],[Jekyll &amp; Hyde Park Duathlon]]/$T$3</f>
        <v>1</v>
      </c>
      <c r="AC1192" s="65">
        <f t="shared" si="439"/>
        <v>3.8310679611650484</v>
      </c>
      <c r="AD1192" s="55">
        <f t="shared" si="446"/>
        <v>3.8310679611650484</v>
      </c>
      <c r="AE1192" s="55"/>
      <c r="AF1192" s="55"/>
      <c r="AG1192" s="55"/>
      <c r="AH1192" s="55"/>
      <c r="AI1192" s="55"/>
      <c r="AJ1192" s="73">
        <f>COUNT(Table1[[#This Row],[F open]:[M SuperVet]])</f>
        <v>1</v>
      </c>
    </row>
    <row r="1193" spans="1:36" x14ac:dyDescent="0.2">
      <c r="A1193" s="16" t="str">
        <f t="shared" si="445"/>
        <v xml:space="preserve"> </v>
      </c>
      <c r="B1193" s="16" t="s">
        <v>709</v>
      </c>
      <c r="C1193" s="15" t="s">
        <v>4</v>
      </c>
      <c r="D1193" s="29" t="s">
        <v>397</v>
      </c>
      <c r="E1193" s="29" t="s">
        <v>194</v>
      </c>
      <c r="F1193" s="82">
        <f t="shared" si="434"/>
        <v>1009</v>
      </c>
      <c r="G1193" s="82" t="str">
        <f>IF(Table1[[#This Row],[F open]]=""," ",RANK(AD1193,$AD$5:$AD$1454,1))</f>
        <v xml:space="preserve"> </v>
      </c>
      <c r="H1193" s="82">
        <f>IF(Table1[[#This Row],[F Vet]]=""," ",RANK(AE1193,$AE$5:$AE$1454,1))</f>
        <v>35</v>
      </c>
      <c r="I1193" s="82" t="str">
        <f>IF(Table1[[#This Row],[F SuperVet]]=""," ",RANK(AF1193,$AF$5:$AF$1454,1))</f>
        <v xml:space="preserve"> </v>
      </c>
      <c r="J1193" s="82" t="str">
        <f>IF(Table1[[#This Row],[M Open]]=""," ",RANK(AG1193,$AG$5:$AG$1454,1))</f>
        <v xml:space="preserve"> </v>
      </c>
      <c r="K1193" s="82" t="str">
        <f>IF(Table1[[#This Row],[M Vet]]=""," ",RANK(AH1193,$AH$5:$AH$1454,1))</f>
        <v xml:space="preserve"> </v>
      </c>
      <c r="L1193" s="82" t="str">
        <f>IF(Table1[[#This Row],[M SuperVet]]=""," ",RANK(AI1193,$AI$5:$AI$1454,1))</f>
        <v xml:space="preserve"> </v>
      </c>
      <c r="M1193" s="74">
        <v>404</v>
      </c>
      <c r="N1193" s="74">
        <v>176</v>
      </c>
      <c r="O1193" s="74">
        <v>47</v>
      </c>
      <c r="P1193" s="74">
        <v>128</v>
      </c>
      <c r="Q1193" s="17">
        <v>515</v>
      </c>
      <c r="R1193" s="17">
        <v>139</v>
      </c>
      <c r="S1193" s="17">
        <v>104</v>
      </c>
      <c r="T1193" s="17">
        <v>127</v>
      </c>
      <c r="U1193" s="55">
        <f>+Table1[[#This Row],[Thames Turbo Sprint Triathlon]]/$M$3</f>
        <v>1</v>
      </c>
      <c r="V1193" s="55">
        <f t="shared" si="435"/>
        <v>1</v>
      </c>
      <c r="W1193" s="55">
        <f t="shared" si="436"/>
        <v>1</v>
      </c>
      <c r="X1193" s="55">
        <f t="shared" si="437"/>
        <v>1</v>
      </c>
      <c r="Y1193" s="55">
        <f t="shared" si="438"/>
        <v>1</v>
      </c>
      <c r="Z1193" s="55">
        <f>+Table1[[#This Row],[Hillingdon Sprint Triathlon]]/$R$3</f>
        <v>1</v>
      </c>
      <c r="AA1193" s="55">
        <f>+Table1[[#This Row],[London Fields]]/$S$3</f>
        <v>1</v>
      </c>
      <c r="AB1193" s="55">
        <f>+Table1[[#This Row],[Jekyll &amp; Hyde Park Duathlon]]/$T$3</f>
        <v>0.70949720670391059</v>
      </c>
      <c r="AC1193" s="65">
        <f t="shared" si="439"/>
        <v>3.7094972067039107</v>
      </c>
      <c r="AD1193" s="55"/>
      <c r="AE1193" s="55">
        <f>+AC1193</f>
        <v>3.7094972067039107</v>
      </c>
      <c r="AF1193" s="55"/>
      <c r="AG1193" s="55"/>
      <c r="AH1193" s="55"/>
      <c r="AI1193" s="55"/>
      <c r="AJ1193" s="73">
        <f>COUNT(Table1[[#This Row],[F open]:[M SuperVet]])</f>
        <v>1</v>
      </c>
    </row>
    <row r="1194" spans="1:36" hidden="1" x14ac:dyDescent="0.2">
      <c r="A1194" s="16" t="str">
        <f t="shared" si="445"/>
        <v xml:space="preserve"> </v>
      </c>
      <c r="B1194" s="16" t="s">
        <v>1686</v>
      </c>
      <c r="C1194" s="15" t="s">
        <v>139</v>
      </c>
      <c r="D1194" s="29" t="s">
        <v>217</v>
      </c>
      <c r="E1194" s="29" t="s">
        <v>188</v>
      </c>
      <c r="F1194" s="82">
        <f t="shared" si="434"/>
        <v>383</v>
      </c>
      <c r="G1194" s="82" t="str">
        <f>IF(Table1[[#This Row],[F open]]=""," ",RANK(AD1194,$AD$5:$AD$1454,1))</f>
        <v xml:space="preserve"> </v>
      </c>
      <c r="H1194" s="82" t="str">
        <f>IF(Table1[[#This Row],[F Vet]]=""," ",RANK(AE1194,$AE$5:$AE$1454,1))</f>
        <v xml:space="preserve"> </v>
      </c>
      <c r="I1194" s="82" t="str">
        <f>IF(Table1[[#This Row],[F SuperVet]]=""," ",RANK(AF1194,$AF$5:$AF$1454,1))</f>
        <v xml:space="preserve"> </v>
      </c>
      <c r="J1194" s="82">
        <f>IF(Table1[[#This Row],[M Open]]=""," ",RANK(AG1194,$AG$5:$AG$1454,1))</f>
        <v>225</v>
      </c>
      <c r="K1194" s="82" t="str">
        <f>IF(Table1[[#This Row],[M Vet]]=""," ",RANK(AH1194,$AH$5:$AH$1454,1))</f>
        <v xml:space="preserve"> </v>
      </c>
      <c r="L1194" s="82" t="str">
        <f>IF(Table1[[#This Row],[M SuperVet]]=""," ",RANK(AI1194,$AI$5:$AI$1454,1))</f>
        <v xml:space="preserve"> </v>
      </c>
      <c r="M1194" s="74">
        <v>404</v>
      </c>
      <c r="N1194" s="74">
        <v>176</v>
      </c>
      <c r="O1194" s="74">
        <v>47</v>
      </c>
      <c r="P1194" s="74">
        <v>128</v>
      </c>
      <c r="Q1194" s="17">
        <v>121</v>
      </c>
      <c r="R1194" s="17">
        <v>139</v>
      </c>
      <c r="S1194" s="17">
        <v>104</v>
      </c>
      <c r="T1194" s="17">
        <v>179</v>
      </c>
      <c r="U1194" s="55">
        <f>+Table1[[#This Row],[Thames Turbo Sprint Triathlon]]/$M$3</f>
        <v>1</v>
      </c>
      <c r="V1194" s="55">
        <f t="shared" si="435"/>
        <v>1</v>
      </c>
      <c r="W1194" s="55">
        <f t="shared" si="436"/>
        <v>1</v>
      </c>
      <c r="X1194" s="55">
        <f t="shared" si="437"/>
        <v>1</v>
      </c>
      <c r="Y1194" s="55">
        <f t="shared" si="438"/>
        <v>0.23495145631067962</v>
      </c>
      <c r="Z1194" s="55">
        <f>+Table1[[#This Row],[Hillingdon Sprint Triathlon]]/$R$3</f>
        <v>1</v>
      </c>
      <c r="AA1194" s="55">
        <f>+Table1[[#This Row],[London Fields]]/$S$3</f>
        <v>1</v>
      </c>
      <c r="AB1194" s="55">
        <f>+Table1[[#This Row],[Jekyll &amp; Hyde Park Duathlon]]/$T$3</f>
        <v>1</v>
      </c>
      <c r="AC1194" s="65">
        <f t="shared" si="439"/>
        <v>3.2349514563106796</v>
      </c>
      <c r="AD1194" s="55"/>
      <c r="AE1194" s="55"/>
      <c r="AF1194" s="55"/>
      <c r="AG1194" s="55">
        <f t="shared" ref="AG1194:AG1199" si="447">+AC1194</f>
        <v>3.2349514563106796</v>
      </c>
      <c r="AH1194" s="55"/>
      <c r="AI1194" s="55"/>
      <c r="AJ1194" s="73">
        <f>COUNT(Table1[[#This Row],[F open]:[M SuperVet]])</f>
        <v>1</v>
      </c>
    </row>
    <row r="1195" spans="1:36" hidden="1" x14ac:dyDescent="0.2">
      <c r="A1195" s="16" t="str">
        <f t="shared" si="445"/>
        <v xml:space="preserve"> </v>
      </c>
      <c r="B1195" s="16" t="s">
        <v>1783</v>
      </c>
      <c r="C1195" s="15"/>
      <c r="D1195" s="29" t="s">
        <v>217</v>
      </c>
      <c r="E1195" s="29" t="s">
        <v>188</v>
      </c>
      <c r="F1195" s="82">
        <f t="shared" si="434"/>
        <v>742</v>
      </c>
      <c r="G1195" s="82" t="str">
        <f>IF(Table1[[#This Row],[F open]]=""," ",RANK(AD1195,$AD$5:$AD$1454,1))</f>
        <v xml:space="preserve"> </v>
      </c>
      <c r="H1195" s="82" t="str">
        <f>IF(Table1[[#This Row],[F Vet]]=""," ",RANK(AE1195,$AE$5:$AE$1454,1))</f>
        <v xml:space="preserve"> </v>
      </c>
      <c r="I1195" s="82" t="str">
        <f>IF(Table1[[#This Row],[F SuperVet]]=""," ",RANK(AF1195,$AF$5:$AF$1454,1))</f>
        <v xml:space="preserve"> </v>
      </c>
      <c r="J1195" s="82">
        <f>IF(Table1[[#This Row],[M Open]]=""," ",RANK(AG1195,$AG$5:$AG$1454,1))</f>
        <v>397</v>
      </c>
      <c r="K1195" s="82" t="str">
        <f>IF(Table1[[#This Row],[M Vet]]=""," ",RANK(AH1195,$AH$5:$AH$1454,1))</f>
        <v xml:space="preserve"> </v>
      </c>
      <c r="L1195" s="82" t="str">
        <f>IF(Table1[[#This Row],[M SuperVet]]=""," ",RANK(AI1195,$AI$5:$AI$1454,1))</f>
        <v xml:space="preserve"> </v>
      </c>
      <c r="M1195" s="74">
        <v>404</v>
      </c>
      <c r="N1195" s="74">
        <v>176</v>
      </c>
      <c r="O1195" s="74">
        <v>47</v>
      </c>
      <c r="P1195" s="74">
        <v>128</v>
      </c>
      <c r="Q1195" s="17">
        <v>264</v>
      </c>
      <c r="R1195" s="17">
        <v>139</v>
      </c>
      <c r="S1195" s="17">
        <v>104</v>
      </c>
      <c r="T1195" s="17">
        <v>179</v>
      </c>
      <c r="U1195" s="55">
        <f>+Table1[[#This Row],[Thames Turbo Sprint Triathlon]]/$M$3</f>
        <v>1</v>
      </c>
      <c r="V1195" s="55">
        <f t="shared" si="435"/>
        <v>1</v>
      </c>
      <c r="W1195" s="55">
        <f t="shared" si="436"/>
        <v>1</v>
      </c>
      <c r="X1195" s="55">
        <f t="shared" si="437"/>
        <v>1</v>
      </c>
      <c r="Y1195" s="55">
        <f t="shared" si="438"/>
        <v>0.51262135922330099</v>
      </c>
      <c r="Z1195" s="55">
        <f>+Table1[[#This Row],[Hillingdon Sprint Triathlon]]/$R$3</f>
        <v>1</v>
      </c>
      <c r="AA1195" s="55">
        <f>+Table1[[#This Row],[London Fields]]/$S$3</f>
        <v>1</v>
      </c>
      <c r="AB1195" s="55">
        <f>+Table1[[#This Row],[Jekyll &amp; Hyde Park Duathlon]]/$T$3</f>
        <v>1</v>
      </c>
      <c r="AC1195" s="65">
        <f t="shared" si="439"/>
        <v>3.5126213592233011</v>
      </c>
      <c r="AD1195" s="55"/>
      <c r="AE1195" s="55"/>
      <c r="AF1195" s="55"/>
      <c r="AG1195" s="55">
        <f t="shared" si="447"/>
        <v>3.5126213592233011</v>
      </c>
      <c r="AH1195" s="55"/>
      <c r="AI1195" s="55"/>
      <c r="AJ1195" s="73">
        <f>COUNT(Table1[[#This Row],[F open]:[M SuperVet]])</f>
        <v>1</v>
      </c>
    </row>
    <row r="1196" spans="1:36" hidden="1" x14ac:dyDescent="0.2">
      <c r="A1196" s="16" t="str">
        <f t="shared" si="445"/>
        <v xml:space="preserve"> </v>
      </c>
      <c r="B1196" s="16" t="s">
        <v>1558</v>
      </c>
      <c r="C1196" s="15" t="s">
        <v>66</v>
      </c>
      <c r="D1196" s="29" t="s">
        <v>217</v>
      </c>
      <c r="E1196" s="29" t="s">
        <v>1530</v>
      </c>
      <c r="F1196" s="82">
        <f t="shared" si="434"/>
        <v>721</v>
      </c>
      <c r="G1196" s="82" t="str">
        <f>IF(Table1[[#This Row],[F open]]=""," ",RANK(AD1196,$AD$5:$AD$1454,1))</f>
        <v xml:space="preserve"> </v>
      </c>
      <c r="H1196" s="82" t="str">
        <f>IF(Table1[[#This Row],[F Vet]]=""," ",RANK(AE1196,$AE$5:$AE$1454,1))</f>
        <v xml:space="preserve"> </v>
      </c>
      <c r="I1196" s="82" t="str">
        <f>IF(Table1[[#This Row],[F SuperVet]]=""," ",RANK(AF1196,$AF$5:$AF$1454,1))</f>
        <v xml:space="preserve"> </v>
      </c>
      <c r="J1196" s="82">
        <f>IF(Table1[[#This Row],[M Open]]=""," ",RANK(AG1196,$AG$5:$AG$1454,1))</f>
        <v>389</v>
      </c>
      <c r="K1196" s="82" t="str">
        <f>IF(Table1[[#This Row],[M Vet]]=""," ",RANK(AH1196,$AH$5:$AH$1454,1))</f>
        <v xml:space="preserve"> </v>
      </c>
      <c r="L1196" s="82" t="str">
        <f>IF(Table1[[#This Row],[M SuperVet]]=""," ",RANK(AI1196,$AI$5:$AI$1454,1))</f>
        <v xml:space="preserve"> </v>
      </c>
      <c r="M1196" s="74">
        <v>404</v>
      </c>
      <c r="N1196" s="74">
        <v>176</v>
      </c>
      <c r="O1196" s="74">
        <v>47</v>
      </c>
      <c r="P1196" s="74">
        <v>64</v>
      </c>
      <c r="Q1196" s="17">
        <v>515</v>
      </c>
      <c r="R1196" s="17">
        <v>139</v>
      </c>
      <c r="S1196" s="17">
        <v>104</v>
      </c>
      <c r="T1196" s="17">
        <v>179</v>
      </c>
      <c r="U1196" s="55">
        <f>+Table1[[#This Row],[Thames Turbo Sprint Triathlon]]/$M$3</f>
        <v>1</v>
      </c>
      <c r="V1196" s="55">
        <f t="shared" si="435"/>
        <v>1</v>
      </c>
      <c r="W1196" s="55">
        <f t="shared" si="436"/>
        <v>1</v>
      </c>
      <c r="X1196" s="55">
        <f t="shared" si="437"/>
        <v>0.5</v>
      </c>
      <c r="Y1196" s="55">
        <f t="shared" si="438"/>
        <v>1</v>
      </c>
      <c r="Z1196" s="55">
        <f>+Table1[[#This Row],[Hillingdon Sprint Triathlon]]/$R$3</f>
        <v>1</v>
      </c>
      <c r="AA1196" s="55">
        <f>+Table1[[#This Row],[London Fields]]/$S$3</f>
        <v>1</v>
      </c>
      <c r="AB1196" s="55">
        <f>+Table1[[#This Row],[Jekyll &amp; Hyde Park Duathlon]]/$T$3</f>
        <v>1</v>
      </c>
      <c r="AC1196" s="65">
        <f t="shared" si="439"/>
        <v>3.5</v>
      </c>
      <c r="AD1196" s="55"/>
      <c r="AE1196" s="55"/>
      <c r="AF1196" s="55"/>
      <c r="AG1196" s="55">
        <f t="shared" si="447"/>
        <v>3.5</v>
      </c>
      <c r="AH1196" s="55"/>
      <c r="AI1196" s="55"/>
      <c r="AJ1196" s="73">
        <f>COUNT(Table1[[#This Row],[F open]:[M SuperVet]])</f>
        <v>1</v>
      </c>
    </row>
    <row r="1197" spans="1:36" hidden="1" x14ac:dyDescent="0.2">
      <c r="A1197" s="16" t="str">
        <f t="shared" si="445"/>
        <v xml:space="preserve"> </v>
      </c>
      <c r="B1197" s="16" t="s">
        <v>1736</v>
      </c>
      <c r="C1197" s="15"/>
      <c r="D1197" s="29" t="s">
        <v>217</v>
      </c>
      <c r="E1197" s="29" t="s">
        <v>188</v>
      </c>
      <c r="F1197" s="82">
        <f t="shared" si="434"/>
        <v>567</v>
      </c>
      <c r="G1197" s="82" t="str">
        <f>IF(Table1[[#This Row],[F open]]=""," ",RANK(AD1197,$AD$5:$AD$1454,1))</f>
        <v xml:space="preserve"> </v>
      </c>
      <c r="H1197" s="82" t="str">
        <f>IF(Table1[[#This Row],[F Vet]]=""," ",RANK(AE1197,$AE$5:$AE$1454,1))</f>
        <v xml:space="preserve"> </v>
      </c>
      <c r="I1197" s="82" t="str">
        <f>IF(Table1[[#This Row],[F SuperVet]]=""," ",RANK(AF1197,$AF$5:$AF$1454,1))</f>
        <v xml:space="preserve"> </v>
      </c>
      <c r="J1197" s="82">
        <f>IF(Table1[[#This Row],[M Open]]=""," ",RANK(AG1197,$AG$5:$AG$1454,1))</f>
        <v>312</v>
      </c>
      <c r="K1197" s="82" t="str">
        <f>IF(Table1[[#This Row],[M Vet]]=""," ",RANK(AH1197,$AH$5:$AH$1454,1))</f>
        <v xml:space="preserve"> </v>
      </c>
      <c r="L1197" s="82" t="str">
        <f>IF(Table1[[#This Row],[M SuperVet]]=""," ",RANK(AI1197,$AI$5:$AI$1454,1))</f>
        <v xml:space="preserve"> </v>
      </c>
      <c r="M1197" s="74">
        <v>404</v>
      </c>
      <c r="N1197" s="74">
        <v>176</v>
      </c>
      <c r="O1197" s="74">
        <v>47</v>
      </c>
      <c r="P1197" s="74">
        <v>128</v>
      </c>
      <c r="Q1197" s="17">
        <v>196</v>
      </c>
      <c r="R1197" s="17">
        <v>139</v>
      </c>
      <c r="S1197" s="17">
        <v>104</v>
      </c>
      <c r="T1197" s="17">
        <v>179</v>
      </c>
      <c r="U1197" s="55">
        <f>+Table1[[#This Row],[Thames Turbo Sprint Triathlon]]/$M$3</f>
        <v>1</v>
      </c>
      <c r="V1197" s="55">
        <f t="shared" si="435"/>
        <v>1</v>
      </c>
      <c r="W1197" s="55">
        <f t="shared" si="436"/>
        <v>1</v>
      </c>
      <c r="X1197" s="55">
        <f t="shared" si="437"/>
        <v>1</v>
      </c>
      <c r="Y1197" s="55">
        <f t="shared" si="438"/>
        <v>0.38058252427184464</v>
      </c>
      <c r="Z1197" s="55">
        <f>+Table1[[#This Row],[Hillingdon Sprint Triathlon]]/$R$3</f>
        <v>1</v>
      </c>
      <c r="AA1197" s="55">
        <f>+Table1[[#This Row],[London Fields]]/$S$3</f>
        <v>1</v>
      </c>
      <c r="AB1197" s="55">
        <f>+Table1[[#This Row],[Jekyll &amp; Hyde Park Duathlon]]/$T$3</f>
        <v>1</v>
      </c>
      <c r="AC1197" s="65">
        <f t="shared" si="439"/>
        <v>3.3805825242718446</v>
      </c>
      <c r="AD1197" s="55"/>
      <c r="AE1197" s="55"/>
      <c r="AF1197" s="55"/>
      <c r="AG1197" s="55">
        <f t="shared" si="447"/>
        <v>3.3805825242718446</v>
      </c>
      <c r="AH1197" s="55"/>
      <c r="AI1197" s="55"/>
      <c r="AJ1197" s="73">
        <f>COUNT(Table1[[#This Row],[F open]:[M SuperVet]])</f>
        <v>1</v>
      </c>
    </row>
    <row r="1198" spans="1:36" hidden="1" x14ac:dyDescent="0.2">
      <c r="A1198" s="16" t="str">
        <f t="shared" si="445"/>
        <v xml:space="preserve"> </v>
      </c>
      <c r="B1198" s="16" t="s">
        <v>1614</v>
      </c>
      <c r="C1198" s="15" t="s">
        <v>1615</v>
      </c>
      <c r="D1198" s="29" t="s">
        <v>217</v>
      </c>
      <c r="E1198" s="29" t="s">
        <v>188</v>
      </c>
      <c r="F1198" s="82">
        <f t="shared" si="434"/>
        <v>123</v>
      </c>
      <c r="G1198" s="82" t="str">
        <f>IF(Table1[[#This Row],[F open]]=""," ",RANK(AD1198,$AD$5:$AD$1454,1))</f>
        <v xml:space="preserve"> </v>
      </c>
      <c r="H1198" s="82" t="str">
        <f>IF(Table1[[#This Row],[F Vet]]=""," ",RANK(AE1198,$AE$5:$AE$1454,1))</f>
        <v xml:space="preserve"> </v>
      </c>
      <c r="I1198" s="82" t="str">
        <f>IF(Table1[[#This Row],[F SuperVet]]=""," ",RANK(AF1198,$AF$5:$AF$1454,1))</f>
        <v xml:space="preserve"> </v>
      </c>
      <c r="J1198" s="82">
        <f>IF(Table1[[#This Row],[M Open]]=""," ",RANK(AG1198,$AG$5:$AG$1454,1))</f>
        <v>61</v>
      </c>
      <c r="K1198" s="82" t="str">
        <f>IF(Table1[[#This Row],[M Vet]]=""," ",RANK(AH1198,$AH$5:$AH$1454,1))</f>
        <v xml:space="preserve"> </v>
      </c>
      <c r="L1198" s="82" t="str">
        <f>IF(Table1[[#This Row],[M SuperVet]]=""," ",RANK(AI1198,$AI$5:$AI$1454,1))</f>
        <v xml:space="preserve"> </v>
      </c>
      <c r="M1198" s="74">
        <v>404</v>
      </c>
      <c r="N1198" s="74">
        <v>176</v>
      </c>
      <c r="O1198" s="74">
        <v>47</v>
      </c>
      <c r="P1198" s="74">
        <v>128</v>
      </c>
      <c r="Q1198" s="17">
        <v>4</v>
      </c>
      <c r="R1198" s="17">
        <v>139</v>
      </c>
      <c r="S1198" s="17">
        <v>104</v>
      </c>
      <c r="T1198" s="17">
        <v>179</v>
      </c>
      <c r="U1198" s="55">
        <f>+Table1[[#This Row],[Thames Turbo Sprint Triathlon]]/$M$3</f>
        <v>1</v>
      </c>
      <c r="V1198" s="55">
        <f t="shared" si="435"/>
        <v>1</v>
      </c>
      <c r="W1198" s="55">
        <f t="shared" si="436"/>
        <v>1</v>
      </c>
      <c r="X1198" s="55">
        <f t="shared" si="437"/>
        <v>1</v>
      </c>
      <c r="Y1198" s="55">
        <f t="shared" si="438"/>
        <v>7.7669902912621356E-3</v>
      </c>
      <c r="Z1198" s="55">
        <f>+Table1[[#This Row],[Hillingdon Sprint Triathlon]]/$R$3</f>
        <v>1</v>
      </c>
      <c r="AA1198" s="55">
        <f>+Table1[[#This Row],[London Fields]]/$S$3</f>
        <v>1</v>
      </c>
      <c r="AB1198" s="55">
        <f>+Table1[[#This Row],[Jekyll &amp; Hyde Park Duathlon]]/$T$3</f>
        <v>1</v>
      </c>
      <c r="AC1198" s="65">
        <f t="shared" si="439"/>
        <v>3.007766990291262</v>
      </c>
      <c r="AD1198" s="55"/>
      <c r="AE1198" s="55"/>
      <c r="AF1198" s="55"/>
      <c r="AG1198" s="55">
        <f t="shared" si="447"/>
        <v>3.007766990291262</v>
      </c>
      <c r="AH1198" s="55"/>
      <c r="AI1198" s="55"/>
      <c r="AJ1198" s="73">
        <f>COUNT(Table1[[#This Row],[F open]:[M SuperVet]])</f>
        <v>1</v>
      </c>
    </row>
    <row r="1199" spans="1:36" hidden="1" x14ac:dyDescent="0.2">
      <c r="A1199" s="16" t="str">
        <f t="shared" si="445"/>
        <v xml:space="preserve"> </v>
      </c>
      <c r="B1199" s="16" t="s">
        <v>2052</v>
      </c>
      <c r="C1199" s="15"/>
      <c r="D1199" s="29" t="s">
        <v>217</v>
      </c>
      <c r="E1199" s="29" t="s">
        <v>1530</v>
      </c>
      <c r="F1199" s="82">
        <f t="shared" si="434"/>
        <v>1374</v>
      </c>
      <c r="G1199" s="82" t="str">
        <f>IF(Table1[[#This Row],[F open]]=""," ",RANK(AD1199,$AD$5:$AD$1454,1))</f>
        <v xml:space="preserve"> </v>
      </c>
      <c r="H1199" s="82" t="str">
        <f>IF(Table1[[#This Row],[F Vet]]=""," ",RANK(AE1199,$AE$5:$AE$1454,1))</f>
        <v xml:space="preserve"> </v>
      </c>
      <c r="I1199" s="82" t="str">
        <f>IF(Table1[[#This Row],[F SuperVet]]=""," ",RANK(AF1199,$AF$5:$AF$1454,1))</f>
        <v xml:space="preserve"> </v>
      </c>
      <c r="J1199" s="82">
        <f>IF(Table1[[#This Row],[M Open]]=""," ",RANK(AG1199,$AG$5:$AG$1454,1))</f>
        <v>584</v>
      </c>
      <c r="K1199" s="82" t="str">
        <f>IF(Table1[[#This Row],[M Vet]]=""," ",RANK(AH1199,$AH$5:$AH$1454,1))</f>
        <v xml:space="preserve"> </v>
      </c>
      <c r="L1199" s="82" t="str">
        <f>IF(Table1[[#This Row],[M SuperVet]]=""," ",RANK(AI1199,$AI$5:$AI$1454,1))</f>
        <v xml:space="preserve"> </v>
      </c>
      <c r="M1199" s="74">
        <v>404</v>
      </c>
      <c r="N1199" s="74">
        <v>176</v>
      </c>
      <c r="O1199" s="74">
        <v>47</v>
      </c>
      <c r="P1199" s="74">
        <v>128</v>
      </c>
      <c r="Q1199" s="17">
        <v>515</v>
      </c>
      <c r="R1199" s="17">
        <v>132</v>
      </c>
      <c r="S1199" s="17">
        <v>104</v>
      </c>
      <c r="T1199" s="17">
        <v>179</v>
      </c>
      <c r="U1199" s="55">
        <f>+Table1[[#This Row],[Thames Turbo Sprint Triathlon]]/$M$3</f>
        <v>1</v>
      </c>
      <c r="V1199" s="55">
        <f t="shared" si="435"/>
        <v>1</v>
      </c>
      <c r="W1199" s="55">
        <f t="shared" si="436"/>
        <v>1</v>
      </c>
      <c r="X1199" s="55">
        <f t="shared" si="437"/>
        <v>1</v>
      </c>
      <c r="Y1199" s="55">
        <f t="shared" si="438"/>
        <v>1</v>
      </c>
      <c r="Z1199" s="55">
        <f>+Table1[[#This Row],[Hillingdon Sprint Triathlon]]/$R$3</f>
        <v>0.94964028776978415</v>
      </c>
      <c r="AA1199" s="55">
        <f>+Table1[[#This Row],[London Fields]]/$S$3</f>
        <v>1</v>
      </c>
      <c r="AB1199" s="55">
        <f>+Table1[[#This Row],[Jekyll &amp; Hyde Park Duathlon]]/$T$3</f>
        <v>1</v>
      </c>
      <c r="AC1199" s="65">
        <f t="shared" si="439"/>
        <v>3.949640287769784</v>
      </c>
      <c r="AD1199" s="55"/>
      <c r="AE1199" s="55"/>
      <c r="AF1199" s="55"/>
      <c r="AG1199" s="55">
        <f t="shared" si="447"/>
        <v>3.949640287769784</v>
      </c>
      <c r="AH1199" s="55"/>
      <c r="AI1199" s="55"/>
      <c r="AJ1199" s="73">
        <f>COUNT(Table1[[#This Row],[F open]:[M SuperVet]])</f>
        <v>1</v>
      </c>
    </row>
    <row r="1200" spans="1:36" x14ac:dyDescent="0.2">
      <c r="A1200" s="16" t="str">
        <f t="shared" si="445"/>
        <v xml:space="preserve"> </v>
      </c>
      <c r="B1200" s="16" t="s">
        <v>1473</v>
      </c>
      <c r="C1200" s="15" t="s">
        <v>122</v>
      </c>
      <c r="D1200" s="29" t="s">
        <v>397</v>
      </c>
      <c r="E1200" s="29" t="s">
        <v>194</v>
      </c>
      <c r="F1200" s="82">
        <f t="shared" si="434"/>
        <v>1265</v>
      </c>
      <c r="G1200" s="82" t="str">
        <f>IF(Table1[[#This Row],[F open]]=""," ",RANK(AD1200,$AD$5:$AD$1454,1))</f>
        <v xml:space="preserve"> </v>
      </c>
      <c r="H1200" s="82">
        <f>IF(Table1[[#This Row],[F Vet]]=""," ",RANK(AE1200,$AE$5:$AE$1454,1))</f>
        <v>64</v>
      </c>
      <c r="I1200" s="82" t="str">
        <f>IF(Table1[[#This Row],[F SuperVet]]=""," ",RANK(AF1200,$AF$5:$AF$1454,1))</f>
        <v xml:space="preserve"> </v>
      </c>
      <c r="J1200" s="82" t="str">
        <f>IF(Table1[[#This Row],[M Open]]=""," ",RANK(AG1200,$AG$5:$AG$1454,1))</f>
        <v xml:space="preserve"> </v>
      </c>
      <c r="K1200" s="82" t="str">
        <f>IF(Table1[[#This Row],[M Vet]]=""," ",RANK(AH1200,$AH$5:$AH$1454,1))</f>
        <v xml:space="preserve"> </v>
      </c>
      <c r="L1200" s="82" t="str">
        <f>IF(Table1[[#This Row],[M SuperVet]]=""," ",RANK(AI1200,$AI$5:$AI$1454,1))</f>
        <v xml:space="preserve"> </v>
      </c>
      <c r="M1200" s="74">
        <v>404</v>
      </c>
      <c r="N1200" s="74">
        <v>155</v>
      </c>
      <c r="O1200" s="74">
        <v>47</v>
      </c>
      <c r="P1200" s="74">
        <v>128</v>
      </c>
      <c r="Q1200" s="17">
        <v>515</v>
      </c>
      <c r="R1200" s="17">
        <v>139</v>
      </c>
      <c r="S1200" s="17">
        <v>104</v>
      </c>
      <c r="T1200" s="17">
        <v>179</v>
      </c>
      <c r="U1200" s="55">
        <f>+Table1[[#This Row],[Thames Turbo Sprint Triathlon]]/$M$3</f>
        <v>1</v>
      </c>
      <c r="V1200" s="55">
        <f t="shared" si="435"/>
        <v>0.88068181818181823</v>
      </c>
      <c r="W1200" s="55">
        <f t="shared" si="436"/>
        <v>1</v>
      </c>
      <c r="X1200" s="55">
        <f t="shared" si="437"/>
        <v>1</v>
      </c>
      <c r="Y1200" s="55">
        <f t="shared" si="438"/>
        <v>1</v>
      </c>
      <c r="Z1200" s="55">
        <f>+Table1[[#This Row],[Hillingdon Sprint Triathlon]]/$R$3</f>
        <v>1</v>
      </c>
      <c r="AA1200" s="55">
        <f>+Table1[[#This Row],[London Fields]]/$S$3</f>
        <v>1</v>
      </c>
      <c r="AB1200" s="55">
        <f>+Table1[[#This Row],[Jekyll &amp; Hyde Park Duathlon]]/$T$3</f>
        <v>1</v>
      </c>
      <c r="AC1200" s="65">
        <f t="shared" si="439"/>
        <v>3.8806818181818183</v>
      </c>
      <c r="AD1200" s="55"/>
      <c r="AE1200" s="55">
        <f>+AC1200</f>
        <v>3.8806818181818183</v>
      </c>
      <c r="AF1200" s="55"/>
      <c r="AG1200" s="55"/>
      <c r="AH1200" s="55"/>
      <c r="AI1200" s="55"/>
      <c r="AJ1200" s="73">
        <f>COUNT(Table1[[#This Row],[F open]:[M SuperVet]])</f>
        <v>1</v>
      </c>
    </row>
    <row r="1201" spans="1:36" hidden="1" x14ac:dyDescent="0.2">
      <c r="A1201" s="16" t="str">
        <f t="shared" si="445"/>
        <v xml:space="preserve"> </v>
      </c>
      <c r="B1201" s="16" t="s">
        <v>2180</v>
      </c>
      <c r="C1201" s="15"/>
      <c r="D1201" s="29" t="s">
        <v>217</v>
      </c>
      <c r="E1201" s="29" t="s">
        <v>188</v>
      </c>
      <c r="F1201" s="82">
        <f t="shared" si="434"/>
        <v>445</v>
      </c>
      <c r="G1201" s="82" t="str">
        <f>IF(Table1[[#This Row],[F open]]=""," ",RANK(AD1201,$AD$5:$AD$1454,1))</f>
        <v xml:space="preserve"> </v>
      </c>
      <c r="H1201" s="82" t="str">
        <f>IF(Table1[[#This Row],[F Vet]]=""," ",RANK(AE1201,$AE$5:$AE$1454,1))</f>
        <v xml:space="preserve"> </v>
      </c>
      <c r="I1201" s="82" t="str">
        <f>IF(Table1[[#This Row],[F SuperVet]]=""," ",RANK(AF1201,$AF$5:$AF$1454,1))</f>
        <v xml:space="preserve"> </v>
      </c>
      <c r="J1201" s="82">
        <f>IF(Table1[[#This Row],[M Open]]=""," ",RANK(AG1201,$AG$5:$AG$1454,1))</f>
        <v>257</v>
      </c>
      <c r="K1201" s="82" t="str">
        <f>IF(Table1[[#This Row],[M Vet]]=""," ",RANK(AH1201,$AH$5:$AH$1454,1))</f>
        <v xml:space="preserve"> </v>
      </c>
      <c r="L1201" s="82" t="str">
        <f>IF(Table1[[#This Row],[M SuperVet]]=""," ",RANK(AI1201,$AI$5:$AI$1454,1))</f>
        <v xml:space="preserve"> </v>
      </c>
      <c r="M1201" s="74">
        <v>404</v>
      </c>
      <c r="N1201" s="74">
        <v>176</v>
      </c>
      <c r="O1201" s="74">
        <v>47</v>
      </c>
      <c r="P1201" s="74">
        <v>128</v>
      </c>
      <c r="Q1201" s="17">
        <v>515</v>
      </c>
      <c r="R1201" s="17">
        <v>139</v>
      </c>
      <c r="S1201" s="17">
        <v>104</v>
      </c>
      <c r="T1201" s="17">
        <v>51</v>
      </c>
      <c r="U1201" s="55">
        <f>+Table1[[#This Row],[Thames Turbo Sprint Triathlon]]/$M$3</f>
        <v>1</v>
      </c>
      <c r="V1201" s="55">
        <f t="shared" si="435"/>
        <v>1</v>
      </c>
      <c r="W1201" s="55">
        <f t="shared" si="436"/>
        <v>1</v>
      </c>
      <c r="X1201" s="55">
        <f t="shared" si="437"/>
        <v>1</v>
      </c>
      <c r="Y1201" s="55">
        <f t="shared" si="438"/>
        <v>1</v>
      </c>
      <c r="Z1201" s="55">
        <f>+Table1[[#This Row],[Hillingdon Sprint Triathlon]]/$R$3</f>
        <v>1</v>
      </c>
      <c r="AA1201" s="55">
        <f>+Table1[[#This Row],[London Fields]]/$S$3</f>
        <v>1</v>
      </c>
      <c r="AB1201" s="55">
        <f>+Table1[[#This Row],[Jekyll &amp; Hyde Park Duathlon]]/$T$3</f>
        <v>0.28491620111731841</v>
      </c>
      <c r="AC1201" s="65">
        <f t="shared" si="439"/>
        <v>3.2849162011173183</v>
      </c>
      <c r="AD1201" s="55"/>
      <c r="AE1201" s="55"/>
      <c r="AF1201" s="55"/>
      <c r="AG1201" s="55">
        <f>+AC1201</f>
        <v>3.2849162011173183</v>
      </c>
      <c r="AH1201" s="55"/>
      <c r="AI1201" s="55"/>
      <c r="AJ1201" s="73">
        <f>COUNT(Table1[[#This Row],[F open]:[M SuperVet]])</f>
        <v>1</v>
      </c>
    </row>
    <row r="1202" spans="1:36" hidden="1" x14ac:dyDescent="0.2">
      <c r="A1202" s="16" t="str">
        <f t="shared" si="445"/>
        <v xml:space="preserve"> </v>
      </c>
      <c r="B1202" s="16" t="s">
        <v>1676</v>
      </c>
      <c r="C1202" s="15" t="s">
        <v>1618</v>
      </c>
      <c r="D1202" s="29" t="s">
        <v>1059</v>
      </c>
      <c r="E1202" s="29" t="s">
        <v>188</v>
      </c>
      <c r="F1202" s="82">
        <f t="shared" si="434"/>
        <v>348</v>
      </c>
      <c r="G1202" s="82" t="str">
        <f>IF(Table1[[#This Row],[F open]]=""," ",RANK(AD1202,$AD$5:$AD$1454,1))</f>
        <v xml:space="preserve"> </v>
      </c>
      <c r="H1202" s="82" t="str">
        <f>IF(Table1[[#This Row],[F Vet]]=""," ",RANK(AE1202,$AE$5:$AE$1454,1))</f>
        <v xml:space="preserve"> </v>
      </c>
      <c r="I1202" s="82" t="str">
        <f>IF(Table1[[#This Row],[F SuperVet]]=""," ",RANK(AF1202,$AF$5:$AF$1454,1))</f>
        <v xml:space="preserve"> </v>
      </c>
      <c r="J1202" s="82" t="str">
        <f>IF(Table1[[#This Row],[M Open]]=""," ",RANK(AG1202,$AG$5:$AG$1454,1))</f>
        <v xml:space="preserve"> </v>
      </c>
      <c r="K1202" s="82" t="str">
        <f>IF(Table1[[#This Row],[M Vet]]=""," ",RANK(AH1202,$AH$5:$AH$1454,1))</f>
        <v xml:space="preserve"> </v>
      </c>
      <c r="L1202" s="82">
        <f>IF(Table1[[#This Row],[M SuperVet]]=""," ",RANK(AI1202,$AI$5:$AI$1454,1))</f>
        <v>22</v>
      </c>
      <c r="M1202" s="74">
        <v>404</v>
      </c>
      <c r="N1202" s="74">
        <v>176</v>
      </c>
      <c r="O1202" s="74">
        <v>47</v>
      </c>
      <c r="P1202" s="74">
        <v>128</v>
      </c>
      <c r="Q1202" s="17">
        <v>108</v>
      </c>
      <c r="R1202" s="17">
        <v>139</v>
      </c>
      <c r="S1202" s="17">
        <v>104</v>
      </c>
      <c r="T1202" s="17">
        <v>179</v>
      </c>
      <c r="U1202" s="55">
        <f>+Table1[[#This Row],[Thames Turbo Sprint Triathlon]]/$M$3</f>
        <v>1</v>
      </c>
      <c r="V1202" s="55">
        <f t="shared" si="435"/>
        <v>1</v>
      </c>
      <c r="W1202" s="55">
        <f t="shared" si="436"/>
        <v>1</v>
      </c>
      <c r="X1202" s="55">
        <f t="shared" si="437"/>
        <v>1</v>
      </c>
      <c r="Y1202" s="55">
        <f t="shared" si="438"/>
        <v>0.20970873786407768</v>
      </c>
      <c r="Z1202" s="55">
        <f>+Table1[[#This Row],[Hillingdon Sprint Triathlon]]/$R$3</f>
        <v>1</v>
      </c>
      <c r="AA1202" s="55">
        <f>+Table1[[#This Row],[London Fields]]/$S$3</f>
        <v>1</v>
      </c>
      <c r="AB1202" s="55">
        <f>+Table1[[#This Row],[Jekyll &amp; Hyde Park Duathlon]]/$T$3</f>
        <v>1</v>
      </c>
      <c r="AC1202" s="65">
        <f t="shared" si="439"/>
        <v>3.2097087378640774</v>
      </c>
      <c r="AD1202" s="55"/>
      <c r="AE1202" s="55"/>
      <c r="AF1202" s="55"/>
      <c r="AG1202" s="55"/>
      <c r="AH1202" s="55"/>
      <c r="AI1202" s="55">
        <f>+AC1202</f>
        <v>3.2097087378640774</v>
      </c>
      <c r="AJ1202" s="73">
        <f>COUNT(Table1[[#This Row],[F open]:[M SuperVet]])</f>
        <v>1</v>
      </c>
    </row>
    <row r="1203" spans="1:36" hidden="1" x14ac:dyDescent="0.2">
      <c r="A1203" s="16" t="str">
        <f t="shared" si="445"/>
        <v xml:space="preserve"> </v>
      </c>
      <c r="B1203" s="16" t="s">
        <v>978</v>
      </c>
      <c r="C1203" s="15"/>
      <c r="D1203" s="29" t="s">
        <v>217</v>
      </c>
      <c r="E1203" s="29" t="s">
        <v>188</v>
      </c>
      <c r="F1203" s="82">
        <f t="shared" si="434"/>
        <v>1149</v>
      </c>
      <c r="G1203" s="82" t="str">
        <f>IF(Table1[[#This Row],[F open]]=""," ",RANK(AD1203,$AD$5:$AD$1454,1))</f>
        <v xml:space="preserve"> </v>
      </c>
      <c r="H1203" s="82" t="str">
        <f>IF(Table1[[#This Row],[F Vet]]=""," ",RANK(AE1203,$AE$5:$AE$1454,1))</f>
        <v xml:space="preserve"> </v>
      </c>
      <c r="I1203" s="82" t="str">
        <f>IF(Table1[[#This Row],[F SuperVet]]=""," ",RANK(AF1203,$AF$5:$AF$1454,1))</f>
        <v xml:space="preserve"> </v>
      </c>
      <c r="J1203" s="82">
        <f>IF(Table1[[#This Row],[M Open]]=""," ",RANK(AG1203,$AG$5:$AG$1454,1))</f>
        <v>533</v>
      </c>
      <c r="K1203" s="82" t="str">
        <f>IF(Table1[[#This Row],[M Vet]]=""," ",RANK(AH1203,$AH$5:$AH$1454,1))</f>
        <v xml:space="preserve"> </v>
      </c>
      <c r="L1203" s="82" t="str">
        <f>IF(Table1[[#This Row],[M SuperVet]]=""," ",RANK(AI1203,$AI$5:$AI$1454,1))</f>
        <v xml:space="preserve"> </v>
      </c>
      <c r="M1203" s="74">
        <v>326</v>
      </c>
      <c r="N1203" s="74">
        <v>176</v>
      </c>
      <c r="O1203" s="74">
        <v>47</v>
      </c>
      <c r="P1203" s="74">
        <v>128</v>
      </c>
      <c r="Q1203" s="17">
        <v>515</v>
      </c>
      <c r="R1203" s="17">
        <v>139</v>
      </c>
      <c r="S1203" s="17">
        <v>104</v>
      </c>
      <c r="T1203" s="17">
        <v>179</v>
      </c>
      <c r="U1203" s="55">
        <f>+Table1[[#This Row],[Thames Turbo Sprint Triathlon]]/$M$3</f>
        <v>0.80693069306930698</v>
      </c>
      <c r="V1203" s="55">
        <f t="shared" si="435"/>
        <v>1</v>
      </c>
      <c r="W1203" s="55">
        <f t="shared" si="436"/>
        <v>1</v>
      </c>
      <c r="X1203" s="55">
        <f t="shared" si="437"/>
        <v>1</v>
      </c>
      <c r="Y1203" s="55">
        <f t="shared" si="438"/>
        <v>1</v>
      </c>
      <c r="Z1203" s="55">
        <f>+Table1[[#This Row],[Hillingdon Sprint Triathlon]]/$R$3</f>
        <v>1</v>
      </c>
      <c r="AA1203" s="55">
        <f>+Table1[[#This Row],[London Fields]]/$S$3</f>
        <v>1</v>
      </c>
      <c r="AB1203" s="55">
        <f>+Table1[[#This Row],[Jekyll &amp; Hyde Park Duathlon]]/$T$3</f>
        <v>1</v>
      </c>
      <c r="AC1203" s="65">
        <f t="shared" si="439"/>
        <v>3.8069306930693072</v>
      </c>
      <c r="AD1203" s="55"/>
      <c r="AE1203" s="55"/>
      <c r="AF1203" s="55"/>
      <c r="AG1203" s="55">
        <f>+AC1203</f>
        <v>3.8069306930693072</v>
      </c>
      <c r="AH1203" s="55"/>
      <c r="AI1203" s="55"/>
      <c r="AJ1203" s="73">
        <f>COUNT(Table1[[#This Row],[F open]:[M SuperVet]])</f>
        <v>1</v>
      </c>
    </row>
    <row r="1204" spans="1:36" hidden="1" x14ac:dyDescent="0.2">
      <c r="A1204" s="16" t="str">
        <f t="shared" si="445"/>
        <v xml:space="preserve"> </v>
      </c>
      <c r="B1204" s="16" t="s">
        <v>321</v>
      </c>
      <c r="C1204" s="15"/>
      <c r="D1204" s="29" t="s">
        <v>397</v>
      </c>
      <c r="E1204" s="29" t="s">
        <v>188</v>
      </c>
      <c r="F1204" s="82">
        <f t="shared" si="434"/>
        <v>461</v>
      </c>
      <c r="G1204" s="82" t="str">
        <f>IF(Table1[[#This Row],[F open]]=""," ",RANK(AD1204,$AD$5:$AD$1454,1))</f>
        <v xml:space="preserve"> </v>
      </c>
      <c r="H1204" s="82" t="str">
        <f>IF(Table1[[#This Row],[F Vet]]=""," ",RANK(AE1204,$AE$5:$AE$1454,1))</f>
        <v xml:space="preserve"> </v>
      </c>
      <c r="I1204" s="82" t="str">
        <f>IF(Table1[[#This Row],[F SuperVet]]=""," ",RANK(AF1204,$AF$5:$AF$1454,1))</f>
        <v xml:space="preserve"> </v>
      </c>
      <c r="J1204" s="82" t="str">
        <f>IF(Table1[[#This Row],[M Open]]=""," ",RANK(AG1204,$AG$5:$AG$1454,1))</f>
        <v xml:space="preserve"> </v>
      </c>
      <c r="K1204" s="82">
        <f>IF(Table1[[#This Row],[M Vet]]=""," ",RANK(AH1204,$AH$5:$AH$1454,1))</f>
        <v>111</v>
      </c>
      <c r="L1204" s="82" t="str">
        <f>IF(Table1[[#This Row],[M SuperVet]]=""," ",RANK(AI1204,$AI$5:$AI$1454,1))</f>
        <v xml:space="preserve"> </v>
      </c>
      <c r="M1204" s="74">
        <v>120</v>
      </c>
      <c r="N1204" s="74">
        <v>176</v>
      </c>
      <c r="O1204" s="74">
        <v>47</v>
      </c>
      <c r="P1204" s="74">
        <v>128</v>
      </c>
      <c r="Q1204" s="17">
        <v>515</v>
      </c>
      <c r="R1204" s="17">
        <v>139</v>
      </c>
      <c r="S1204" s="17">
        <v>104</v>
      </c>
      <c r="T1204" s="17">
        <v>179</v>
      </c>
      <c r="U1204" s="55">
        <f>+Table1[[#This Row],[Thames Turbo Sprint Triathlon]]/$M$3</f>
        <v>0.29702970297029702</v>
      </c>
      <c r="V1204" s="55">
        <f t="shared" si="435"/>
        <v>1</v>
      </c>
      <c r="W1204" s="55">
        <f t="shared" si="436"/>
        <v>1</v>
      </c>
      <c r="X1204" s="55">
        <f t="shared" si="437"/>
        <v>1</v>
      </c>
      <c r="Y1204" s="55">
        <f t="shared" si="438"/>
        <v>1</v>
      </c>
      <c r="Z1204" s="55">
        <f>+Table1[[#This Row],[Hillingdon Sprint Triathlon]]/$R$3</f>
        <v>1</v>
      </c>
      <c r="AA1204" s="55">
        <f>+Table1[[#This Row],[London Fields]]/$S$3</f>
        <v>1</v>
      </c>
      <c r="AB1204" s="55">
        <f>+Table1[[#This Row],[Jekyll &amp; Hyde Park Duathlon]]/$T$3</f>
        <v>1</v>
      </c>
      <c r="AC1204" s="65">
        <f t="shared" si="439"/>
        <v>3.2970297029702973</v>
      </c>
      <c r="AD1204" s="55"/>
      <c r="AE1204" s="55"/>
      <c r="AF1204" s="55"/>
      <c r="AG1204" s="55"/>
      <c r="AH1204" s="55">
        <f>+AC1204</f>
        <v>3.2970297029702973</v>
      </c>
      <c r="AI1204" s="55"/>
      <c r="AJ1204" s="73">
        <f>COUNT(Table1[[#This Row],[F open]:[M SuperVet]])</f>
        <v>1</v>
      </c>
    </row>
    <row r="1205" spans="1:36" hidden="1" x14ac:dyDescent="0.2">
      <c r="A1205" s="16" t="str">
        <f t="shared" si="445"/>
        <v xml:space="preserve"> </v>
      </c>
      <c r="B1205" s="16" t="s">
        <v>625</v>
      </c>
      <c r="C1205" s="15" t="s">
        <v>53</v>
      </c>
      <c r="D1205" s="29" t="s">
        <v>217</v>
      </c>
      <c r="E1205" s="29" t="s">
        <v>1530</v>
      </c>
      <c r="F1205" s="82">
        <f t="shared" si="434"/>
        <v>470</v>
      </c>
      <c r="G1205" s="82" t="str">
        <f>IF(Table1[[#This Row],[F open]]=""," ",RANK(AD1205,$AD$5:$AD$1454,1))</f>
        <v xml:space="preserve"> </v>
      </c>
      <c r="H1205" s="82" t="str">
        <f>IF(Table1[[#This Row],[F Vet]]=""," ",RANK(AE1205,$AE$5:$AE$1454,1))</f>
        <v xml:space="preserve"> </v>
      </c>
      <c r="I1205" s="82" t="str">
        <f>IF(Table1[[#This Row],[F SuperVet]]=""," ",RANK(AF1205,$AF$5:$AF$1454,1))</f>
        <v xml:space="preserve"> </v>
      </c>
      <c r="J1205" s="82">
        <f>IF(Table1[[#This Row],[M Open]]=""," ",RANK(AG1205,$AG$5:$AG$1454,1))</f>
        <v>272</v>
      </c>
      <c r="K1205" s="82" t="str">
        <f>IF(Table1[[#This Row],[M Vet]]=""," ",RANK(AH1205,$AH$5:$AH$1454,1))</f>
        <v xml:space="preserve"> </v>
      </c>
      <c r="L1205" s="82" t="str">
        <f>IF(Table1[[#This Row],[M SuperVet]]=""," ",RANK(AI1205,$AI$5:$AI$1454,1))</f>
        <v xml:space="preserve"> </v>
      </c>
      <c r="M1205" s="74">
        <v>404</v>
      </c>
      <c r="N1205" s="74">
        <v>176</v>
      </c>
      <c r="O1205" s="74">
        <v>47</v>
      </c>
      <c r="P1205" s="74">
        <v>128</v>
      </c>
      <c r="Q1205" s="17">
        <v>515</v>
      </c>
      <c r="R1205" s="17">
        <v>42</v>
      </c>
      <c r="S1205" s="17">
        <v>104</v>
      </c>
      <c r="T1205" s="17">
        <v>179</v>
      </c>
      <c r="U1205" s="55">
        <f>+Table1[[#This Row],[Thames Turbo Sprint Triathlon]]/$M$3</f>
        <v>1</v>
      </c>
      <c r="V1205" s="55">
        <f t="shared" si="435"/>
        <v>1</v>
      </c>
      <c r="W1205" s="55">
        <f t="shared" si="436"/>
        <v>1</v>
      </c>
      <c r="X1205" s="55">
        <f t="shared" si="437"/>
        <v>1</v>
      </c>
      <c r="Y1205" s="55">
        <f t="shared" si="438"/>
        <v>1</v>
      </c>
      <c r="Z1205" s="55">
        <f>+Table1[[#This Row],[Hillingdon Sprint Triathlon]]/$R$3</f>
        <v>0.30215827338129497</v>
      </c>
      <c r="AA1205" s="55">
        <f>+Table1[[#This Row],[London Fields]]/$S$3</f>
        <v>1</v>
      </c>
      <c r="AB1205" s="55">
        <f>+Table1[[#This Row],[Jekyll &amp; Hyde Park Duathlon]]/$T$3</f>
        <v>1</v>
      </c>
      <c r="AC1205" s="65">
        <f t="shared" si="439"/>
        <v>3.3021582733812949</v>
      </c>
      <c r="AD1205" s="55"/>
      <c r="AE1205" s="55"/>
      <c r="AF1205" s="55"/>
      <c r="AG1205" s="55">
        <f t="shared" ref="AG1205:AG1207" si="448">+AC1205</f>
        <v>3.3021582733812949</v>
      </c>
      <c r="AH1205" s="55"/>
      <c r="AI1205" s="55"/>
      <c r="AJ1205" s="73">
        <f>COUNT(Table1[[#This Row],[F open]:[M SuperVet]])</f>
        <v>1</v>
      </c>
    </row>
    <row r="1206" spans="1:36" hidden="1" x14ac:dyDescent="0.2">
      <c r="A1206" s="16" t="str">
        <f t="shared" si="445"/>
        <v xml:space="preserve"> </v>
      </c>
      <c r="B1206" s="16" t="s">
        <v>1452</v>
      </c>
      <c r="C1206" s="15" t="s">
        <v>192</v>
      </c>
      <c r="D1206" s="29" t="s">
        <v>217</v>
      </c>
      <c r="E1206" s="29" t="s">
        <v>188</v>
      </c>
      <c r="F1206" s="82">
        <f t="shared" si="434"/>
        <v>1060</v>
      </c>
      <c r="G1206" s="82" t="str">
        <f>IF(Table1[[#This Row],[F open]]=""," ",RANK(AD1206,$AD$5:$AD$1454,1))</f>
        <v xml:space="preserve"> </v>
      </c>
      <c r="H1206" s="82" t="str">
        <f>IF(Table1[[#This Row],[F Vet]]=""," ",RANK(AE1206,$AE$5:$AE$1454,1))</f>
        <v xml:space="preserve"> </v>
      </c>
      <c r="I1206" s="82" t="str">
        <f>IF(Table1[[#This Row],[F SuperVet]]=""," ",RANK(AF1206,$AF$5:$AF$1454,1))</f>
        <v xml:space="preserve"> </v>
      </c>
      <c r="J1206" s="82">
        <f>IF(Table1[[#This Row],[M Open]]=""," ",RANK(AG1206,$AG$5:$AG$1454,1))</f>
        <v>511</v>
      </c>
      <c r="K1206" s="82" t="str">
        <f>IF(Table1[[#This Row],[M Vet]]=""," ",RANK(AH1206,$AH$5:$AH$1454,1))</f>
        <v xml:space="preserve"> </v>
      </c>
      <c r="L1206" s="82" t="str">
        <f>IF(Table1[[#This Row],[M SuperVet]]=""," ",RANK(AI1206,$AI$5:$AI$1454,1))</f>
        <v xml:space="preserve"> </v>
      </c>
      <c r="M1206" s="74">
        <v>404</v>
      </c>
      <c r="N1206" s="74">
        <v>131</v>
      </c>
      <c r="O1206" s="74">
        <v>47</v>
      </c>
      <c r="P1206" s="74">
        <v>128</v>
      </c>
      <c r="Q1206" s="17">
        <v>515</v>
      </c>
      <c r="R1206" s="17">
        <v>139</v>
      </c>
      <c r="S1206" s="17">
        <v>104</v>
      </c>
      <c r="T1206" s="17">
        <v>179</v>
      </c>
      <c r="U1206" s="55">
        <f>+Table1[[#This Row],[Thames Turbo Sprint Triathlon]]/$M$3</f>
        <v>1</v>
      </c>
      <c r="V1206" s="55">
        <f t="shared" si="435"/>
        <v>0.74431818181818177</v>
      </c>
      <c r="W1206" s="55">
        <f t="shared" si="436"/>
        <v>1</v>
      </c>
      <c r="X1206" s="55">
        <f t="shared" si="437"/>
        <v>1</v>
      </c>
      <c r="Y1206" s="55">
        <f t="shared" si="438"/>
        <v>1</v>
      </c>
      <c r="Z1206" s="55">
        <f>+Table1[[#This Row],[Hillingdon Sprint Triathlon]]/$R$3</f>
        <v>1</v>
      </c>
      <c r="AA1206" s="55">
        <f>+Table1[[#This Row],[London Fields]]/$S$3</f>
        <v>1</v>
      </c>
      <c r="AB1206" s="55">
        <f>+Table1[[#This Row],[Jekyll &amp; Hyde Park Duathlon]]/$T$3</f>
        <v>1</v>
      </c>
      <c r="AC1206" s="65">
        <f t="shared" si="439"/>
        <v>3.7443181818181817</v>
      </c>
      <c r="AD1206" s="55"/>
      <c r="AE1206" s="55"/>
      <c r="AF1206" s="55"/>
      <c r="AG1206" s="55">
        <f t="shared" si="448"/>
        <v>3.7443181818181817</v>
      </c>
      <c r="AH1206" s="55"/>
      <c r="AI1206" s="55"/>
      <c r="AJ1206" s="73">
        <f>COUNT(Table1[[#This Row],[F open]:[M SuperVet]])</f>
        <v>1</v>
      </c>
    </row>
    <row r="1207" spans="1:36" hidden="1" x14ac:dyDescent="0.2">
      <c r="A1207" s="16" t="str">
        <f t="shared" si="445"/>
        <v xml:space="preserve"> </v>
      </c>
      <c r="B1207" s="16" t="s">
        <v>801</v>
      </c>
      <c r="C1207" s="15" t="s">
        <v>745</v>
      </c>
      <c r="D1207" s="29" t="s">
        <v>217</v>
      </c>
      <c r="E1207" s="29" t="s">
        <v>188</v>
      </c>
      <c r="F1207" s="82">
        <f t="shared" si="434"/>
        <v>404</v>
      </c>
      <c r="G1207" s="82" t="str">
        <f>IF(Table1[[#This Row],[F open]]=""," ",RANK(AD1207,$AD$5:$AD$1454,1))</f>
        <v xml:space="preserve"> </v>
      </c>
      <c r="H1207" s="82" t="str">
        <f>IF(Table1[[#This Row],[F Vet]]=""," ",RANK(AE1207,$AE$5:$AE$1454,1))</f>
        <v xml:space="preserve"> </v>
      </c>
      <c r="I1207" s="82" t="str">
        <f>IF(Table1[[#This Row],[F SuperVet]]=""," ",RANK(AF1207,$AF$5:$AF$1454,1))</f>
        <v xml:space="preserve"> </v>
      </c>
      <c r="J1207" s="82">
        <f>IF(Table1[[#This Row],[M Open]]=""," ",RANK(AG1207,$AG$5:$AG$1454,1))</f>
        <v>236</v>
      </c>
      <c r="K1207" s="82" t="str">
        <f>IF(Table1[[#This Row],[M Vet]]=""," ",RANK(AH1207,$AH$5:$AH$1454,1))</f>
        <v xml:space="preserve"> </v>
      </c>
      <c r="L1207" s="82" t="str">
        <f>IF(Table1[[#This Row],[M SuperVet]]=""," ",RANK(AI1207,$AI$5:$AI$1454,1))</f>
        <v xml:space="preserve"> </v>
      </c>
      <c r="M1207" s="74">
        <v>102</v>
      </c>
      <c r="N1207" s="74">
        <v>176</v>
      </c>
      <c r="O1207" s="74">
        <v>47</v>
      </c>
      <c r="P1207" s="74">
        <v>128</v>
      </c>
      <c r="Q1207" s="17">
        <v>515</v>
      </c>
      <c r="R1207" s="17">
        <v>139</v>
      </c>
      <c r="S1207" s="17">
        <v>104</v>
      </c>
      <c r="T1207" s="17">
        <v>179</v>
      </c>
      <c r="U1207" s="55">
        <f>+Table1[[#This Row],[Thames Turbo Sprint Triathlon]]/$M$3</f>
        <v>0.25247524752475248</v>
      </c>
      <c r="V1207" s="55">
        <f t="shared" si="435"/>
        <v>1</v>
      </c>
      <c r="W1207" s="55">
        <f t="shared" si="436"/>
        <v>1</v>
      </c>
      <c r="X1207" s="55">
        <f t="shared" si="437"/>
        <v>1</v>
      </c>
      <c r="Y1207" s="55">
        <f t="shared" si="438"/>
        <v>1</v>
      </c>
      <c r="Z1207" s="55">
        <f>+Table1[[#This Row],[Hillingdon Sprint Triathlon]]/$R$3</f>
        <v>1</v>
      </c>
      <c r="AA1207" s="55">
        <f>+Table1[[#This Row],[London Fields]]/$S$3</f>
        <v>1</v>
      </c>
      <c r="AB1207" s="55">
        <f>+Table1[[#This Row],[Jekyll &amp; Hyde Park Duathlon]]/$T$3</f>
        <v>1</v>
      </c>
      <c r="AC1207" s="65">
        <f t="shared" si="439"/>
        <v>3.2524752475247523</v>
      </c>
      <c r="AD1207" s="55"/>
      <c r="AE1207" s="55"/>
      <c r="AF1207" s="55"/>
      <c r="AG1207" s="55">
        <f t="shared" si="448"/>
        <v>3.2524752475247523</v>
      </c>
      <c r="AH1207" s="55"/>
      <c r="AI1207" s="55"/>
      <c r="AJ1207" s="73">
        <f>COUNT(Table1[[#This Row],[F open]:[M SuperVet]])</f>
        <v>1</v>
      </c>
    </row>
    <row r="1208" spans="1:36" hidden="1" x14ac:dyDescent="0.2">
      <c r="A1208" s="16" t="str">
        <f t="shared" si="445"/>
        <v xml:space="preserve"> </v>
      </c>
      <c r="B1208" s="16" t="s">
        <v>574</v>
      </c>
      <c r="C1208" s="15"/>
      <c r="D1208" s="29" t="s">
        <v>397</v>
      </c>
      <c r="E1208" s="29" t="s">
        <v>188</v>
      </c>
      <c r="F1208" s="82">
        <f t="shared" si="434"/>
        <v>885</v>
      </c>
      <c r="G1208" s="82" t="str">
        <f>IF(Table1[[#This Row],[F open]]=""," ",RANK(AD1208,$AD$5:$AD$1454,1))</f>
        <v xml:space="preserve"> </v>
      </c>
      <c r="H1208" s="82" t="str">
        <f>IF(Table1[[#This Row],[F Vet]]=""," ",RANK(AE1208,$AE$5:$AE$1454,1))</f>
        <v xml:space="preserve"> </v>
      </c>
      <c r="I1208" s="82" t="str">
        <f>IF(Table1[[#This Row],[F SuperVet]]=""," ",RANK(AF1208,$AF$5:$AF$1454,1))</f>
        <v xml:space="preserve"> </v>
      </c>
      <c r="J1208" s="82" t="str">
        <f>IF(Table1[[#This Row],[M Open]]=""," ",RANK(AG1208,$AG$5:$AG$1454,1))</f>
        <v xml:space="preserve"> </v>
      </c>
      <c r="K1208" s="82">
        <f>IF(Table1[[#This Row],[M Vet]]=""," ",RANK(AH1208,$AH$5:$AH$1454,1))</f>
        <v>223</v>
      </c>
      <c r="L1208" s="82" t="str">
        <f>IF(Table1[[#This Row],[M SuperVet]]=""," ",RANK(AI1208,$AI$5:$AI$1454,1))</f>
        <v xml:space="preserve"> </v>
      </c>
      <c r="M1208" s="74">
        <v>404</v>
      </c>
      <c r="N1208" s="74">
        <v>176</v>
      </c>
      <c r="O1208" s="74">
        <v>47</v>
      </c>
      <c r="P1208" s="74">
        <v>128</v>
      </c>
      <c r="Q1208" s="17">
        <v>321</v>
      </c>
      <c r="R1208" s="17">
        <v>139</v>
      </c>
      <c r="S1208" s="17">
        <v>104</v>
      </c>
      <c r="T1208" s="17">
        <v>179</v>
      </c>
      <c r="U1208" s="55">
        <f>+Table1[[#This Row],[Thames Turbo Sprint Triathlon]]/$M$3</f>
        <v>1</v>
      </c>
      <c r="V1208" s="55">
        <f t="shared" si="435"/>
        <v>1</v>
      </c>
      <c r="W1208" s="55">
        <f t="shared" si="436"/>
        <v>1</v>
      </c>
      <c r="X1208" s="55">
        <f t="shared" si="437"/>
        <v>1</v>
      </c>
      <c r="Y1208" s="55">
        <f t="shared" si="438"/>
        <v>0.62330097087378644</v>
      </c>
      <c r="Z1208" s="55">
        <f>+Table1[[#This Row],[Hillingdon Sprint Triathlon]]/$R$3</f>
        <v>1</v>
      </c>
      <c r="AA1208" s="55">
        <f>+Table1[[#This Row],[London Fields]]/$S$3</f>
        <v>1</v>
      </c>
      <c r="AB1208" s="55">
        <f>+Table1[[#This Row],[Jekyll &amp; Hyde Park Duathlon]]/$T$3</f>
        <v>1</v>
      </c>
      <c r="AC1208" s="65">
        <f t="shared" si="439"/>
        <v>3.6233009708737862</v>
      </c>
      <c r="AD1208" s="55"/>
      <c r="AE1208" s="55"/>
      <c r="AF1208" s="55"/>
      <c r="AG1208" s="55"/>
      <c r="AH1208" s="55">
        <f>+AC1208</f>
        <v>3.6233009708737862</v>
      </c>
      <c r="AI1208" s="55"/>
      <c r="AJ1208" s="73">
        <f>COUNT(Table1[[#This Row],[F open]:[M SuperVet]])</f>
        <v>1</v>
      </c>
    </row>
    <row r="1209" spans="1:36" x14ac:dyDescent="0.2">
      <c r="A1209" s="16" t="str">
        <f t="shared" si="445"/>
        <v xml:space="preserve"> </v>
      </c>
      <c r="B1209" s="16" t="s">
        <v>1030</v>
      </c>
      <c r="C1209" s="15" t="s">
        <v>94</v>
      </c>
      <c r="D1209" s="29" t="s">
        <v>217</v>
      </c>
      <c r="E1209" s="29" t="s">
        <v>194</v>
      </c>
      <c r="F1209" s="82">
        <f t="shared" si="434"/>
        <v>1353</v>
      </c>
      <c r="G1209" s="82">
        <f>IF(Table1[[#This Row],[F open]]=""," ",RANK(AD1209,$AD$5:$AD$1454,1))</f>
        <v>273</v>
      </c>
      <c r="H1209" s="82" t="str">
        <f>IF(Table1[[#This Row],[F Vet]]=""," ",RANK(AE1209,$AE$5:$AE$1454,1))</f>
        <v xml:space="preserve"> </v>
      </c>
      <c r="I1209" s="82" t="str">
        <f>IF(Table1[[#This Row],[F SuperVet]]=""," ",RANK(AF1209,$AF$5:$AF$1454,1))</f>
        <v xml:space="preserve"> </v>
      </c>
      <c r="J1209" s="82" t="str">
        <f>IF(Table1[[#This Row],[M Open]]=""," ",RANK(AG1209,$AG$5:$AG$1454,1))</f>
        <v xml:space="preserve"> </v>
      </c>
      <c r="K1209" s="82" t="str">
        <f>IF(Table1[[#This Row],[M Vet]]=""," ",RANK(AH1209,$AH$5:$AH$1454,1))</f>
        <v xml:space="preserve"> </v>
      </c>
      <c r="L1209" s="82" t="str">
        <f>IF(Table1[[#This Row],[M SuperVet]]=""," ",RANK(AI1209,$AI$5:$AI$1454,1))</f>
        <v xml:space="preserve"> </v>
      </c>
      <c r="M1209" s="74">
        <v>378</v>
      </c>
      <c r="N1209" s="74">
        <v>176</v>
      </c>
      <c r="O1209" s="74">
        <v>47</v>
      </c>
      <c r="P1209" s="74">
        <v>128</v>
      </c>
      <c r="Q1209" s="17">
        <v>515</v>
      </c>
      <c r="R1209" s="17">
        <v>139</v>
      </c>
      <c r="S1209" s="17">
        <v>104</v>
      </c>
      <c r="T1209" s="17">
        <v>179</v>
      </c>
      <c r="U1209" s="55">
        <f>+Table1[[#This Row],[Thames Turbo Sprint Triathlon]]/$M$3</f>
        <v>0.9356435643564357</v>
      </c>
      <c r="V1209" s="55">
        <f t="shared" si="435"/>
        <v>1</v>
      </c>
      <c r="W1209" s="55">
        <f t="shared" si="436"/>
        <v>1</v>
      </c>
      <c r="X1209" s="55">
        <f t="shared" si="437"/>
        <v>1</v>
      </c>
      <c r="Y1209" s="55">
        <f t="shared" si="438"/>
        <v>1</v>
      </c>
      <c r="Z1209" s="55">
        <f>+Table1[[#This Row],[Hillingdon Sprint Triathlon]]/$R$3</f>
        <v>1</v>
      </c>
      <c r="AA1209" s="55">
        <f>+Table1[[#This Row],[London Fields]]/$S$3</f>
        <v>1</v>
      </c>
      <c r="AB1209" s="55">
        <f>+Table1[[#This Row],[Jekyll &amp; Hyde Park Duathlon]]/$T$3</f>
        <v>1</v>
      </c>
      <c r="AC1209" s="65">
        <f t="shared" si="439"/>
        <v>3.9356435643564356</v>
      </c>
      <c r="AD1209" s="55">
        <f>+AC1209</f>
        <v>3.9356435643564356</v>
      </c>
      <c r="AE1209" s="55"/>
      <c r="AF1209" s="55"/>
      <c r="AG1209" s="55"/>
      <c r="AH1209" s="55"/>
      <c r="AI1209" s="55"/>
      <c r="AJ1209" s="73">
        <f>COUNT(Table1[[#This Row],[F open]:[M SuperVet]])</f>
        <v>1</v>
      </c>
    </row>
    <row r="1210" spans="1:36" x14ac:dyDescent="0.2">
      <c r="A1210" s="16" t="str">
        <f t="shared" si="445"/>
        <v xml:space="preserve"> </v>
      </c>
      <c r="B1210" s="16" t="s">
        <v>304</v>
      </c>
      <c r="C1210" s="15" t="s">
        <v>144</v>
      </c>
      <c r="D1210" s="29" t="s">
        <v>397</v>
      </c>
      <c r="E1210" s="29" t="s">
        <v>194</v>
      </c>
      <c r="F1210" s="82">
        <f t="shared" si="434"/>
        <v>254</v>
      </c>
      <c r="G1210" s="82" t="str">
        <f>IF(Table1[[#This Row],[F open]]=""," ",RANK(AD1210,$AD$5:$AD$1454,1))</f>
        <v xml:space="preserve"> </v>
      </c>
      <c r="H1210" s="82">
        <f>IF(Table1[[#This Row],[F Vet]]=""," ",RANK(AE1210,$AE$5:$AE$1454,1))</f>
        <v>5</v>
      </c>
      <c r="I1210" s="82" t="str">
        <f>IF(Table1[[#This Row],[F SuperVet]]=""," ",RANK(AF1210,$AF$5:$AF$1454,1))</f>
        <v xml:space="preserve"> </v>
      </c>
      <c r="J1210" s="82" t="str">
        <f>IF(Table1[[#This Row],[M Open]]=""," ",RANK(AG1210,$AG$5:$AG$1454,1))</f>
        <v xml:space="preserve"> </v>
      </c>
      <c r="K1210" s="82" t="str">
        <f>IF(Table1[[#This Row],[M Vet]]=""," ",RANK(AH1210,$AH$5:$AH$1454,1))</f>
        <v xml:space="preserve"> </v>
      </c>
      <c r="L1210" s="82" t="str">
        <f>IF(Table1[[#This Row],[M SuperVet]]=""," ",RANK(AI1210,$AI$5:$AI$1454,1))</f>
        <v xml:space="preserve"> </v>
      </c>
      <c r="M1210" s="74">
        <v>54</v>
      </c>
      <c r="N1210" s="74">
        <v>176</v>
      </c>
      <c r="O1210" s="74">
        <v>47</v>
      </c>
      <c r="P1210" s="74">
        <v>128</v>
      </c>
      <c r="Q1210" s="17">
        <v>515</v>
      </c>
      <c r="R1210" s="17">
        <v>139</v>
      </c>
      <c r="S1210" s="17">
        <v>104</v>
      </c>
      <c r="T1210" s="17">
        <v>179</v>
      </c>
      <c r="U1210" s="55">
        <f>+Table1[[#This Row],[Thames Turbo Sprint Triathlon]]/$M$3</f>
        <v>0.13366336633663367</v>
      </c>
      <c r="V1210" s="55">
        <f t="shared" si="435"/>
        <v>1</v>
      </c>
      <c r="W1210" s="55">
        <f t="shared" si="436"/>
        <v>1</v>
      </c>
      <c r="X1210" s="55">
        <f t="shared" si="437"/>
        <v>1</v>
      </c>
      <c r="Y1210" s="55">
        <f t="shared" si="438"/>
        <v>1</v>
      </c>
      <c r="Z1210" s="55">
        <f>+Table1[[#This Row],[Hillingdon Sprint Triathlon]]/$R$3</f>
        <v>1</v>
      </c>
      <c r="AA1210" s="55">
        <f>+Table1[[#This Row],[London Fields]]/$S$3</f>
        <v>1</v>
      </c>
      <c r="AB1210" s="55">
        <f>+Table1[[#This Row],[Jekyll &amp; Hyde Park Duathlon]]/$T$3</f>
        <v>1</v>
      </c>
      <c r="AC1210" s="65">
        <f t="shared" si="439"/>
        <v>3.1336633663366338</v>
      </c>
      <c r="AD1210" s="55"/>
      <c r="AE1210" s="55">
        <f>+AC1210</f>
        <v>3.1336633663366338</v>
      </c>
      <c r="AF1210" s="55"/>
      <c r="AG1210" s="55"/>
      <c r="AH1210" s="55"/>
      <c r="AI1210" s="55"/>
      <c r="AJ1210" s="73">
        <f>COUNT(Table1[[#This Row],[F open]:[M SuperVet]])</f>
        <v>1</v>
      </c>
    </row>
    <row r="1211" spans="1:36" x14ac:dyDescent="0.2">
      <c r="A1211" s="16" t="str">
        <f t="shared" si="445"/>
        <v xml:space="preserve"> </v>
      </c>
      <c r="B1211" s="16" t="s">
        <v>2089</v>
      </c>
      <c r="C1211" s="15"/>
      <c r="D1211" s="29" t="s">
        <v>217</v>
      </c>
      <c r="E1211" s="29" t="s">
        <v>194</v>
      </c>
      <c r="F1211" s="82">
        <f t="shared" si="434"/>
        <v>513</v>
      </c>
      <c r="G1211" s="82">
        <f>IF(Table1[[#This Row],[F open]]=""," ",RANK(AD1211,$AD$5:$AD$1454,1))</f>
        <v>54</v>
      </c>
      <c r="H1211" s="82" t="str">
        <f>IF(Table1[[#This Row],[F Vet]]=""," ",RANK(AE1211,$AE$5:$AE$1454,1))</f>
        <v xml:space="preserve"> </v>
      </c>
      <c r="I1211" s="82" t="str">
        <f>IF(Table1[[#This Row],[F SuperVet]]=""," ",RANK(AF1211,$AF$5:$AF$1454,1))</f>
        <v xml:space="preserve"> </v>
      </c>
      <c r="J1211" s="82" t="str">
        <f>IF(Table1[[#This Row],[M Open]]=""," ",RANK(AG1211,$AG$5:$AG$1454,1))</f>
        <v xml:space="preserve"> </v>
      </c>
      <c r="K1211" s="82" t="str">
        <f>IF(Table1[[#This Row],[M Vet]]=""," ",RANK(AH1211,$AH$5:$AH$1454,1))</f>
        <v xml:space="preserve"> </v>
      </c>
      <c r="L1211" s="82" t="str">
        <f>IF(Table1[[#This Row],[M SuperVet]]=""," ",RANK(AI1211,$AI$5:$AI$1454,1))</f>
        <v xml:space="preserve"> </v>
      </c>
      <c r="M1211" s="74">
        <v>404</v>
      </c>
      <c r="N1211" s="74">
        <v>176</v>
      </c>
      <c r="O1211" s="74">
        <v>47</v>
      </c>
      <c r="P1211" s="74">
        <v>128</v>
      </c>
      <c r="Q1211" s="17">
        <v>515</v>
      </c>
      <c r="R1211" s="17">
        <v>139</v>
      </c>
      <c r="S1211" s="17">
        <v>35</v>
      </c>
      <c r="T1211" s="17">
        <v>179</v>
      </c>
      <c r="U1211" s="55">
        <f>+Table1[[#This Row],[Thames Turbo Sprint Triathlon]]/$M$3</f>
        <v>1</v>
      </c>
      <c r="V1211" s="55">
        <f t="shared" si="435"/>
        <v>1</v>
      </c>
      <c r="W1211" s="55">
        <f t="shared" si="436"/>
        <v>1</v>
      </c>
      <c r="X1211" s="55">
        <f t="shared" si="437"/>
        <v>1</v>
      </c>
      <c r="Y1211" s="55">
        <f t="shared" si="438"/>
        <v>1</v>
      </c>
      <c r="Z1211" s="55">
        <f>+Table1[[#This Row],[Hillingdon Sprint Triathlon]]/$R$3</f>
        <v>1</v>
      </c>
      <c r="AA1211" s="55">
        <f>+Table1[[#This Row],[London Fields]]/$S$3</f>
        <v>0.33653846153846156</v>
      </c>
      <c r="AB1211" s="55">
        <f>+Table1[[#This Row],[Jekyll &amp; Hyde Park Duathlon]]/$T$3</f>
        <v>1</v>
      </c>
      <c r="AC1211" s="65">
        <f t="shared" si="439"/>
        <v>3.3365384615384617</v>
      </c>
      <c r="AD1211" s="55">
        <f>+AC1211</f>
        <v>3.3365384615384617</v>
      </c>
      <c r="AE1211" s="55"/>
      <c r="AF1211" s="55"/>
      <c r="AG1211" s="55"/>
      <c r="AH1211" s="55"/>
      <c r="AI1211" s="55"/>
      <c r="AJ1211" s="73">
        <f>COUNT(Table1[[#This Row],[F open]:[M SuperVet]])</f>
        <v>1</v>
      </c>
    </row>
    <row r="1212" spans="1:36" hidden="1" x14ac:dyDescent="0.2">
      <c r="A1212" s="16" t="str">
        <f t="shared" si="445"/>
        <v xml:space="preserve"> </v>
      </c>
      <c r="B1212" s="16" t="s">
        <v>514</v>
      </c>
      <c r="C1212" s="15"/>
      <c r="D1212" s="29" t="s">
        <v>397</v>
      </c>
      <c r="E1212" s="29" t="s">
        <v>188</v>
      </c>
      <c r="F1212" s="82">
        <f t="shared" si="434"/>
        <v>625</v>
      </c>
      <c r="G1212" s="82" t="str">
        <f>IF(Table1[[#This Row],[F open]]=""," ",RANK(AD1212,$AD$5:$AD$1454,1))</f>
        <v xml:space="preserve"> </v>
      </c>
      <c r="H1212" s="82" t="str">
        <f>IF(Table1[[#This Row],[F Vet]]=""," ",RANK(AE1212,$AE$5:$AE$1454,1))</f>
        <v xml:space="preserve"> </v>
      </c>
      <c r="I1212" s="82" t="str">
        <f>IF(Table1[[#This Row],[F SuperVet]]=""," ",RANK(AF1212,$AF$5:$AF$1454,1))</f>
        <v xml:space="preserve"> </v>
      </c>
      <c r="J1212" s="82" t="str">
        <f>IF(Table1[[#This Row],[M Open]]=""," ",RANK(AG1212,$AG$5:$AG$1454,1))</f>
        <v xml:space="preserve"> </v>
      </c>
      <c r="K1212" s="82">
        <f>IF(Table1[[#This Row],[M Vet]]=""," ",RANK(AH1212,$AH$5:$AH$1454,1))</f>
        <v>152</v>
      </c>
      <c r="L1212" s="82" t="str">
        <f>IF(Table1[[#This Row],[M SuperVet]]=""," ",RANK(AI1212,$AI$5:$AI$1454,1))</f>
        <v xml:space="preserve"> </v>
      </c>
      <c r="M1212" s="74">
        <v>404</v>
      </c>
      <c r="N1212" s="74">
        <v>176</v>
      </c>
      <c r="O1212" s="74">
        <v>47</v>
      </c>
      <c r="P1212" s="74">
        <v>128</v>
      </c>
      <c r="Q1212" s="17">
        <v>219</v>
      </c>
      <c r="R1212" s="17">
        <v>139</v>
      </c>
      <c r="S1212" s="17">
        <v>104</v>
      </c>
      <c r="T1212" s="17">
        <v>179</v>
      </c>
      <c r="U1212" s="55">
        <f>+Table1[[#This Row],[Thames Turbo Sprint Triathlon]]/$M$3</f>
        <v>1</v>
      </c>
      <c r="V1212" s="55">
        <f t="shared" si="435"/>
        <v>1</v>
      </c>
      <c r="W1212" s="55">
        <f t="shared" si="436"/>
        <v>1</v>
      </c>
      <c r="X1212" s="55">
        <f t="shared" si="437"/>
        <v>1</v>
      </c>
      <c r="Y1212" s="55">
        <f t="shared" si="438"/>
        <v>0.42524271844660194</v>
      </c>
      <c r="Z1212" s="55">
        <f>+Table1[[#This Row],[Hillingdon Sprint Triathlon]]/$R$3</f>
        <v>1</v>
      </c>
      <c r="AA1212" s="55">
        <f>+Table1[[#This Row],[London Fields]]/$S$3</f>
        <v>1</v>
      </c>
      <c r="AB1212" s="55">
        <f>+Table1[[#This Row],[Jekyll &amp; Hyde Park Duathlon]]/$T$3</f>
        <v>1</v>
      </c>
      <c r="AC1212" s="65">
        <f t="shared" si="439"/>
        <v>3.4252427184466017</v>
      </c>
      <c r="AD1212" s="55"/>
      <c r="AE1212" s="55"/>
      <c r="AF1212" s="55"/>
      <c r="AG1212" s="55"/>
      <c r="AH1212" s="55">
        <f>+AC1212</f>
        <v>3.4252427184466017</v>
      </c>
      <c r="AI1212" s="55"/>
      <c r="AJ1212" s="73">
        <f>COUNT(Table1[[#This Row],[F open]:[M SuperVet]])</f>
        <v>1</v>
      </c>
    </row>
    <row r="1213" spans="1:36" hidden="1" x14ac:dyDescent="0.2">
      <c r="A1213" s="16" t="str">
        <f t="shared" si="445"/>
        <v xml:space="preserve"> </v>
      </c>
      <c r="B1213" s="16" t="s">
        <v>1353</v>
      </c>
      <c r="C1213" s="15" t="s">
        <v>139</v>
      </c>
      <c r="D1213" s="29" t="s">
        <v>217</v>
      </c>
      <c r="E1213" s="29" t="s">
        <v>188</v>
      </c>
      <c r="F1213" s="82">
        <f t="shared" si="434"/>
        <v>149</v>
      </c>
      <c r="G1213" s="82" t="str">
        <f>IF(Table1[[#This Row],[F open]]=""," ",RANK(AD1213,$AD$5:$AD$1454,1))</f>
        <v xml:space="preserve"> </v>
      </c>
      <c r="H1213" s="82" t="str">
        <f>IF(Table1[[#This Row],[F Vet]]=""," ",RANK(AE1213,$AE$5:$AE$1454,1))</f>
        <v xml:space="preserve"> </v>
      </c>
      <c r="I1213" s="82" t="str">
        <f>IF(Table1[[#This Row],[F SuperVet]]=""," ",RANK(AF1213,$AF$5:$AF$1454,1))</f>
        <v xml:space="preserve"> </v>
      </c>
      <c r="J1213" s="82">
        <f>IF(Table1[[#This Row],[M Open]]=""," ",RANK(AG1213,$AG$5:$AG$1454,1))</f>
        <v>79</v>
      </c>
      <c r="K1213" s="82" t="str">
        <f>IF(Table1[[#This Row],[M Vet]]=""," ",RANK(AH1213,$AH$5:$AH$1454,1))</f>
        <v xml:space="preserve"> </v>
      </c>
      <c r="L1213" s="82" t="str">
        <f>IF(Table1[[#This Row],[M SuperVet]]=""," ",RANK(AI1213,$AI$5:$AI$1454,1))</f>
        <v xml:space="preserve"> </v>
      </c>
      <c r="M1213" s="74">
        <v>404</v>
      </c>
      <c r="N1213" s="74">
        <v>6</v>
      </c>
      <c r="O1213" s="74">
        <v>47</v>
      </c>
      <c r="P1213" s="74">
        <v>128</v>
      </c>
      <c r="Q1213" s="17">
        <v>515</v>
      </c>
      <c r="R1213" s="17">
        <v>139</v>
      </c>
      <c r="S1213" s="17">
        <v>104</v>
      </c>
      <c r="T1213" s="17">
        <v>179</v>
      </c>
      <c r="U1213" s="55">
        <f>+Table1[[#This Row],[Thames Turbo Sprint Triathlon]]/$M$3</f>
        <v>1</v>
      </c>
      <c r="V1213" s="55">
        <f t="shared" si="435"/>
        <v>3.4090909090909088E-2</v>
      </c>
      <c r="W1213" s="55">
        <f t="shared" si="436"/>
        <v>1</v>
      </c>
      <c r="X1213" s="55">
        <f t="shared" si="437"/>
        <v>1</v>
      </c>
      <c r="Y1213" s="55">
        <f t="shared" si="438"/>
        <v>1</v>
      </c>
      <c r="Z1213" s="55">
        <f>+Table1[[#This Row],[Hillingdon Sprint Triathlon]]/$R$3</f>
        <v>1</v>
      </c>
      <c r="AA1213" s="55">
        <f>+Table1[[#This Row],[London Fields]]/$S$3</f>
        <v>1</v>
      </c>
      <c r="AB1213" s="55">
        <f>+Table1[[#This Row],[Jekyll &amp; Hyde Park Duathlon]]/$T$3</f>
        <v>1</v>
      </c>
      <c r="AC1213" s="65">
        <f t="shared" si="439"/>
        <v>3.0340909090909092</v>
      </c>
      <c r="AD1213" s="55"/>
      <c r="AE1213" s="55"/>
      <c r="AF1213" s="55"/>
      <c r="AG1213" s="55">
        <f t="shared" ref="AG1213:AG1215" si="449">+AC1213</f>
        <v>3.0340909090909092</v>
      </c>
      <c r="AH1213" s="55"/>
      <c r="AI1213" s="55"/>
      <c r="AJ1213" s="73">
        <f>COUNT(Table1[[#This Row],[F open]:[M SuperVet]])</f>
        <v>1</v>
      </c>
    </row>
    <row r="1214" spans="1:36" hidden="1" x14ac:dyDescent="0.2">
      <c r="A1214" s="16" t="str">
        <f t="shared" si="445"/>
        <v xml:space="preserve"> </v>
      </c>
      <c r="B1214" s="16" t="s">
        <v>2185</v>
      </c>
      <c r="C1214" s="15" t="s">
        <v>70</v>
      </c>
      <c r="D1214" s="29" t="s">
        <v>217</v>
      </c>
      <c r="E1214" s="29" t="s">
        <v>188</v>
      </c>
      <c r="F1214" s="82">
        <f t="shared" si="434"/>
        <v>532</v>
      </c>
      <c r="G1214" s="82" t="str">
        <f>IF(Table1[[#This Row],[F open]]=""," ",RANK(AD1214,$AD$5:$AD$1454,1))</f>
        <v xml:space="preserve"> </v>
      </c>
      <c r="H1214" s="82" t="str">
        <f>IF(Table1[[#This Row],[F Vet]]=""," ",RANK(AE1214,$AE$5:$AE$1454,1))</f>
        <v xml:space="preserve"> </v>
      </c>
      <c r="I1214" s="82" t="str">
        <f>IF(Table1[[#This Row],[F SuperVet]]=""," ",RANK(AF1214,$AF$5:$AF$1454,1))</f>
        <v xml:space="preserve"> </v>
      </c>
      <c r="J1214" s="82">
        <f>IF(Table1[[#This Row],[M Open]]=""," ",RANK(AG1214,$AG$5:$AG$1454,1))</f>
        <v>297</v>
      </c>
      <c r="K1214" s="82" t="str">
        <f>IF(Table1[[#This Row],[M Vet]]=""," ",RANK(AH1214,$AH$5:$AH$1454,1))</f>
        <v xml:space="preserve"> </v>
      </c>
      <c r="L1214" s="82" t="str">
        <f>IF(Table1[[#This Row],[M SuperVet]]=""," ",RANK(AI1214,$AI$5:$AI$1454,1))</f>
        <v xml:space="preserve"> </v>
      </c>
      <c r="M1214" s="74">
        <v>404</v>
      </c>
      <c r="N1214" s="74">
        <v>176</v>
      </c>
      <c r="O1214" s="74">
        <v>47</v>
      </c>
      <c r="P1214" s="74">
        <v>128</v>
      </c>
      <c r="Q1214" s="17">
        <v>515</v>
      </c>
      <c r="R1214" s="17">
        <v>139</v>
      </c>
      <c r="S1214" s="17">
        <v>104</v>
      </c>
      <c r="T1214" s="17">
        <v>63</v>
      </c>
      <c r="U1214" s="55">
        <f>+Table1[[#This Row],[Thames Turbo Sprint Triathlon]]/$M$3</f>
        <v>1</v>
      </c>
      <c r="V1214" s="55">
        <f t="shared" si="435"/>
        <v>1</v>
      </c>
      <c r="W1214" s="55">
        <f t="shared" si="436"/>
        <v>1</v>
      </c>
      <c r="X1214" s="55">
        <f t="shared" si="437"/>
        <v>1</v>
      </c>
      <c r="Y1214" s="55">
        <f t="shared" si="438"/>
        <v>1</v>
      </c>
      <c r="Z1214" s="55">
        <f>+Table1[[#This Row],[Hillingdon Sprint Triathlon]]/$R$3</f>
        <v>1</v>
      </c>
      <c r="AA1214" s="55">
        <f>+Table1[[#This Row],[London Fields]]/$S$3</f>
        <v>1</v>
      </c>
      <c r="AB1214" s="55">
        <f>+Table1[[#This Row],[Jekyll &amp; Hyde Park Duathlon]]/$T$3</f>
        <v>0.35195530726256985</v>
      </c>
      <c r="AC1214" s="65">
        <f t="shared" si="439"/>
        <v>3.3519553072625698</v>
      </c>
      <c r="AD1214" s="55"/>
      <c r="AE1214" s="55"/>
      <c r="AF1214" s="55"/>
      <c r="AG1214" s="55">
        <f t="shared" si="449"/>
        <v>3.3519553072625698</v>
      </c>
      <c r="AH1214" s="55"/>
      <c r="AI1214" s="55"/>
      <c r="AJ1214" s="73">
        <f>COUNT(Table1[[#This Row],[F open]:[M SuperVet]])</f>
        <v>1</v>
      </c>
    </row>
    <row r="1215" spans="1:36" hidden="1" x14ac:dyDescent="0.2">
      <c r="A1215" s="16" t="str">
        <f t="shared" si="445"/>
        <v xml:space="preserve"> </v>
      </c>
      <c r="B1215" s="16" t="s">
        <v>1366</v>
      </c>
      <c r="C1215" s="15" t="s">
        <v>192</v>
      </c>
      <c r="D1215" s="29" t="s">
        <v>217</v>
      </c>
      <c r="E1215" s="29" t="s">
        <v>188</v>
      </c>
      <c r="F1215" s="82">
        <f t="shared" si="434"/>
        <v>270</v>
      </c>
      <c r="G1215" s="82" t="str">
        <f>IF(Table1[[#This Row],[F open]]=""," ",RANK(AD1215,$AD$5:$AD$1454,1))</f>
        <v xml:space="preserve"> </v>
      </c>
      <c r="H1215" s="82" t="str">
        <f>IF(Table1[[#This Row],[F Vet]]=""," ",RANK(AE1215,$AE$5:$AE$1454,1))</f>
        <v xml:space="preserve"> </v>
      </c>
      <c r="I1215" s="82" t="str">
        <f>IF(Table1[[#This Row],[F SuperVet]]=""," ",RANK(AF1215,$AF$5:$AF$1454,1))</f>
        <v xml:space="preserve"> </v>
      </c>
      <c r="J1215" s="82">
        <f>IF(Table1[[#This Row],[M Open]]=""," ",RANK(AG1215,$AG$5:$AG$1454,1))</f>
        <v>163</v>
      </c>
      <c r="K1215" s="82" t="str">
        <f>IF(Table1[[#This Row],[M Vet]]=""," ",RANK(AH1215,$AH$5:$AH$1454,1))</f>
        <v xml:space="preserve"> </v>
      </c>
      <c r="L1215" s="82" t="str">
        <f>IF(Table1[[#This Row],[M SuperVet]]=""," ",RANK(AI1215,$AI$5:$AI$1454,1))</f>
        <v xml:space="preserve"> </v>
      </c>
      <c r="M1215" s="74">
        <v>404</v>
      </c>
      <c r="N1215" s="74">
        <v>26</v>
      </c>
      <c r="O1215" s="74">
        <v>47</v>
      </c>
      <c r="P1215" s="74">
        <v>128</v>
      </c>
      <c r="Q1215" s="17">
        <v>515</v>
      </c>
      <c r="R1215" s="17">
        <v>139</v>
      </c>
      <c r="S1215" s="17">
        <v>104</v>
      </c>
      <c r="T1215" s="17">
        <v>179</v>
      </c>
      <c r="U1215" s="55">
        <f>+Table1[[#This Row],[Thames Turbo Sprint Triathlon]]/$M$3</f>
        <v>1</v>
      </c>
      <c r="V1215" s="55">
        <f t="shared" si="435"/>
        <v>0.14772727272727273</v>
      </c>
      <c r="W1215" s="55">
        <f t="shared" si="436"/>
        <v>1</v>
      </c>
      <c r="X1215" s="55">
        <f t="shared" si="437"/>
        <v>1</v>
      </c>
      <c r="Y1215" s="55">
        <f t="shared" si="438"/>
        <v>1</v>
      </c>
      <c r="Z1215" s="55">
        <f>+Table1[[#This Row],[Hillingdon Sprint Triathlon]]/$R$3</f>
        <v>1</v>
      </c>
      <c r="AA1215" s="55">
        <f>+Table1[[#This Row],[London Fields]]/$S$3</f>
        <v>1</v>
      </c>
      <c r="AB1215" s="55">
        <f>+Table1[[#This Row],[Jekyll &amp; Hyde Park Duathlon]]/$T$3</f>
        <v>1</v>
      </c>
      <c r="AC1215" s="65">
        <f t="shared" si="439"/>
        <v>3.1477272727272725</v>
      </c>
      <c r="AD1215" s="55"/>
      <c r="AE1215" s="55"/>
      <c r="AF1215" s="55"/>
      <c r="AG1215" s="55">
        <f t="shared" si="449"/>
        <v>3.1477272727272725</v>
      </c>
      <c r="AH1215" s="55"/>
      <c r="AI1215" s="55"/>
      <c r="AJ1215" s="73">
        <f>COUNT(Table1[[#This Row],[F open]:[M SuperVet]])</f>
        <v>1</v>
      </c>
    </row>
    <row r="1216" spans="1:36" x14ac:dyDescent="0.2">
      <c r="A1216" s="16" t="str">
        <f t="shared" si="445"/>
        <v xml:space="preserve"> </v>
      </c>
      <c r="B1216" s="16" t="s">
        <v>1781</v>
      </c>
      <c r="C1216" s="15"/>
      <c r="D1216" s="29" t="s">
        <v>217</v>
      </c>
      <c r="E1216" s="29" t="s">
        <v>194</v>
      </c>
      <c r="F1216" s="82">
        <f t="shared" si="434"/>
        <v>732</v>
      </c>
      <c r="G1216" s="82">
        <f>IF(Table1[[#This Row],[F open]]=""," ",RANK(AD1216,$AD$5:$AD$1454,1))</f>
        <v>98</v>
      </c>
      <c r="H1216" s="82" t="str">
        <f>IF(Table1[[#This Row],[F Vet]]=""," ",RANK(AE1216,$AE$5:$AE$1454,1))</f>
        <v xml:space="preserve"> </v>
      </c>
      <c r="I1216" s="82" t="str">
        <f>IF(Table1[[#This Row],[F SuperVet]]=""," ",RANK(AF1216,$AF$5:$AF$1454,1))</f>
        <v xml:space="preserve"> </v>
      </c>
      <c r="J1216" s="82" t="str">
        <f>IF(Table1[[#This Row],[M Open]]=""," ",RANK(AG1216,$AG$5:$AG$1454,1))</f>
        <v xml:space="preserve"> </v>
      </c>
      <c r="K1216" s="82" t="str">
        <f>IF(Table1[[#This Row],[M Vet]]=""," ",RANK(AH1216,$AH$5:$AH$1454,1))</f>
        <v xml:space="preserve"> </v>
      </c>
      <c r="L1216" s="82" t="str">
        <f>IF(Table1[[#This Row],[M SuperVet]]=""," ",RANK(AI1216,$AI$5:$AI$1454,1))</f>
        <v xml:space="preserve"> </v>
      </c>
      <c r="M1216" s="74">
        <v>404</v>
      </c>
      <c r="N1216" s="74">
        <v>176</v>
      </c>
      <c r="O1216" s="74">
        <v>47</v>
      </c>
      <c r="P1216" s="74">
        <v>128</v>
      </c>
      <c r="Q1216" s="17">
        <v>261</v>
      </c>
      <c r="R1216" s="17">
        <v>139</v>
      </c>
      <c r="S1216" s="17">
        <v>104</v>
      </c>
      <c r="T1216" s="17">
        <v>179</v>
      </c>
      <c r="U1216" s="55">
        <f>+Table1[[#This Row],[Thames Turbo Sprint Triathlon]]/$M$3</f>
        <v>1</v>
      </c>
      <c r="V1216" s="55">
        <f t="shared" si="435"/>
        <v>1</v>
      </c>
      <c r="W1216" s="55">
        <f t="shared" si="436"/>
        <v>1</v>
      </c>
      <c r="X1216" s="55">
        <f t="shared" si="437"/>
        <v>1</v>
      </c>
      <c r="Y1216" s="55">
        <f t="shared" si="438"/>
        <v>0.50679611650485434</v>
      </c>
      <c r="Z1216" s="55">
        <f>+Table1[[#This Row],[Hillingdon Sprint Triathlon]]/$R$3</f>
        <v>1</v>
      </c>
      <c r="AA1216" s="55">
        <f>+Table1[[#This Row],[London Fields]]/$S$3</f>
        <v>1</v>
      </c>
      <c r="AB1216" s="55">
        <f>+Table1[[#This Row],[Jekyll &amp; Hyde Park Duathlon]]/$T$3</f>
        <v>1</v>
      </c>
      <c r="AC1216" s="65">
        <f t="shared" si="439"/>
        <v>3.5067961165048542</v>
      </c>
      <c r="AD1216" s="55">
        <f t="shared" ref="AD1216:AD1217" si="450">+AC1216</f>
        <v>3.5067961165048542</v>
      </c>
      <c r="AE1216" s="55"/>
      <c r="AF1216" s="55"/>
      <c r="AG1216" s="55"/>
      <c r="AH1216" s="55"/>
      <c r="AI1216" s="55"/>
      <c r="AJ1216" s="73">
        <f>COUNT(Table1[[#This Row],[F open]:[M SuperVet]])</f>
        <v>1</v>
      </c>
    </row>
    <row r="1217" spans="1:36" x14ac:dyDescent="0.2">
      <c r="A1217" s="16" t="str">
        <f t="shared" si="445"/>
        <v xml:space="preserve"> </v>
      </c>
      <c r="B1217" s="16" t="s">
        <v>2050</v>
      </c>
      <c r="C1217" s="15"/>
      <c r="D1217" s="29" t="s">
        <v>217</v>
      </c>
      <c r="E1217" s="29" t="s">
        <v>1538</v>
      </c>
      <c r="F1217" s="82">
        <f t="shared" si="434"/>
        <v>1352</v>
      </c>
      <c r="G1217" s="82">
        <f>IF(Table1[[#This Row],[F open]]=""," ",RANK(AD1217,$AD$5:$AD$1454,1))</f>
        <v>272</v>
      </c>
      <c r="H1217" s="82" t="str">
        <f>IF(Table1[[#This Row],[F Vet]]=""," ",RANK(AE1217,$AE$5:$AE$1454,1))</f>
        <v xml:space="preserve"> </v>
      </c>
      <c r="I1217" s="82" t="str">
        <f>IF(Table1[[#This Row],[F SuperVet]]=""," ",RANK(AF1217,$AF$5:$AF$1454,1))</f>
        <v xml:space="preserve"> </v>
      </c>
      <c r="J1217" s="82" t="str">
        <f>IF(Table1[[#This Row],[M Open]]=""," ",RANK(AG1217,$AG$5:$AG$1454,1))</f>
        <v xml:space="preserve"> </v>
      </c>
      <c r="K1217" s="82" t="str">
        <f>IF(Table1[[#This Row],[M Vet]]=""," ",RANK(AH1217,$AH$5:$AH$1454,1))</f>
        <v xml:space="preserve"> </v>
      </c>
      <c r="L1217" s="82" t="str">
        <f>IF(Table1[[#This Row],[M SuperVet]]=""," ",RANK(AI1217,$AI$5:$AI$1454,1))</f>
        <v xml:space="preserve"> </v>
      </c>
      <c r="M1217" s="74">
        <v>404</v>
      </c>
      <c r="N1217" s="74">
        <v>176</v>
      </c>
      <c r="O1217" s="74">
        <v>47</v>
      </c>
      <c r="P1217" s="74">
        <v>128</v>
      </c>
      <c r="Q1217" s="17">
        <v>515</v>
      </c>
      <c r="R1217" s="17">
        <v>130</v>
      </c>
      <c r="S1217" s="17">
        <v>104</v>
      </c>
      <c r="T1217" s="17">
        <v>179</v>
      </c>
      <c r="U1217" s="55">
        <f>+Table1[[#This Row],[Thames Turbo Sprint Triathlon]]/$M$3</f>
        <v>1</v>
      </c>
      <c r="V1217" s="55">
        <f t="shared" si="435"/>
        <v>1</v>
      </c>
      <c r="W1217" s="55">
        <f t="shared" si="436"/>
        <v>1</v>
      </c>
      <c r="X1217" s="55">
        <f t="shared" si="437"/>
        <v>1</v>
      </c>
      <c r="Y1217" s="55">
        <f t="shared" si="438"/>
        <v>1</v>
      </c>
      <c r="Z1217" s="55">
        <f>+Table1[[#This Row],[Hillingdon Sprint Triathlon]]/$R$3</f>
        <v>0.93525179856115104</v>
      </c>
      <c r="AA1217" s="55">
        <f>+Table1[[#This Row],[London Fields]]/$S$3</f>
        <v>1</v>
      </c>
      <c r="AB1217" s="55">
        <f>+Table1[[#This Row],[Jekyll &amp; Hyde Park Duathlon]]/$T$3</f>
        <v>1</v>
      </c>
      <c r="AC1217" s="65">
        <f t="shared" si="439"/>
        <v>3.935251798561151</v>
      </c>
      <c r="AD1217" s="55">
        <f t="shared" si="450"/>
        <v>3.935251798561151</v>
      </c>
      <c r="AE1217" s="55"/>
      <c r="AF1217" s="55"/>
      <c r="AG1217" s="55"/>
      <c r="AH1217" s="55"/>
      <c r="AI1217" s="55"/>
      <c r="AJ1217" s="73">
        <f>COUNT(Table1[[#This Row],[F open]:[M SuperVet]])</f>
        <v>1</v>
      </c>
    </row>
    <row r="1218" spans="1:36" hidden="1" x14ac:dyDescent="0.2">
      <c r="A1218" s="16" t="str">
        <f t="shared" si="445"/>
        <v xml:space="preserve"> </v>
      </c>
      <c r="B1218" s="16" t="s">
        <v>510</v>
      </c>
      <c r="C1218" s="15"/>
      <c r="D1218" s="29" t="s">
        <v>217</v>
      </c>
      <c r="E1218" s="29" t="s">
        <v>188</v>
      </c>
      <c r="F1218" s="82">
        <f t="shared" si="434"/>
        <v>540</v>
      </c>
      <c r="G1218" s="82" t="str">
        <f>IF(Table1[[#This Row],[F open]]=""," ",RANK(AD1218,$AD$5:$AD$1454,1))</f>
        <v xml:space="preserve"> </v>
      </c>
      <c r="H1218" s="82" t="str">
        <f>IF(Table1[[#This Row],[F Vet]]=""," ",RANK(AE1218,$AE$5:$AE$1454,1))</f>
        <v xml:space="preserve"> </v>
      </c>
      <c r="I1218" s="82" t="str">
        <f>IF(Table1[[#This Row],[F SuperVet]]=""," ",RANK(AF1218,$AF$5:$AF$1454,1))</f>
        <v xml:space="preserve"> </v>
      </c>
      <c r="J1218" s="82">
        <f>IF(Table1[[#This Row],[M Open]]=""," ",RANK(AG1218,$AG$5:$AG$1454,1))</f>
        <v>300</v>
      </c>
      <c r="K1218" s="82" t="str">
        <f>IF(Table1[[#This Row],[M Vet]]=""," ",RANK(AH1218,$AH$5:$AH$1454,1))</f>
        <v xml:space="preserve"> </v>
      </c>
      <c r="L1218" s="82" t="str">
        <f>IF(Table1[[#This Row],[M SuperVet]]=""," ",RANK(AI1218,$AI$5:$AI$1454,1))</f>
        <v xml:space="preserve"> </v>
      </c>
      <c r="M1218" s="74">
        <v>404</v>
      </c>
      <c r="N1218" s="74">
        <v>176</v>
      </c>
      <c r="O1218" s="74">
        <v>47</v>
      </c>
      <c r="P1218" s="74">
        <v>128</v>
      </c>
      <c r="Q1218" s="17">
        <v>185</v>
      </c>
      <c r="R1218" s="17">
        <v>139</v>
      </c>
      <c r="S1218" s="17">
        <v>104</v>
      </c>
      <c r="T1218" s="17">
        <v>179</v>
      </c>
      <c r="U1218" s="55">
        <f>+Table1[[#This Row],[Thames Turbo Sprint Triathlon]]/$M$3</f>
        <v>1</v>
      </c>
      <c r="V1218" s="55">
        <f t="shared" si="435"/>
        <v>1</v>
      </c>
      <c r="W1218" s="55">
        <f t="shared" si="436"/>
        <v>1</v>
      </c>
      <c r="X1218" s="55">
        <f t="shared" si="437"/>
        <v>1</v>
      </c>
      <c r="Y1218" s="55">
        <f t="shared" si="438"/>
        <v>0.35922330097087379</v>
      </c>
      <c r="Z1218" s="55">
        <f>+Table1[[#This Row],[Hillingdon Sprint Triathlon]]/$R$3</f>
        <v>1</v>
      </c>
      <c r="AA1218" s="55">
        <f>+Table1[[#This Row],[London Fields]]/$S$3</f>
        <v>1</v>
      </c>
      <c r="AB1218" s="55">
        <f>+Table1[[#This Row],[Jekyll &amp; Hyde Park Duathlon]]/$T$3</f>
        <v>1</v>
      </c>
      <c r="AC1218" s="65">
        <f t="shared" si="439"/>
        <v>3.3592233009708741</v>
      </c>
      <c r="AD1218" s="55"/>
      <c r="AE1218" s="55"/>
      <c r="AF1218" s="55"/>
      <c r="AG1218" s="55">
        <f t="shared" ref="AG1218:AG1223" si="451">+AC1218</f>
        <v>3.3592233009708741</v>
      </c>
      <c r="AH1218" s="55"/>
      <c r="AI1218" s="55"/>
      <c r="AJ1218" s="73">
        <f>COUNT(Table1[[#This Row],[F open]:[M SuperVet]])</f>
        <v>1</v>
      </c>
    </row>
    <row r="1219" spans="1:36" hidden="1" x14ac:dyDescent="0.2">
      <c r="A1219" s="16" t="str">
        <f t="shared" si="445"/>
        <v xml:space="preserve"> </v>
      </c>
      <c r="B1219" s="16" t="s">
        <v>1914</v>
      </c>
      <c r="C1219" s="15"/>
      <c r="D1219" s="29" t="s">
        <v>217</v>
      </c>
      <c r="E1219" s="29" t="s">
        <v>188</v>
      </c>
      <c r="F1219" s="82">
        <f t="shared" si="434"/>
        <v>1212</v>
      </c>
      <c r="G1219" s="82" t="str">
        <f>IF(Table1[[#This Row],[F open]]=""," ",RANK(AD1219,$AD$5:$AD$1454,1))</f>
        <v xml:space="preserve"> </v>
      </c>
      <c r="H1219" s="82" t="str">
        <f>IF(Table1[[#This Row],[F Vet]]=""," ",RANK(AE1219,$AE$5:$AE$1454,1))</f>
        <v xml:space="preserve"> </v>
      </c>
      <c r="I1219" s="82" t="str">
        <f>IF(Table1[[#This Row],[F SuperVet]]=""," ",RANK(AF1219,$AF$5:$AF$1454,1))</f>
        <v xml:space="preserve"> </v>
      </c>
      <c r="J1219" s="82">
        <f>IF(Table1[[#This Row],[M Open]]=""," ",RANK(AG1219,$AG$5:$AG$1454,1))</f>
        <v>551</v>
      </c>
      <c r="K1219" s="82" t="str">
        <f>IF(Table1[[#This Row],[M Vet]]=""," ",RANK(AH1219,$AH$5:$AH$1454,1))</f>
        <v xml:space="preserve"> </v>
      </c>
      <c r="L1219" s="82" t="str">
        <f>IF(Table1[[#This Row],[M SuperVet]]=""," ",RANK(AI1219,$AI$5:$AI$1454,1))</f>
        <v xml:space="preserve"> </v>
      </c>
      <c r="M1219" s="74">
        <v>404</v>
      </c>
      <c r="N1219" s="74">
        <v>176</v>
      </c>
      <c r="O1219" s="74">
        <v>47</v>
      </c>
      <c r="P1219" s="74">
        <v>128</v>
      </c>
      <c r="Q1219" s="17">
        <v>436</v>
      </c>
      <c r="R1219" s="17">
        <v>139</v>
      </c>
      <c r="S1219" s="17">
        <v>104</v>
      </c>
      <c r="T1219" s="17">
        <v>179</v>
      </c>
      <c r="U1219" s="55">
        <f>+Table1[[#This Row],[Thames Turbo Sprint Triathlon]]/$M$3</f>
        <v>1</v>
      </c>
      <c r="V1219" s="55">
        <f t="shared" si="435"/>
        <v>1</v>
      </c>
      <c r="W1219" s="55">
        <f t="shared" si="436"/>
        <v>1</v>
      </c>
      <c r="X1219" s="55">
        <f t="shared" si="437"/>
        <v>1</v>
      </c>
      <c r="Y1219" s="55">
        <f t="shared" si="438"/>
        <v>0.84660194174757286</v>
      </c>
      <c r="Z1219" s="55">
        <f>+Table1[[#This Row],[Hillingdon Sprint Triathlon]]/$R$3</f>
        <v>1</v>
      </c>
      <c r="AA1219" s="55">
        <f>+Table1[[#This Row],[London Fields]]/$S$3</f>
        <v>1</v>
      </c>
      <c r="AB1219" s="55">
        <f>+Table1[[#This Row],[Jekyll &amp; Hyde Park Duathlon]]/$T$3</f>
        <v>1</v>
      </c>
      <c r="AC1219" s="65">
        <f t="shared" si="439"/>
        <v>3.846601941747573</v>
      </c>
      <c r="AD1219" s="55"/>
      <c r="AE1219" s="55"/>
      <c r="AF1219" s="55"/>
      <c r="AG1219" s="55">
        <f t="shared" si="451"/>
        <v>3.846601941747573</v>
      </c>
      <c r="AH1219" s="55"/>
      <c r="AI1219" s="55"/>
      <c r="AJ1219" s="73">
        <f>COUNT(Table1[[#This Row],[F open]:[M SuperVet]])</f>
        <v>1</v>
      </c>
    </row>
    <row r="1220" spans="1:36" hidden="1" x14ac:dyDescent="0.2">
      <c r="A1220" s="16" t="str">
        <f t="shared" ref="A1220:A1251" si="452">IF(B1219=B1220,"y"," ")</f>
        <v xml:space="preserve"> </v>
      </c>
      <c r="B1220" s="16" t="s">
        <v>1668</v>
      </c>
      <c r="C1220" s="15"/>
      <c r="D1220" s="29" t="s">
        <v>217</v>
      </c>
      <c r="E1220" s="29" t="s">
        <v>188</v>
      </c>
      <c r="F1220" s="82">
        <f t="shared" si="434"/>
        <v>331</v>
      </c>
      <c r="G1220" s="82" t="str">
        <f>IF(Table1[[#This Row],[F open]]=""," ",RANK(AD1220,$AD$5:$AD$1454,1))</f>
        <v xml:space="preserve"> </v>
      </c>
      <c r="H1220" s="82" t="str">
        <f>IF(Table1[[#This Row],[F Vet]]=""," ",RANK(AE1220,$AE$5:$AE$1454,1))</f>
        <v xml:space="preserve"> </v>
      </c>
      <c r="I1220" s="82" t="str">
        <f>IF(Table1[[#This Row],[F SuperVet]]=""," ",RANK(AF1220,$AF$5:$AF$1454,1))</f>
        <v xml:space="preserve"> </v>
      </c>
      <c r="J1220" s="82">
        <f>IF(Table1[[#This Row],[M Open]]=""," ",RANK(AG1220,$AG$5:$AG$1454,1))</f>
        <v>195</v>
      </c>
      <c r="K1220" s="82" t="str">
        <f>IF(Table1[[#This Row],[M Vet]]=""," ",RANK(AH1220,$AH$5:$AH$1454,1))</f>
        <v xml:space="preserve"> </v>
      </c>
      <c r="L1220" s="82" t="str">
        <f>IF(Table1[[#This Row],[M SuperVet]]=""," ",RANK(AI1220,$AI$5:$AI$1454,1))</f>
        <v xml:space="preserve"> </v>
      </c>
      <c r="M1220" s="74">
        <v>404</v>
      </c>
      <c r="N1220" s="74">
        <v>176</v>
      </c>
      <c r="O1220" s="74">
        <v>47</v>
      </c>
      <c r="P1220" s="74">
        <v>128</v>
      </c>
      <c r="Q1220" s="17">
        <v>99</v>
      </c>
      <c r="R1220" s="17">
        <v>139</v>
      </c>
      <c r="S1220" s="17">
        <v>104</v>
      </c>
      <c r="T1220" s="17">
        <v>179</v>
      </c>
      <c r="U1220" s="55">
        <f>+Table1[[#This Row],[Thames Turbo Sprint Triathlon]]/$M$3</f>
        <v>1</v>
      </c>
      <c r="V1220" s="55">
        <f t="shared" si="435"/>
        <v>1</v>
      </c>
      <c r="W1220" s="55">
        <f t="shared" si="436"/>
        <v>1</v>
      </c>
      <c r="X1220" s="55">
        <f t="shared" si="437"/>
        <v>1</v>
      </c>
      <c r="Y1220" s="55">
        <f t="shared" si="438"/>
        <v>0.19223300970873786</v>
      </c>
      <c r="Z1220" s="55">
        <f>+Table1[[#This Row],[Hillingdon Sprint Triathlon]]/$R$3</f>
        <v>1</v>
      </c>
      <c r="AA1220" s="55">
        <f>+Table1[[#This Row],[London Fields]]/$S$3</f>
        <v>1</v>
      </c>
      <c r="AB1220" s="55">
        <f>+Table1[[#This Row],[Jekyll &amp; Hyde Park Duathlon]]/$T$3</f>
        <v>1</v>
      </c>
      <c r="AC1220" s="65">
        <f t="shared" si="439"/>
        <v>3.1922330097087377</v>
      </c>
      <c r="AD1220" s="55"/>
      <c r="AE1220" s="55"/>
      <c r="AF1220" s="55"/>
      <c r="AG1220" s="55">
        <f t="shared" si="451"/>
        <v>3.1922330097087377</v>
      </c>
      <c r="AH1220" s="55"/>
      <c r="AI1220" s="55"/>
      <c r="AJ1220" s="73">
        <f>COUNT(Table1[[#This Row],[F open]:[M SuperVet]])</f>
        <v>1</v>
      </c>
    </row>
    <row r="1221" spans="1:36" hidden="1" x14ac:dyDescent="0.2">
      <c r="A1221" s="16" t="str">
        <f t="shared" si="452"/>
        <v xml:space="preserve"> </v>
      </c>
      <c r="B1221" s="16" t="s">
        <v>1050</v>
      </c>
      <c r="C1221" s="15"/>
      <c r="D1221" s="29" t="s">
        <v>217</v>
      </c>
      <c r="E1221" s="29" t="s">
        <v>188</v>
      </c>
      <c r="F1221" s="82">
        <f t="shared" ref="F1221:F1284" si="453">+RANK(AC1221,$AC$5:$AC$1454,1)</f>
        <v>1434</v>
      </c>
      <c r="G1221" s="82" t="str">
        <f>IF(Table1[[#This Row],[F open]]=""," ",RANK(AD1221,$AD$5:$AD$1454,1))</f>
        <v xml:space="preserve"> </v>
      </c>
      <c r="H1221" s="82" t="str">
        <f>IF(Table1[[#This Row],[F Vet]]=""," ",RANK(AE1221,$AE$5:$AE$1454,1))</f>
        <v xml:space="preserve"> </v>
      </c>
      <c r="I1221" s="82" t="str">
        <f>IF(Table1[[#This Row],[F SuperVet]]=""," ",RANK(AF1221,$AF$5:$AF$1454,1))</f>
        <v xml:space="preserve"> </v>
      </c>
      <c r="J1221" s="82">
        <f>IF(Table1[[#This Row],[M Open]]=""," ",RANK(AG1221,$AG$5:$AG$1454,1))</f>
        <v>595</v>
      </c>
      <c r="K1221" s="82" t="str">
        <f>IF(Table1[[#This Row],[M Vet]]=""," ",RANK(AH1221,$AH$5:$AH$1454,1))</f>
        <v xml:space="preserve"> </v>
      </c>
      <c r="L1221" s="82" t="str">
        <f>IF(Table1[[#This Row],[M SuperVet]]=""," ",RANK(AI1221,$AI$5:$AI$1454,1))</f>
        <v xml:space="preserve"> </v>
      </c>
      <c r="M1221" s="74">
        <v>399</v>
      </c>
      <c r="N1221" s="74">
        <v>176</v>
      </c>
      <c r="O1221" s="74">
        <v>47</v>
      </c>
      <c r="P1221" s="74">
        <v>128</v>
      </c>
      <c r="Q1221" s="17">
        <v>515</v>
      </c>
      <c r="R1221" s="17">
        <v>139</v>
      </c>
      <c r="S1221" s="17">
        <v>104</v>
      </c>
      <c r="T1221" s="17">
        <v>179</v>
      </c>
      <c r="U1221" s="55">
        <f>+Table1[[#This Row],[Thames Turbo Sprint Triathlon]]/$M$3</f>
        <v>0.98762376237623761</v>
      </c>
      <c r="V1221" s="55">
        <f t="shared" ref="V1221:V1284" si="454">+N1221/$N$3</f>
        <v>1</v>
      </c>
      <c r="W1221" s="55">
        <f t="shared" ref="W1221:W1284" si="455">+O1221/$O$3</f>
        <v>1</v>
      </c>
      <c r="X1221" s="55">
        <f t="shared" ref="X1221:X1284" si="456">+P1221/$P$3</f>
        <v>1</v>
      </c>
      <c r="Y1221" s="55">
        <f t="shared" ref="Y1221:Y1284" si="457">+Q1221/$Q$3</f>
        <v>1</v>
      </c>
      <c r="Z1221" s="55">
        <f>+Table1[[#This Row],[Hillingdon Sprint Triathlon]]/$R$3</f>
        <v>1</v>
      </c>
      <c r="AA1221" s="55">
        <f>+Table1[[#This Row],[London Fields]]/$S$3</f>
        <v>1</v>
      </c>
      <c r="AB1221" s="55">
        <f>+Table1[[#This Row],[Jekyll &amp; Hyde Park Duathlon]]/$T$3</f>
        <v>1</v>
      </c>
      <c r="AC1221" s="65">
        <f t="shared" ref="AC1221:AC1284" si="458">SMALL(U1221:AB1221,1)+SMALL(U1221:AB1221,2)+SMALL(U1221:AB1221,3)+SMALL(U1221:AB1221,4)</f>
        <v>3.9876237623762378</v>
      </c>
      <c r="AD1221" s="55"/>
      <c r="AE1221" s="55"/>
      <c r="AF1221" s="55"/>
      <c r="AG1221" s="55">
        <f t="shared" si="451"/>
        <v>3.9876237623762378</v>
      </c>
      <c r="AH1221" s="55"/>
      <c r="AI1221" s="55"/>
      <c r="AJ1221" s="73">
        <f>COUNT(Table1[[#This Row],[F open]:[M SuperVet]])</f>
        <v>1</v>
      </c>
    </row>
    <row r="1222" spans="1:36" hidden="1" x14ac:dyDescent="0.2">
      <c r="A1222" s="16" t="str">
        <f t="shared" si="452"/>
        <v xml:space="preserve"> </v>
      </c>
      <c r="B1222" s="16" t="s">
        <v>2202</v>
      </c>
      <c r="C1222" s="15"/>
      <c r="D1222" s="29" t="s">
        <v>217</v>
      </c>
      <c r="E1222" s="29" t="s">
        <v>188</v>
      </c>
      <c r="F1222" s="82">
        <f t="shared" si="453"/>
        <v>709</v>
      </c>
      <c r="G1222" s="82" t="str">
        <f>IF(Table1[[#This Row],[F open]]=""," ",RANK(AD1222,$AD$5:$AD$1454,1))</f>
        <v xml:space="preserve"> </v>
      </c>
      <c r="H1222" s="82" t="str">
        <f>IF(Table1[[#This Row],[F Vet]]=""," ",RANK(AE1222,$AE$5:$AE$1454,1))</f>
        <v xml:space="preserve"> </v>
      </c>
      <c r="I1222" s="82" t="str">
        <f>IF(Table1[[#This Row],[F SuperVet]]=""," ",RANK(AF1222,$AF$5:$AF$1454,1))</f>
        <v xml:space="preserve"> </v>
      </c>
      <c r="J1222" s="82">
        <f>IF(Table1[[#This Row],[M Open]]=""," ",RANK(AG1222,$AG$5:$AG$1454,1))</f>
        <v>383</v>
      </c>
      <c r="K1222" s="82" t="str">
        <f>IF(Table1[[#This Row],[M Vet]]=""," ",RANK(AH1222,$AH$5:$AH$1454,1))</f>
        <v xml:space="preserve"> </v>
      </c>
      <c r="L1222" s="82" t="str">
        <f>IF(Table1[[#This Row],[M SuperVet]]=""," ",RANK(AI1222,$AI$5:$AI$1454,1))</f>
        <v xml:space="preserve"> </v>
      </c>
      <c r="M1222" s="74">
        <v>404</v>
      </c>
      <c r="N1222" s="74">
        <v>176</v>
      </c>
      <c r="O1222" s="74">
        <v>47</v>
      </c>
      <c r="P1222" s="74">
        <v>128</v>
      </c>
      <c r="Q1222" s="17">
        <v>515</v>
      </c>
      <c r="R1222" s="17">
        <v>139</v>
      </c>
      <c r="S1222" s="17">
        <v>104</v>
      </c>
      <c r="T1222" s="17">
        <v>88</v>
      </c>
      <c r="U1222" s="55">
        <f>+Table1[[#This Row],[Thames Turbo Sprint Triathlon]]/$M$3</f>
        <v>1</v>
      </c>
      <c r="V1222" s="55">
        <f t="shared" si="454"/>
        <v>1</v>
      </c>
      <c r="W1222" s="55">
        <f t="shared" si="455"/>
        <v>1</v>
      </c>
      <c r="X1222" s="55">
        <f t="shared" si="456"/>
        <v>1</v>
      </c>
      <c r="Y1222" s="55">
        <f t="shared" si="457"/>
        <v>1</v>
      </c>
      <c r="Z1222" s="55">
        <f>+Table1[[#This Row],[Hillingdon Sprint Triathlon]]/$R$3</f>
        <v>1</v>
      </c>
      <c r="AA1222" s="55">
        <f>+Table1[[#This Row],[London Fields]]/$S$3</f>
        <v>1</v>
      </c>
      <c r="AB1222" s="55">
        <f>+Table1[[#This Row],[Jekyll &amp; Hyde Park Duathlon]]/$T$3</f>
        <v>0.49162011173184356</v>
      </c>
      <c r="AC1222" s="65">
        <f t="shared" si="458"/>
        <v>3.4916201117318435</v>
      </c>
      <c r="AD1222" s="55"/>
      <c r="AE1222" s="55"/>
      <c r="AF1222" s="55"/>
      <c r="AG1222" s="55">
        <f t="shared" si="451"/>
        <v>3.4916201117318435</v>
      </c>
      <c r="AH1222" s="55"/>
      <c r="AI1222" s="55"/>
      <c r="AJ1222" s="73">
        <f>COUNT(Table1[[#This Row],[F open]:[M SuperVet]])</f>
        <v>1</v>
      </c>
    </row>
    <row r="1223" spans="1:36" hidden="1" x14ac:dyDescent="0.2">
      <c r="A1223" s="16" t="str">
        <f t="shared" si="452"/>
        <v xml:space="preserve"> </v>
      </c>
      <c r="B1223" s="16" t="s">
        <v>852</v>
      </c>
      <c r="C1223" s="15"/>
      <c r="D1223" s="29" t="s">
        <v>217</v>
      </c>
      <c r="E1223" s="29" t="s">
        <v>188</v>
      </c>
      <c r="F1223" s="82">
        <f t="shared" si="453"/>
        <v>627</v>
      </c>
      <c r="G1223" s="82" t="str">
        <f>IF(Table1[[#This Row],[F open]]=""," ",RANK(AD1223,$AD$5:$AD$1454,1))</f>
        <v xml:space="preserve"> </v>
      </c>
      <c r="H1223" s="82" t="str">
        <f>IF(Table1[[#This Row],[F Vet]]=""," ",RANK(AE1223,$AE$5:$AE$1454,1))</f>
        <v xml:space="preserve"> </v>
      </c>
      <c r="I1223" s="82" t="str">
        <f>IF(Table1[[#This Row],[F SuperVet]]=""," ",RANK(AF1223,$AF$5:$AF$1454,1))</f>
        <v xml:space="preserve"> </v>
      </c>
      <c r="J1223" s="82">
        <f>IF(Table1[[#This Row],[M Open]]=""," ",RANK(AG1223,$AG$5:$AG$1454,1))</f>
        <v>343</v>
      </c>
      <c r="K1223" s="82" t="str">
        <f>IF(Table1[[#This Row],[M Vet]]=""," ",RANK(AH1223,$AH$5:$AH$1454,1))</f>
        <v xml:space="preserve"> </v>
      </c>
      <c r="L1223" s="82" t="str">
        <f>IF(Table1[[#This Row],[M SuperVet]]=""," ",RANK(AI1223,$AI$5:$AI$1454,1))</f>
        <v xml:space="preserve"> </v>
      </c>
      <c r="M1223" s="74">
        <v>172</v>
      </c>
      <c r="N1223" s="74">
        <v>176</v>
      </c>
      <c r="O1223" s="74">
        <v>47</v>
      </c>
      <c r="P1223" s="74">
        <v>128</v>
      </c>
      <c r="Q1223" s="17">
        <v>515</v>
      </c>
      <c r="R1223" s="17">
        <v>139</v>
      </c>
      <c r="S1223" s="17">
        <v>104</v>
      </c>
      <c r="T1223" s="17">
        <v>179</v>
      </c>
      <c r="U1223" s="55">
        <f>+Table1[[#This Row],[Thames Turbo Sprint Triathlon]]/$M$3</f>
        <v>0.42574257425742573</v>
      </c>
      <c r="V1223" s="55">
        <f t="shared" si="454"/>
        <v>1</v>
      </c>
      <c r="W1223" s="55">
        <f t="shared" si="455"/>
        <v>1</v>
      </c>
      <c r="X1223" s="55">
        <f t="shared" si="456"/>
        <v>1</v>
      </c>
      <c r="Y1223" s="55">
        <f t="shared" si="457"/>
        <v>1</v>
      </c>
      <c r="Z1223" s="55">
        <f>+Table1[[#This Row],[Hillingdon Sprint Triathlon]]/$R$3</f>
        <v>1</v>
      </c>
      <c r="AA1223" s="55">
        <f>+Table1[[#This Row],[London Fields]]/$S$3</f>
        <v>1</v>
      </c>
      <c r="AB1223" s="55">
        <f>+Table1[[#This Row],[Jekyll &amp; Hyde Park Duathlon]]/$T$3</f>
        <v>1</v>
      </c>
      <c r="AC1223" s="65">
        <f t="shared" si="458"/>
        <v>3.4257425742574257</v>
      </c>
      <c r="AD1223" s="55"/>
      <c r="AE1223" s="55"/>
      <c r="AF1223" s="55"/>
      <c r="AG1223" s="55">
        <f t="shared" si="451"/>
        <v>3.4257425742574257</v>
      </c>
      <c r="AH1223" s="55"/>
      <c r="AI1223" s="55"/>
      <c r="AJ1223" s="73">
        <f>COUNT(Table1[[#This Row],[F open]:[M SuperVet]])</f>
        <v>1</v>
      </c>
    </row>
    <row r="1224" spans="1:36" x14ac:dyDescent="0.2">
      <c r="A1224" s="16" t="str">
        <f t="shared" si="452"/>
        <v xml:space="preserve"> </v>
      </c>
      <c r="B1224" s="16" t="s">
        <v>1019</v>
      </c>
      <c r="C1224" s="15"/>
      <c r="D1224" s="29" t="s">
        <v>217</v>
      </c>
      <c r="E1224" s="29" t="s">
        <v>194</v>
      </c>
      <c r="F1224" s="82">
        <f t="shared" si="453"/>
        <v>1316</v>
      </c>
      <c r="G1224" s="82">
        <f>IF(Table1[[#This Row],[F open]]=""," ",RANK(AD1224,$AD$5:$AD$1454,1))</f>
        <v>259</v>
      </c>
      <c r="H1224" s="82" t="str">
        <f>IF(Table1[[#This Row],[F Vet]]=""," ",RANK(AE1224,$AE$5:$AE$1454,1))</f>
        <v xml:space="preserve"> </v>
      </c>
      <c r="I1224" s="82" t="str">
        <f>IF(Table1[[#This Row],[F SuperVet]]=""," ",RANK(AF1224,$AF$5:$AF$1454,1))</f>
        <v xml:space="preserve"> </v>
      </c>
      <c r="J1224" s="82" t="str">
        <f>IF(Table1[[#This Row],[M Open]]=""," ",RANK(AG1224,$AG$5:$AG$1454,1))</f>
        <v xml:space="preserve"> </v>
      </c>
      <c r="K1224" s="82" t="str">
        <f>IF(Table1[[#This Row],[M Vet]]=""," ",RANK(AH1224,$AH$5:$AH$1454,1))</f>
        <v xml:space="preserve"> </v>
      </c>
      <c r="L1224" s="82" t="str">
        <f>IF(Table1[[#This Row],[M SuperVet]]=""," ",RANK(AI1224,$AI$5:$AI$1454,1))</f>
        <v xml:space="preserve"> </v>
      </c>
      <c r="M1224" s="74">
        <v>368</v>
      </c>
      <c r="N1224" s="74">
        <v>176</v>
      </c>
      <c r="O1224" s="74">
        <v>47</v>
      </c>
      <c r="P1224" s="74">
        <v>128</v>
      </c>
      <c r="Q1224" s="17">
        <v>515</v>
      </c>
      <c r="R1224" s="17">
        <v>139</v>
      </c>
      <c r="S1224" s="17">
        <v>104</v>
      </c>
      <c r="T1224" s="17">
        <v>179</v>
      </c>
      <c r="U1224" s="55">
        <f>+Table1[[#This Row],[Thames Turbo Sprint Triathlon]]/$M$3</f>
        <v>0.91089108910891092</v>
      </c>
      <c r="V1224" s="55">
        <f t="shared" si="454"/>
        <v>1</v>
      </c>
      <c r="W1224" s="55">
        <f t="shared" si="455"/>
        <v>1</v>
      </c>
      <c r="X1224" s="55">
        <f t="shared" si="456"/>
        <v>1</v>
      </c>
      <c r="Y1224" s="55">
        <f t="shared" si="457"/>
        <v>1</v>
      </c>
      <c r="Z1224" s="55">
        <f>+Table1[[#This Row],[Hillingdon Sprint Triathlon]]/$R$3</f>
        <v>1</v>
      </c>
      <c r="AA1224" s="55">
        <f>+Table1[[#This Row],[London Fields]]/$S$3</f>
        <v>1</v>
      </c>
      <c r="AB1224" s="55">
        <f>+Table1[[#This Row],[Jekyll &amp; Hyde Park Duathlon]]/$T$3</f>
        <v>1</v>
      </c>
      <c r="AC1224" s="65">
        <f t="shared" si="458"/>
        <v>3.9108910891089108</v>
      </c>
      <c r="AD1224" s="55">
        <f t="shared" ref="AD1224:AD1225" si="459">+AC1224</f>
        <v>3.9108910891089108</v>
      </c>
      <c r="AE1224" s="55"/>
      <c r="AF1224" s="55"/>
      <c r="AG1224" s="55"/>
      <c r="AH1224" s="55"/>
      <c r="AI1224" s="55"/>
      <c r="AJ1224" s="73">
        <f>COUNT(Table1[[#This Row],[F open]:[M SuperVet]])</f>
        <v>1</v>
      </c>
    </row>
    <row r="1225" spans="1:36" x14ac:dyDescent="0.2">
      <c r="A1225" s="16" t="str">
        <f t="shared" si="452"/>
        <v xml:space="preserve"> </v>
      </c>
      <c r="B1225" s="16" t="s">
        <v>851</v>
      </c>
      <c r="C1225" s="15" t="s">
        <v>745</v>
      </c>
      <c r="D1225" s="29" t="s">
        <v>217</v>
      </c>
      <c r="E1225" s="29" t="s">
        <v>194</v>
      </c>
      <c r="F1225" s="82">
        <f t="shared" si="453"/>
        <v>621</v>
      </c>
      <c r="G1225" s="82">
        <f>IF(Table1[[#This Row],[F open]]=""," ",RANK(AD1225,$AD$5:$AD$1454,1))</f>
        <v>74</v>
      </c>
      <c r="H1225" s="82" t="str">
        <f>IF(Table1[[#This Row],[F Vet]]=""," ",RANK(AE1225,$AE$5:$AE$1454,1))</f>
        <v xml:space="preserve"> </v>
      </c>
      <c r="I1225" s="82" t="str">
        <f>IF(Table1[[#This Row],[F SuperVet]]=""," ",RANK(AF1225,$AF$5:$AF$1454,1))</f>
        <v xml:space="preserve"> </v>
      </c>
      <c r="J1225" s="82" t="str">
        <f>IF(Table1[[#This Row],[M Open]]=""," ",RANK(AG1225,$AG$5:$AG$1454,1))</f>
        <v xml:space="preserve"> </v>
      </c>
      <c r="K1225" s="82" t="str">
        <f>IF(Table1[[#This Row],[M Vet]]=""," ",RANK(AH1225,$AH$5:$AH$1454,1))</f>
        <v xml:space="preserve"> </v>
      </c>
      <c r="L1225" s="82" t="str">
        <f>IF(Table1[[#This Row],[M SuperVet]]=""," ",RANK(AI1225,$AI$5:$AI$1454,1))</f>
        <v xml:space="preserve"> </v>
      </c>
      <c r="M1225" s="74">
        <v>171</v>
      </c>
      <c r="N1225" s="74">
        <v>176</v>
      </c>
      <c r="O1225" s="74">
        <v>47</v>
      </c>
      <c r="P1225" s="74">
        <v>128</v>
      </c>
      <c r="Q1225" s="17">
        <v>515</v>
      </c>
      <c r="R1225" s="17">
        <v>139</v>
      </c>
      <c r="S1225" s="17">
        <v>104</v>
      </c>
      <c r="T1225" s="17">
        <v>179</v>
      </c>
      <c r="U1225" s="55">
        <f>+Table1[[#This Row],[Thames Turbo Sprint Triathlon]]/$M$3</f>
        <v>0.42326732673267325</v>
      </c>
      <c r="V1225" s="55">
        <f t="shared" si="454"/>
        <v>1</v>
      </c>
      <c r="W1225" s="55">
        <f t="shared" si="455"/>
        <v>1</v>
      </c>
      <c r="X1225" s="55">
        <f t="shared" si="456"/>
        <v>1</v>
      </c>
      <c r="Y1225" s="55">
        <f t="shared" si="457"/>
        <v>1</v>
      </c>
      <c r="Z1225" s="55">
        <f>+Table1[[#This Row],[Hillingdon Sprint Triathlon]]/$R$3</f>
        <v>1</v>
      </c>
      <c r="AA1225" s="55">
        <f>+Table1[[#This Row],[London Fields]]/$S$3</f>
        <v>1</v>
      </c>
      <c r="AB1225" s="55">
        <f>+Table1[[#This Row],[Jekyll &amp; Hyde Park Duathlon]]/$T$3</f>
        <v>1</v>
      </c>
      <c r="AC1225" s="65">
        <f t="shared" si="458"/>
        <v>3.423267326732673</v>
      </c>
      <c r="AD1225" s="55">
        <f t="shared" si="459"/>
        <v>3.423267326732673</v>
      </c>
      <c r="AE1225" s="55"/>
      <c r="AF1225" s="55"/>
      <c r="AG1225" s="55"/>
      <c r="AH1225" s="55"/>
      <c r="AI1225" s="55"/>
      <c r="AJ1225" s="73">
        <f>COUNT(Table1[[#This Row],[F open]:[M SuperVet]])</f>
        <v>1</v>
      </c>
    </row>
    <row r="1226" spans="1:36" hidden="1" x14ac:dyDescent="0.2">
      <c r="A1226" s="16" t="str">
        <f t="shared" si="452"/>
        <v xml:space="preserve"> </v>
      </c>
      <c r="B1226" s="16" t="s">
        <v>1536</v>
      </c>
      <c r="C1226" s="15" t="s">
        <v>132</v>
      </c>
      <c r="D1226" s="29" t="s">
        <v>217</v>
      </c>
      <c r="E1226" s="29" t="s">
        <v>1530</v>
      </c>
      <c r="F1226" s="82">
        <f t="shared" si="453"/>
        <v>227</v>
      </c>
      <c r="G1226" s="82" t="str">
        <f>IF(Table1[[#This Row],[F open]]=""," ",RANK(AD1226,$AD$5:$AD$1454,1))</f>
        <v xml:space="preserve"> </v>
      </c>
      <c r="H1226" s="82" t="str">
        <f>IF(Table1[[#This Row],[F Vet]]=""," ",RANK(AE1226,$AE$5:$AE$1454,1))</f>
        <v xml:space="preserve"> </v>
      </c>
      <c r="I1226" s="82" t="str">
        <f>IF(Table1[[#This Row],[F SuperVet]]=""," ",RANK(AF1226,$AF$5:$AF$1454,1))</f>
        <v xml:space="preserve"> </v>
      </c>
      <c r="J1226" s="82">
        <f>IF(Table1[[#This Row],[M Open]]=""," ",RANK(AG1226,$AG$5:$AG$1454,1))</f>
        <v>133</v>
      </c>
      <c r="K1226" s="82" t="str">
        <f>IF(Table1[[#This Row],[M Vet]]=""," ",RANK(AH1226,$AH$5:$AH$1454,1))</f>
        <v xml:space="preserve"> </v>
      </c>
      <c r="L1226" s="82" t="str">
        <f>IF(Table1[[#This Row],[M SuperVet]]=""," ",RANK(AI1226,$AI$5:$AI$1454,1))</f>
        <v xml:space="preserve"> </v>
      </c>
      <c r="M1226" s="74">
        <v>404</v>
      </c>
      <c r="N1226" s="74">
        <v>176</v>
      </c>
      <c r="O1226" s="74">
        <v>47</v>
      </c>
      <c r="P1226" s="74">
        <v>14</v>
      </c>
      <c r="Q1226" s="17">
        <v>515</v>
      </c>
      <c r="R1226" s="17">
        <v>139</v>
      </c>
      <c r="S1226" s="17">
        <v>104</v>
      </c>
      <c r="T1226" s="17">
        <v>179</v>
      </c>
      <c r="U1226" s="55">
        <f>+Table1[[#This Row],[Thames Turbo Sprint Triathlon]]/$M$3</f>
        <v>1</v>
      </c>
      <c r="V1226" s="55">
        <f t="shared" si="454"/>
        <v>1</v>
      </c>
      <c r="W1226" s="55">
        <f t="shared" si="455"/>
        <v>1</v>
      </c>
      <c r="X1226" s="55">
        <f t="shared" si="456"/>
        <v>0.109375</v>
      </c>
      <c r="Y1226" s="55">
        <f t="shared" si="457"/>
        <v>1</v>
      </c>
      <c r="Z1226" s="55">
        <f>+Table1[[#This Row],[Hillingdon Sprint Triathlon]]/$R$3</f>
        <v>1</v>
      </c>
      <c r="AA1226" s="55">
        <f>+Table1[[#This Row],[London Fields]]/$S$3</f>
        <v>1</v>
      </c>
      <c r="AB1226" s="55">
        <f>+Table1[[#This Row],[Jekyll &amp; Hyde Park Duathlon]]/$T$3</f>
        <v>1</v>
      </c>
      <c r="AC1226" s="65">
        <f t="shared" si="458"/>
        <v>3.109375</v>
      </c>
      <c r="AD1226" s="55"/>
      <c r="AE1226" s="55"/>
      <c r="AF1226" s="55"/>
      <c r="AG1226" s="55">
        <f t="shared" ref="AG1226:AG1228" si="460">+AC1226</f>
        <v>3.109375</v>
      </c>
      <c r="AH1226" s="55"/>
      <c r="AI1226" s="55"/>
      <c r="AJ1226" s="73">
        <f>COUNT(Table1[[#This Row],[F open]:[M SuperVet]])</f>
        <v>1</v>
      </c>
    </row>
    <row r="1227" spans="1:36" hidden="1" x14ac:dyDescent="0.2">
      <c r="A1227" s="16" t="str">
        <f t="shared" si="452"/>
        <v xml:space="preserve"> </v>
      </c>
      <c r="B1227" s="16" t="s">
        <v>2063</v>
      </c>
      <c r="C1227" s="15"/>
      <c r="D1227" s="29" t="s">
        <v>217</v>
      </c>
      <c r="E1227" s="29" t="s">
        <v>188</v>
      </c>
      <c r="F1227" s="82">
        <f t="shared" si="453"/>
        <v>143</v>
      </c>
      <c r="G1227" s="82" t="str">
        <f>IF(Table1[[#This Row],[F open]]=""," ",RANK(AD1227,$AD$5:$AD$1454,1))</f>
        <v xml:space="preserve"> </v>
      </c>
      <c r="H1227" s="82" t="str">
        <f>IF(Table1[[#This Row],[F Vet]]=""," ",RANK(AE1227,$AE$5:$AE$1454,1))</f>
        <v xml:space="preserve"> </v>
      </c>
      <c r="I1227" s="82" t="str">
        <f>IF(Table1[[#This Row],[F SuperVet]]=""," ",RANK(AF1227,$AF$5:$AF$1454,1))</f>
        <v xml:space="preserve"> </v>
      </c>
      <c r="J1227" s="82">
        <f>IF(Table1[[#This Row],[M Open]]=""," ",RANK(AG1227,$AG$5:$AG$1454,1))</f>
        <v>75</v>
      </c>
      <c r="K1227" s="82" t="str">
        <f>IF(Table1[[#This Row],[M Vet]]=""," ",RANK(AH1227,$AH$5:$AH$1454,1))</f>
        <v xml:space="preserve"> </v>
      </c>
      <c r="L1227" s="82" t="str">
        <f>IF(Table1[[#This Row],[M SuperVet]]=""," ",RANK(AI1227,$AI$5:$AI$1454,1))</f>
        <v xml:space="preserve"> </v>
      </c>
      <c r="M1227" s="74">
        <v>404</v>
      </c>
      <c r="N1227" s="74">
        <v>176</v>
      </c>
      <c r="O1227" s="74">
        <v>47</v>
      </c>
      <c r="P1227" s="74">
        <v>128</v>
      </c>
      <c r="Q1227" s="17">
        <v>515</v>
      </c>
      <c r="R1227" s="17">
        <v>139</v>
      </c>
      <c r="S1227" s="17">
        <v>3</v>
      </c>
      <c r="T1227" s="17">
        <v>179</v>
      </c>
      <c r="U1227" s="55">
        <f>+Table1[[#This Row],[Thames Turbo Sprint Triathlon]]/$M$3</f>
        <v>1</v>
      </c>
      <c r="V1227" s="55">
        <f t="shared" si="454"/>
        <v>1</v>
      </c>
      <c r="W1227" s="55">
        <f t="shared" si="455"/>
        <v>1</v>
      </c>
      <c r="X1227" s="55">
        <f t="shared" si="456"/>
        <v>1</v>
      </c>
      <c r="Y1227" s="55">
        <f t="shared" si="457"/>
        <v>1</v>
      </c>
      <c r="Z1227" s="55">
        <f>+Table1[[#This Row],[Hillingdon Sprint Triathlon]]/$R$3</f>
        <v>1</v>
      </c>
      <c r="AA1227" s="55">
        <f>+Table1[[#This Row],[London Fields]]/$S$3</f>
        <v>2.8846153846153848E-2</v>
      </c>
      <c r="AB1227" s="55">
        <f>+Table1[[#This Row],[Jekyll &amp; Hyde Park Duathlon]]/$T$3</f>
        <v>1</v>
      </c>
      <c r="AC1227" s="65">
        <f t="shared" si="458"/>
        <v>3.0288461538461537</v>
      </c>
      <c r="AD1227" s="55"/>
      <c r="AE1227" s="55"/>
      <c r="AF1227" s="55"/>
      <c r="AG1227" s="55">
        <f t="shared" si="460"/>
        <v>3.0288461538461537</v>
      </c>
      <c r="AH1227" s="55"/>
      <c r="AI1227" s="55"/>
      <c r="AJ1227" s="73">
        <f>COUNT(Table1[[#This Row],[F open]:[M SuperVet]])</f>
        <v>1</v>
      </c>
    </row>
    <row r="1228" spans="1:36" hidden="1" x14ac:dyDescent="0.2">
      <c r="A1228" s="16" t="str">
        <f t="shared" si="452"/>
        <v xml:space="preserve"> </v>
      </c>
      <c r="B1228" s="16" t="s">
        <v>2012</v>
      </c>
      <c r="C1228" s="15" t="s">
        <v>96</v>
      </c>
      <c r="D1228" s="29" t="s">
        <v>217</v>
      </c>
      <c r="E1228" s="29" t="s">
        <v>1530</v>
      </c>
      <c r="F1228" s="82">
        <f t="shared" si="453"/>
        <v>633</v>
      </c>
      <c r="G1228" s="82" t="str">
        <f>IF(Table1[[#This Row],[F open]]=""," ",RANK(AD1228,$AD$5:$AD$1454,1))</f>
        <v xml:space="preserve"> </v>
      </c>
      <c r="H1228" s="82" t="str">
        <f>IF(Table1[[#This Row],[F Vet]]=""," ",RANK(AE1228,$AE$5:$AE$1454,1))</f>
        <v xml:space="preserve"> </v>
      </c>
      <c r="I1228" s="82" t="str">
        <f>IF(Table1[[#This Row],[F SuperVet]]=""," ",RANK(AF1228,$AF$5:$AF$1454,1))</f>
        <v xml:space="preserve"> </v>
      </c>
      <c r="J1228" s="82">
        <f>IF(Table1[[#This Row],[M Open]]=""," ",RANK(AG1228,$AG$5:$AG$1454,1))</f>
        <v>347</v>
      </c>
      <c r="K1228" s="82" t="str">
        <f>IF(Table1[[#This Row],[M Vet]]=""," ",RANK(AH1228,$AH$5:$AH$1454,1))</f>
        <v xml:space="preserve"> </v>
      </c>
      <c r="L1228" s="82" t="str">
        <f>IF(Table1[[#This Row],[M SuperVet]]=""," ",RANK(AI1228,$AI$5:$AI$1454,1))</f>
        <v xml:space="preserve"> </v>
      </c>
      <c r="M1228" s="74">
        <v>404</v>
      </c>
      <c r="N1228" s="74">
        <v>176</v>
      </c>
      <c r="O1228" s="74">
        <v>47</v>
      </c>
      <c r="P1228" s="74">
        <v>128</v>
      </c>
      <c r="Q1228" s="17">
        <v>515</v>
      </c>
      <c r="R1228" s="17">
        <v>60</v>
      </c>
      <c r="S1228" s="17">
        <v>104</v>
      </c>
      <c r="T1228" s="17">
        <v>179</v>
      </c>
      <c r="U1228" s="55">
        <f>+Table1[[#This Row],[Thames Turbo Sprint Triathlon]]/$M$3</f>
        <v>1</v>
      </c>
      <c r="V1228" s="55">
        <f t="shared" si="454"/>
        <v>1</v>
      </c>
      <c r="W1228" s="55">
        <f t="shared" si="455"/>
        <v>1</v>
      </c>
      <c r="X1228" s="55">
        <f t="shared" si="456"/>
        <v>1</v>
      </c>
      <c r="Y1228" s="55">
        <f t="shared" si="457"/>
        <v>1</v>
      </c>
      <c r="Z1228" s="55">
        <f>+Table1[[#This Row],[Hillingdon Sprint Triathlon]]/$R$3</f>
        <v>0.43165467625899279</v>
      </c>
      <c r="AA1228" s="55">
        <f>+Table1[[#This Row],[London Fields]]/$S$3</f>
        <v>1</v>
      </c>
      <c r="AB1228" s="55">
        <f>+Table1[[#This Row],[Jekyll &amp; Hyde Park Duathlon]]/$T$3</f>
        <v>1</v>
      </c>
      <c r="AC1228" s="65">
        <f t="shared" si="458"/>
        <v>3.4316546762589928</v>
      </c>
      <c r="AD1228" s="55"/>
      <c r="AE1228" s="55"/>
      <c r="AF1228" s="55"/>
      <c r="AG1228" s="55">
        <f t="shared" si="460"/>
        <v>3.4316546762589928</v>
      </c>
      <c r="AH1228" s="55"/>
      <c r="AI1228" s="55"/>
      <c r="AJ1228" s="73">
        <f>COUNT(Table1[[#This Row],[F open]:[M SuperVet]])</f>
        <v>1</v>
      </c>
    </row>
    <row r="1229" spans="1:36" x14ac:dyDescent="0.2">
      <c r="A1229" s="16" t="str">
        <f t="shared" si="452"/>
        <v xml:space="preserve"> </v>
      </c>
      <c r="B1229" s="16" t="s">
        <v>407</v>
      </c>
      <c r="C1229" s="15" t="s">
        <v>51</v>
      </c>
      <c r="D1229" s="29" t="s">
        <v>1059</v>
      </c>
      <c r="E1229" s="29" t="s">
        <v>194</v>
      </c>
      <c r="F1229" s="82">
        <f t="shared" si="453"/>
        <v>469</v>
      </c>
      <c r="G1229" s="82" t="str">
        <f>IF(Table1[[#This Row],[F open]]=""," ",RANK(AD1229,$AD$5:$AD$1454,1))</f>
        <v xml:space="preserve"> </v>
      </c>
      <c r="H1229" s="82" t="str">
        <f>IF(Table1[[#This Row],[F Vet]]=""," ",RANK(AE1229,$AE$5:$AE$1454,1))</f>
        <v xml:space="preserve"> </v>
      </c>
      <c r="I1229" s="82">
        <f>IF(Table1[[#This Row],[F SuperVet]]=""," ",RANK(AF1229,$AF$5:$AF$1454,1))</f>
        <v>4</v>
      </c>
      <c r="J1229" s="82" t="str">
        <f>IF(Table1[[#This Row],[M Open]]=""," ",RANK(AG1229,$AG$5:$AG$1454,1))</f>
        <v xml:space="preserve"> </v>
      </c>
      <c r="K1229" s="82" t="str">
        <f>IF(Table1[[#This Row],[M Vet]]=""," ",RANK(AH1229,$AH$5:$AH$1454,1))</f>
        <v xml:space="preserve"> </v>
      </c>
      <c r="L1229" s="82" t="str">
        <f>IF(Table1[[#This Row],[M SuperVet]]=""," ",RANK(AI1229,$AI$5:$AI$1454,1))</f>
        <v xml:space="preserve"> </v>
      </c>
      <c r="M1229" s="74">
        <v>122</v>
      </c>
      <c r="N1229" s="74">
        <v>176</v>
      </c>
      <c r="O1229" s="74">
        <v>47</v>
      </c>
      <c r="P1229" s="74">
        <v>128</v>
      </c>
      <c r="Q1229" s="17">
        <v>515</v>
      </c>
      <c r="R1229" s="17">
        <v>139</v>
      </c>
      <c r="S1229" s="17">
        <v>104</v>
      </c>
      <c r="T1229" s="17">
        <v>179</v>
      </c>
      <c r="U1229" s="55">
        <f>+Table1[[#This Row],[Thames Turbo Sprint Triathlon]]/$M$3</f>
        <v>0.30198019801980197</v>
      </c>
      <c r="V1229" s="55">
        <f t="shared" si="454"/>
        <v>1</v>
      </c>
      <c r="W1229" s="55">
        <f t="shared" si="455"/>
        <v>1</v>
      </c>
      <c r="X1229" s="55">
        <f t="shared" si="456"/>
        <v>1</v>
      </c>
      <c r="Y1229" s="55">
        <f t="shared" si="457"/>
        <v>1</v>
      </c>
      <c r="Z1229" s="55">
        <f>+Table1[[#This Row],[Hillingdon Sprint Triathlon]]/$R$3</f>
        <v>1</v>
      </c>
      <c r="AA1229" s="55">
        <f>+Table1[[#This Row],[London Fields]]/$S$3</f>
        <v>1</v>
      </c>
      <c r="AB1229" s="55">
        <f>+Table1[[#This Row],[Jekyll &amp; Hyde Park Duathlon]]/$T$3</f>
        <v>1</v>
      </c>
      <c r="AC1229" s="65">
        <f t="shared" si="458"/>
        <v>3.3019801980198018</v>
      </c>
      <c r="AD1229" s="55"/>
      <c r="AE1229" s="55"/>
      <c r="AF1229" s="55">
        <f>+AC1229</f>
        <v>3.3019801980198018</v>
      </c>
      <c r="AG1229" s="55"/>
      <c r="AH1229" s="55"/>
      <c r="AI1229" s="55"/>
      <c r="AJ1229" s="73">
        <f>COUNT(Table1[[#This Row],[F open]:[M SuperVet]])</f>
        <v>1</v>
      </c>
    </row>
    <row r="1230" spans="1:36" x14ac:dyDescent="0.2">
      <c r="A1230" s="16" t="str">
        <f t="shared" si="452"/>
        <v xml:space="preserve"> </v>
      </c>
      <c r="B1230" s="16" t="s">
        <v>559</v>
      </c>
      <c r="C1230" s="15" t="s">
        <v>1647</v>
      </c>
      <c r="D1230" s="29" t="s">
        <v>397</v>
      </c>
      <c r="E1230" s="29" t="s">
        <v>194</v>
      </c>
      <c r="F1230" s="82">
        <f t="shared" si="453"/>
        <v>1020</v>
      </c>
      <c r="G1230" s="82" t="str">
        <f>IF(Table1[[#This Row],[F open]]=""," ",RANK(AD1230,$AD$5:$AD$1454,1))</f>
        <v xml:space="preserve"> </v>
      </c>
      <c r="H1230" s="82">
        <f>IF(Table1[[#This Row],[F Vet]]=""," ",RANK(AE1230,$AE$5:$AE$1454,1))</f>
        <v>36</v>
      </c>
      <c r="I1230" s="82" t="str">
        <f>IF(Table1[[#This Row],[F SuperVet]]=""," ",RANK(AF1230,$AF$5:$AF$1454,1))</f>
        <v xml:space="preserve"> </v>
      </c>
      <c r="J1230" s="82" t="str">
        <f>IF(Table1[[#This Row],[M Open]]=""," ",RANK(AG1230,$AG$5:$AG$1454,1))</f>
        <v xml:space="preserve"> </v>
      </c>
      <c r="K1230" s="82" t="str">
        <f>IF(Table1[[#This Row],[M Vet]]=""," ",RANK(AH1230,$AH$5:$AH$1454,1))</f>
        <v xml:space="preserve"> </v>
      </c>
      <c r="L1230" s="82" t="str">
        <f>IF(Table1[[#This Row],[M SuperVet]]=""," ",RANK(AI1230,$AI$5:$AI$1454,1))</f>
        <v xml:space="preserve"> </v>
      </c>
      <c r="M1230" s="74">
        <v>404</v>
      </c>
      <c r="N1230" s="74">
        <v>176</v>
      </c>
      <c r="O1230" s="74">
        <v>47</v>
      </c>
      <c r="P1230" s="74">
        <v>128</v>
      </c>
      <c r="Q1230" s="17">
        <v>369</v>
      </c>
      <c r="R1230" s="17">
        <v>139</v>
      </c>
      <c r="S1230" s="17">
        <v>104</v>
      </c>
      <c r="T1230" s="17">
        <v>179</v>
      </c>
      <c r="U1230" s="55">
        <f>+Table1[[#This Row],[Thames Turbo Sprint Triathlon]]/$M$3</f>
        <v>1</v>
      </c>
      <c r="V1230" s="55">
        <f t="shared" si="454"/>
        <v>1</v>
      </c>
      <c r="W1230" s="55">
        <f t="shared" si="455"/>
        <v>1</v>
      </c>
      <c r="X1230" s="55">
        <f t="shared" si="456"/>
        <v>1</v>
      </c>
      <c r="Y1230" s="55">
        <f t="shared" si="457"/>
        <v>0.71650485436893208</v>
      </c>
      <c r="Z1230" s="55">
        <f>+Table1[[#This Row],[Hillingdon Sprint Triathlon]]/$R$3</f>
        <v>1</v>
      </c>
      <c r="AA1230" s="55">
        <f>+Table1[[#This Row],[London Fields]]/$S$3</f>
        <v>1</v>
      </c>
      <c r="AB1230" s="55">
        <f>+Table1[[#This Row],[Jekyll &amp; Hyde Park Duathlon]]/$T$3</f>
        <v>1</v>
      </c>
      <c r="AC1230" s="65">
        <f t="shared" si="458"/>
        <v>3.7165048543689321</v>
      </c>
      <c r="AD1230" s="55"/>
      <c r="AE1230" s="55">
        <f t="shared" ref="AE1230:AE1231" si="461">+AC1230</f>
        <v>3.7165048543689321</v>
      </c>
      <c r="AF1230" s="55"/>
      <c r="AG1230" s="55"/>
      <c r="AH1230" s="55"/>
      <c r="AI1230" s="55"/>
      <c r="AJ1230" s="73">
        <f>COUNT(Table1[[#This Row],[F open]:[M SuperVet]])</f>
        <v>1</v>
      </c>
    </row>
    <row r="1231" spans="1:36" x14ac:dyDescent="0.2">
      <c r="A1231" s="16" t="str">
        <f t="shared" si="452"/>
        <v xml:space="preserve"> </v>
      </c>
      <c r="B1231" s="16" t="s">
        <v>1581</v>
      </c>
      <c r="C1231" s="15" t="s">
        <v>70</v>
      </c>
      <c r="D1231" s="29" t="s">
        <v>397</v>
      </c>
      <c r="E1231" s="29" t="s">
        <v>1538</v>
      </c>
      <c r="F1231" s="82">
        <f t="shared" si="453"/>
        <v>1080</v>
      </c>
      <c r="G1231" s="82" t="str">
        <f>IF(Table1[[#This Row],[F open]]=""," ",RANK(AD1231,$AD$5:$AD$1454,1))</f>
        <v xml:space="preserve"> </v>
      </c>
      <c r="H1231" s="82">
        <f>IF(Table1[[#This Row],[F Vet]]=""," ",RANK(AE1231,$AE$5:$AE$1454,1))</f>
        <v>40</v>
      </c>
      <c r="I1231" s="82" t="str">
        <f>IF(Table1[[#This Row],[F SuperVet]]=""," ",RANK(AF1231,$AF$5:$AF$1454,1))</f>
        <v xml:space="preserve"> </v>
      </c>
      <c r="J1231" s="82" t="str">
        <f>IF(Table1[[#This Row],[M Open]]=""," ",RANK(AG1231,$AG$5:$AG$1454,1))</f>
        <v xml:space="preserve"> </v>
      </c>
      <c r="K1231" s="82" t="str">
        <f>IF(Table1[[#This Row],[M Vet]]=""," ",RANK(AH1231,$AH$5:$AH$1454,1))</f>
        <v xml:space="preserve"> </v>
      </c>
      <c r="L1231" s="82" t="str">
        <f>IF(Table1[[#This Row],[M SuperVet]]=""," ",RANK(AI1231,$AI$5:$AI$1454,1))</f>
        <v xml:space="preserve"> </v>
      </c>
      <c r="M1231" s="74">
        <v>404</v>
      </c>
      <c r="N1231" s="74">
        <v>176</v>
      </c>
      <c r="O1231" s="74">
        <v>47</v>
      </c>
      <c r="P1231" s="74">
        <v>97</v>
      </c>
      <c r="Q1231" s="17">
        <v>515</v>
      </c>
      <c r="R1231" s="17">
        <v>139</v>
      </c>
      <c r="S1231" s="17">
        <v>104</v>
      </c>
      <c r="T1231" s="17">
        <v>179</v>
      </c>
      <c r="U1231" s="55">
        <f>+Table1[[#This Row],[Thames Turbo Sprint Triathlon]]/$M$3</f>
        <v>1</v>
      </c>
      <c r="V1231" s="55">
        <f t="shared" si="454"/>
        <v>1</v>
      </c>
      <c r="W1231" s="55">
        <f t="shared" si="455"/>
        <v>1</v>
      </c>
      <c r="X1231" s="55">
        <f t="shared" si="456"/>
        <v>0.7578125</v>
      </c>
      <c r="Y1231" s="55">
        <f t="shared" si="457"/>
        <v>1</v>
      </c>
      <c r="Z1231" s="55">
        <f>+Table1[[#This Row],[Hillingdon Sprint Triathlon]]/$R$3</f>
        <v>1</v>
      </c>
      <c r="AA1231" s="55">
        <f>+Table1[[#This Row],[London Fields]]/$S$3</f>
        <v>1</v>
      </c>
      <c r="AB1231" s="55">
        <f>+Table1[[#This Row],[Jekyll &amp; Hyde Park Duathlon]]/$T$3</f>
        <v>1</v>
      </c>
      <c r="AC1231" s="65">
        <f t="shared" si="458"/>
        <v>3.7578125</v>
      </c>
      <c r="AD1231" s="55"/>
      <c r="AE1231" s="55">
        <f t="shared" si="461"/>
        <v>3.7578125</v>
      </c>
      <c r="AF1231" s="55"/>
      <c r="AG1231" s="55"/>
      <c r="AH1231" s="55"/>
      <c r="AI1231" s="55"/>
      <c r="AJ1231" s="73">
        <f>COUNT(Table1[[#This Row],[F open]:[M SuperVet]])</f>
        <v>1</v>
      </c>
    </row>
    <row r="1232" spans="1:36" x14ac:dyDescent="0.2">
      <c r="A1232" s="16" t="str">
        <f t="shared" si="452"/>
        <v xml:space="preserve"> </v>
      </c>
      <c r="B1232" s="16" t="s">
        <v>999</v>
      </c>
      <c r="C1232" s="15"/>
      <c r="D1232" s="29" t="s">
        <v>217</v>
      </c>
      <c r="E1232" s="29" t="s">
        <v>194</v>
      </c>
      <c r="F1232" s="82">
        <f t="shared" si="453"/>
        <v>1231</v>
      </c>
      <c r="G1232" s="82">
        <f>IF(Table1[[#This Row],[F open]]=""," ",RANK(AD1232,$AD$5:$AD$1454,1))</f>
        <v>226</v>
      </c>
      <c r="H1232" s="82" t="str">
        <f>IF(Table1[[#This Row],[F Vet]]=""," ",RANK(AE1232,$AE$5:$AE$1454,1))</f>
        <v xml:space="preserve"> </v>
      </c>
      <c r="I1232" s="82" t="str">
        <f>IF(Table1[[#This Row],[F SuperVet]]=""," ",RANK(AF1232,$AF$5:$AF$1454,1))</f>
        <v xml:space="preserve"> </v>
      </c>
      <c r="J1232" s="82" t="str">
        <f>IF(Table1[[#This Row],[M Open]]=""," ",RANK(AG1232,$AG$5:$AG$1454,1))</f>
        <v xml:space="preserve"> </v>
      </c>
      <c r="K1232" s="82" t="str">
        <f>IF(Table1[[#This Row],[M Vet]]=""," ",RANK(AH1232,$AH$5:$AH$1454,1))</f>
        <v xml:space="preserve"> </v>
      </c>
      <c r="L1232" s="82" t="str">
        <f>IF(Table1[[#This Row],[M SuperVet]]=""," ",RANK(AI1232,$AI$5:$AI$1454,1))</f>
        <v xml:space="preserve"> </v>
      </c>
      <c r="M1232" s="74">
        <v>347</v>
      </c>
      <c r="N1232" s="74">
        <v>176</v>
      </c>
      <c r="O1232" s="74">
        <v>47</v>
      </c>
      <c r="P1232" s="74">
        <v>128</v>
      </c>
      <c r="Q1232" s="17">
        <v>515</v>
      </c>
      <c r="R1232" s="17">
        <v>139</v>
      </c>
      <c r="S1232" s="17">
        <v>104</v>
      </c>
      <c r="T1232" s="17">
        <v>179</v>
      </c>
      <c r="U1232" s="55">
        <f>+Table1[[#This Row],[Thames Turbo Sprint Triathlon]]/$M$3</f>
        <v>0.8589108910891089</v>
      </c>
      <c r="V1232" s="55">
        <f t="shared" si="454"/>
        <v>1</v>
      </c>
      <c r="W1232" s="55">
        <f t="shared" si="455"/>
        <v>1</v>
      </c>
      <c r="X1232" s="55">
        <f t="shared" si="456"/>
        <v>1</v>
      </c>
      <c r="Y1232" s="55">
        <f t="shared" si="457"/>
        <v>1</v>
      </c>
      <c r="Z1232" s="55">
        <f>+Table1[[#This Row],[Hillingdon Sprint Triathlon]]/$R$3</f>
        <v>1</v>
      </c>
      <c r="AA1232" s="55">
        <f>+Table1[[#This Row],[London Fields]]/$S$3</f>
        <v>1</v>
      </c>
      <c r="AB1232" s="55">
        <f>+Table1[[#This Row],[Jekyll &amp; Hyde Park Duathlon]]/$T$3</f>
        <v>1</v>
      </c>
      <c r="AC1232" s="65">
        <f t="shared" si="458"/>
        <v>3.858910891089109</v>
      </c>
      <c r="AD1232" s="55">
        <f t="shared" ref="AD1232:AD1233" si="462">+AC1232</f>
        <v>3.858910891089109</v>
      </c>
      <c r="AE1232" s="55"/>
      <c r="AF1232" s="55"/>
      <c r="AG1232" s="55"/>
      <c r="AH1232" s="55"/>
      <c r="AI1232" s="55"/>
      <c r="AJ1232" s="73">
        <f>COUNT(Table1[[#This Row],[F open]:[M SuperVet]])</f>
        <v>1</v>
      </c>
    </row>
    <row r="1233" spans="1:36" x14ac:dyDescent="0.2">
      <c r="A1233" s="16" t="str">
        <f t="shared" si="452"/>
        <v xml:space="preserve"> </v>
      </c>
      <c r="B1233" s="16" t="s">
        <v>245</v>
      </c>
      <c r="C1233" s="15" t="s">
        <v>138</v>
      </c>
      <c r="D1233" s="29" t="s">
        <v>217</v>
      </c>
      <c r="E1233" s="29" t="s">
        <v>194</v>
      </c>
      <c r="F1233" s="82">
        <f t="shared" si="453"/>
        <v>94</v>
      </c>
      <c r="G1233" s="82">
        <f>IF(Table1[[#This Row],[F open]]=""," ",RANK(AD1233,$AD$5:$AD$1454,1))</f>
        <v>10</v>
      </c>
      <c r="H1233" s="82" t="str">
        <f>IF(Table1[[#This Row],[F Vet]]=""," ",RANK(AE1233,$AE$5:$AE$1454,1))</f>
        <v xml:space="preserve"> </v>
      </c>
      <c r="I1233" s="82" t="str">
        <f>IF(Table1[[#This Row],[F SuperVet]]=""," ",RANK(AF1233,$AF$5:$AF$1454,1))</f>
        <v xml:space="preserve"> </v>
      </c>
      <c r="J1233" s="82" t="str">
        <f>IF(Table1[[#This Row],[M Open]]=""," ",RANK(AG1233,$AG$5:$AG$1454,1))</f>
        <v xml:space="preserve"> </v>
      </c>
      <c r="K1233" s="82" t="str">
        <f>IF(Table1[[#This Row],[M Vet]]=""," ",RANK(AH1233,$AH$5:$AH$1454,1))</f>
        <v xml:space="preserve"> </v>
      </c>
      <c r="L1233" s="82" t="str">
        <f>IF(Table1[[#This Row],[M SuperVet]]=""," ",RANK(AI1233,$AI$5:$AI$1454,1))</f>
        <v xml:space="preserve"> </v>
      </c>
      <c r="M1233" s="74">
        <v>404</v>
      </c>
      <c r="N1233" s="74">
        <v>74</v>
      </c>
      <c r="O1233" s="74">
        <v>47</v>
      </c>
      <c r="P1233" s="74">
        <v>128</v>
      </c>
      <c r="Q1233" s="17">
        <v>127</v>
      </c>
      <c r="R1233" s="17">
        <v>139</v>
      </c>
      <c r="S1233" s="17">
        <v>104</v>
      </c>
      <c r="T1233" s="17">
        <v>179</v>
      </c>
      <c r="U1233" s="55">
        <f>+Table1[[#This Row],[Thames Turbo Sprint Triathlon]]/$M$3</f>
        <v>1</v>
      </c>
      <c r="V1233" s="55">
        <f t="shared" si="454"/>
        <v>0.42045454545454547</v>
      </c>
      <c r="W1233" s="55">
        <f t="shared" si="455"/>
        <v>1</v>
      </c>
      <c r="X1233" s="55">
        <f t="shared" si="456"/>
        <v>1</v>
      </c>
      <c r="Y1233" s="55">
        <f t="shared" si="457"/>
        <v>0.24660194174757283</v>
      </c>
      <c r="Z1233" s="55">
        <f>+Table1[[#This Row],[Hillingdon Sprint Triathlon]]/$R$3</f>
        <v>1</v>
      </c>
      <c r="AA1233" s="55">
        <f>+Table1[[#This Row],[London Fields]]/$S$3</f>
        <v>1</v>
      </c>
      <c r="AB1233" s="55">
        <f>+Table1[[#This Row],[Jekyll &amp; Hyde Park Duathlon]]/$T$3</f>
        <v>1</v>
      </c>
      <c r="AC1233" s="65">
        <f t="shared" si="458"/>
        <v>2.6670564872021183</v>
      </c>
      <c r="AD1233" s="55">
        <f t="shared" si="462"/>
        <v>2.6670564872021183</v>
      </c>
      <c r="AE1233" s="55"/>
      <c r="AF1233" s="55"/>
      <c r="AG1233" s="55"/>
      <c r="AH1233" s="55"/>
      <c r="AI1233" s="55"/>
      <c r="AJ1233" s="73">
        <f>COUNT(Table1[[#This Row],[F open]:[M SuperVet]])</f>
        <v>1</v>
      </c>
    </row>
    <row r="1234" spans="1:36" x14ac:dyDescent="0.2">
      <c r="A1234" s="16" t="str">
        <f t="shared" si="452"/>
        <v xml:space="preserve"> </v>
      </c>
      <c r="B1234" s="16" t="s">
        <v>1894</v>
      </c>
      <c r="C1234" s="15"/>
      <c r="D1234" s="29" t="s">
        <v>397</v>
      </c>
      <c r="E1234" s="29" t="s">
        <v>194</v>
      </c>
      <c r="F1234" s="82">
        <f t="shared" si="453"/>
        <v>1123</v>
      </c>
      <c r="G1234" s="82" t="str">
        <f>IF(Table1[[#This Row],[F open]]=""," ",RANK(AD1234,$AD$5:$AD$1454,1))</f>
        <v xml:space="preserve"> </v>
      </c>
      <c r="H1234" s="82">
        <f>IF(Table1[[#This Row],[F Vet]]=""," ",RANK(AE1234,$AE$5:$AE$1454,1))</f>
        <v>48</v>
      </c>
      <c r="I1234" s="82" t="str">
        <f>IF(Table1[[#This Row],[F SuperVet]]=""," ",RANK(AF1234,$AF$5:$AF$1454,1))</f>
        <v xml:space="preserve"> </v>
      </c>
      <c r="J1234" s="82" t="str">
        <f>IF(Table1[[#This Row],[M Open]]=""," ",RANK(AG1234,$AG$5:$AG$1454,1))</f>
        <v xml:space="preserve"> </v>
      </c>
      <c r="K1234" s="82" t="str">
        <f>IF(Table1[[#This Row],[M Vet]]=""," ",RANK(AH1234,$AH$5:$AH$1454,1))</f>
        <v xml:space="preserve"> </v>
      </c>
      <c r="L1234" s="82" t="str">
        <f>IF(Table1[[#This Row],[M SuperVet]]=""," ",RANK(AI1234,$AI$5:$AI$1454,1))</f>
        <v xml:space="preserve"> </v>
      </c>
      <c r="M1234" s="74">
        <v>404</v>
      </c>
      <c r="N1234" s="74">
        <v>176</v>
      </c>
      <c r="O1234" s="74">
        <v>47</v>
      </c>
      <c r="P1234" s="74">
        <v>128</v>
      </c>
      <c r="Q1234" s="17">
        <v>406</v>
      </c>
      <c r="R1234" s="17">
        <v>139</v>
      </c>
      <c r="S1234" s="17">
        <v>104</v>
      </c>
      <c r="T1234" s="17">
        <v>179</v>
      </c>
      <c r="U1234" s="55">
        <f>+Table1[[#This Row],[Thames Turbo Sprint Triathlon]]/$M$3</f>
        <v>1</v>
      </c>
      <c r="V1234" s="55">
        <f t="shared" si="454"/>
        <v>1</v>
      </c>
      <c r="W1234" s="55">
        <f t="shared" si="455"/>
        <v>1</v>
      </c>
      <c r="X1234" s="55">
        <f t="shared" si="456"/>
        <v>1</v>
      </c>
      <c r="Y1234" s="55">
        <f t="shared" si="457"/>
        <v>0.78834951456310676</v>
      </c>
      <c r="Z1234" s="55">
        <f>+Table1[[#This Row],[Hillingdon Sprint Triathlon]]/$R$3</f>
        <v>1</v>
      </c>
      <c r="AA1234" s="55">
        <f>+Table1[[#This Row],[London Fields]]/$S$3</f>
        <v>1</v>
      </c>
      <c r="AB1234" s="55">
        <f>+Table1[[#This Row],[Jekyll &amp; Hyde Park Duathlon]]/$T$3</f>
        <v>1</v>
      </c>
      <c r="AC1234" s="65">
        <f t="shared" si="458"/>
        <v>3.788349514563107</v>
      </c>
      <c r="AD1234" s="55"/>
      <c r="AE1234" s="55">
        <f>+AC1234</f>
        <v>3.788349514563107</v>
      </c>
      <c r="AF1234" s="55"/>
      <c r="AG1234" s="55"/>
      <c r="AH1234" s="55"/>
      <c r="AI1234" s="55"/>
      <c r="AJ1234" s="73">
        <f>COUNT(Table1[[#This Row],[F open]:[M SuperVet]])</f>
        <v>1</v>
      </c>
    </row>
    <row r="1235" spans="1:36" x14ac:dyDescent="0.2">
      <c r="A1235" s="16" t="str">
        <f t="shared" si="452"/>
        <v xml:space="preserve"> </v>
      </c>
      <c r="B1235" s="16" t="s">
        <v>701</v>
      </c>
      <c r="C1235" s="15" t="s">
        <v>132</v>
      </c>
      <c r="D1235" s="29" t="s">
        <v>217</v>
      </c>
      <c r="E1235" s="29" t="s">
        <v>1538</v>
      </c>
      <c r="F1235" s="82">
        <f t="shared" si="453"/>
        <v>771</v>
      </c>
      <c r="G1235" s="82">
        <f>IF(Table1[[#This Row],[F open]]=""," ",RANK(AD1235,$AD$5:$AD$1454,1))</f>
        <v>105</v>
      </c>
      <c r="H1235" s="82" t="str">
        <f>IF(Table1[[#This Row],[F Vet]]=""," ",RANK(AE1235,$AE$5:$AE$1454,1))</f>
        <v xml:space="preserve"> </v>
      </c>
      <c r="I1235" s="82" t="str">
        <f>IF(Table1[[#This Row],[F SuperVet]]=""," ",RANK(AF1235,$AF$5:$AF$1454,1))</f>
        <v xml:space="preserve"> </v>
      </c>
      <c r="J1235" s="82" t="str">
        <f>IF(Table1[[#This Row],[M Open]]=""," ",RANK(AG1235,$AG$5:$AG$1454,1))</f>
        <v xml:space="preserve"> </v>
      </c>
      <c r="K1235" s="82" t="str">
        <f>IF(Table1[[#This Row],[M Vet]]=""," ",RANK(AH1235,$AH$5:$AH$1454,1))</f>
        <v xml:space="preserve"> </v>
      </c>
      <c r="L1235" s="82" t="str">
        <f>IF(Table1[[#This Row],[M SuperVet]]=""," ",RANK(AI1235,$AI$5:$AI$1454,1))</f>
        <v xml:space="preserve"> </v>
      </c>
      <c r="M1235" s="74">
        <v>404</v>
      </c>
      <c r="N1235" s="74">
        <v>176</v>
      </c>
      <c r="O1235" s="74">
        <v>47</v>
      </c>
      <c r="P1235" s="74">
        <v>128</v>
      </c>
      <c r="Q1235" s="17">
        <v>515</v>
      </c>
      <c r="R1235" s="17">
        <v>75</v>
      </c>
      <c r="S1235" s="17">
        <v>104</v>
      </c>
      <c r="T1235" s="17">
        <v>179</v>
      </c>
      <c r="U1235" s="55">
        <f>+Table1[[#This Row],[Thames Turbo Sprint Triathlon]]/$M$3</f>
        <v>1</v>
      </c>
      <c r="V1235" s="55">
        <f t="shared" si="454"/>
        <v>1</v>
      </c>
      <c r="W1235" s="55">
        <f t="shared" si="455"/>
        <v>1</v>
      </c>
      <c r="X1235" s="55">
        <f t="shared" si="456"/>
        <v>1</v>
      </c>
      <c r="Y1235" s="55">
        <f t="shared" si="457"/>
        <v>1</v>
      </c>
      <c r="Z1235" s="55">
        <f>+Table1[[#This Row],[Hillingdon Sprint Triathlon]]/$R$3</f>
        <v>0.53956834532374098</v>
      </c>
      <c r="AA1235" s="55">
        <f>+Table1[[#This Row],[London Fields]]/$S$3</f>
        <v>1</v>
      </c>
      <c r="AB1235" s="55">
        <f>+Table1[[#This Row],[Jekyll &amp; Hyde Park Duathlon]]/$T$3</f>
        <v>1</v>
      </c>
      <c r="AC1235" s="65">
        <f t="shared" si="458"/>
        <v>3.5395683453237412</v>
      </c>
      <c r="AD1235" s="55">
        <f t="shared" ref="AD1235:AD1239" si="463">+AC1235</f>
        <v>3.5395683453237412</v>
      </c>
      <c r="AE1235" s="55"/>
      <c r="AF1235" s="55"/>
      <c r="AG1235" s="55"/>
      <c r="AH1235" s="55"/>
      <c r="AI1235" s="55"/>
      <c r="AJ1235" s="73">
        <f>COUNT(Table1[[#This Row],[F open]:[M SuperVet]])</f>
        <v>1</v>
      </c>
    </row>
    <row r="1236" spans="1:36" x14ac:dyDescent="0.2">
      <c r="A1236" s="16" t="str">
        <f t="shared" si="452"/>
        <v xml:space="preserve"> </v>
      </c>
      <c r="B1236" s="16" t="s">
        <v>1866</v>
      </c>
      <c r="C1236" s="15" t="s">
        <v>151</v>
      </c>
      <c r="D1236" s="29" t="s">
        <v>217</v>
      </c>
      <c r="E1236" s="29" t="s">
        <v>194</v>
      </c>
      <c r="F1236" s="82">
        <f t="shared" si="453"/>
        <v>1033</v>
      </c>
      <c r="G1236" s="82">
        <f>IF(Table1[[#This Row],[F open]]=""," ",RANK(AD1236,$AD$5:$AD$1454,1))</f>
        <v>164</v>
      </c>
      <c r="H1236" s="82" t="str">
        <f>IF(Table1[[#This Row],[F Vet]]=""," ",RANK(AE1236,$AE$5:$AE$1454,1))</f>
        <v xml:space="preserve"> </v>
      </c>
      <c r="I1236" s="82" t="str">
        <f>IF(Table1[[#This Row],[F SuperVet]]=""," ",RANK(AF1236,$AF$5:$AF$1454,1))</f>
        <v xml:space="preserve"> </v>
      </c>
      <c r="J1236" s="82" t="str">
        <f>IF(Table1[[#This Row],[M Open]]=""," ",RANK(AG1236,$AG$5:$AG$1454,1))</f>
        <v xml:space="preserve"> </v>
      </c>
      <c r="K1236" s="82" t="str">
        <f>IF(Table1[[#This Row],[M Vet]]=""," ",RANK(AH1236,$AH$5:$AH$1454,1))</f>
        <v xml:space="preserve"> </v>
      </c>
      <c r="L1236" s="82" t="str">
        <f>IF(Table1[[#This Row],[M SuperVet]]=""," ",RANK(AI1236,$AI$5:$AI$1454,1))</f>
        <v xml:space="preserve"> </v>
      </c>
      <c r="M1236" s="74">
        <v>404</v>
      </c>
      <c r="N1236" s="74">
        <v>176</v>
      </c>
      <c r="O1236" s="74">
        <v>47</v>
      </c>
      <c r="P1236" s="74">
        <v>128</v>
      </c>
      <c r="Q1236" s="17">
        <v>373</v>
      </c>
      <c r="R1236" s="17">
        <v>139</v>
      </c>
      <c r="S1236" s="17">
        <v>104</v>
      </c>
      <c r="T1236" s="17">
        <v>179</v>
      </c>
      <c r="U1236" s="55">
        <f>+Table1[[#This Row],[Thames Turbo Sprint Triathlon]]/$M$3</f>
        <v>1</v>
      </c>
      <c r="V1236" s="55">
        <f t="shared" si="454"/>
        <v>1</v>
      </c>
      <c r="W1236" s="55">
        <f t="shared" si="455"/>
        <v>1</v>
      </c>
      <c r="X1236" s="55">
        <f t="shared" si="456"/>
        <v>1</v>
      </c>
      <c r="Y1236" s="55">
        <f t="shared" si="457"/>
        <v>0.72427184466019412</v>
      </c>
      <c r="Z1236" s="55">
        <f>+Table1[[#This Row],[Hillingdon Sprint Triathlon]]/$R$3</f>
        <v>1</v>
      </c>
      <c r="AA1236" s="55">
        <f>+Table1[[#This Row],[London Fields]]/$S$3</f>
        <v>1</v>
      </c>
      <c r="AB1236" s="55">
        <f>+Table1[[#This Row],[Jekyll &amp; Hyde Park Duathlon]]/$T$3</f>
        <v>1</v>
      </c>
      <c r="AC1236" s="65">
        <f t="shared" si="458"/>
        <v>3.7242718446601941</v>
      </c>
      <c r="AD1236" s="55">
        <f t="shared" si="463"/>
        <v>3.7242718446601941</v>
      </c>
      <c r="AE1236" s="55"/>
      <c r="AF1236" s="55"/>
      <c r="AG1236" s="55"/>
      <c r="AH1236" s="55"/>
      <c r="AI1236" s="55"/>
      <c r="AJ1236" s="73">
        <f>COUNT(Table1[[#This Row],[F open]:[M SuperVet]])</f>
        <v>1</v>
      </c>
    </row>
    <row r="1237" spans="1:36" x14ac:dyDescent="0.2">
      <c r="A1237" s="16" t="str">
        <f t="shared" si="452"/>
        <v xml:space="preserve"> </v>
      </c>
      <c r="B1237" s="16" t="s">
        <v>1797</v>
      </c>
      <c r="C1237" s="15" t="s">
        <v>52</v>
      </c>
      <c r="D1237" s="29" t="s">
        <v>217</v>
      </c>
      <c r="E1237" s="29" t="s">
        <v>194</v>
      </c>
      <c r="F1237" s="82">
        <f t="shared" si="453"/>
        <v>782</v>
      </c>
      <c r="G1237" s="82">
        <f>IF(Table1[[#This Row],[F open]]=""," ",RANK(AD1237,$AD$5:$AD$1454,1))</f>
        <v>110</v>
      </c>
      <c r="H1237" s="82" t="str">
        <f>IF(Table1[[#This Row],[F Vet]]=""," ",RANK(AE1237,$AE$5:$AE$1454,1))</f>
        <v xml:space="preserve"> </v>
      </c>
      <c r="I1237" s="82" t="str">
        <f>IF(Table1[[#This Row],[F SuperVet]]=""," ",RANK(AF1237,$AF$5:$AF$1454,1))</f>
        <v xml:space="preserve"> </v>
      </c>
      <c r="J1237" s="82" t="str">
        <f>IF(Table1[[#This Row],[M Open]]=""," ",RANK(AG1237,$AG$5:$AG$1454,1))</f>
        <v xml:space="preserve"> </v>
      </c>
      <c r="K1237" s="82" t="str">
        <f>IF(Table1[[#This Row],[M Vet]]=""," ",RANK(AH1237,$AH$5:$AH$1454,1))</f>
        <v xml:space="preserve"> </v>
      </c>
      <c r="L1237" s="82" t="str">
        <f>IF(Table1[[#This Row],[M SuperVet]]=""," ",RANK(AI1237,$AI$5:$AI$1454,1))</f>
        <v xml:space="preserve"> </v>
      </c>
      <c r="M1237" s="74">
        <v>404</v>
      </c>
      <c r="N1237" s="74">
        <v>176</v>
      </c>
      <c r="O1237" s="74">
        <v>47</v>
      </c>
      <c r="P1237" s="74">
        <v>128</v>
      </c>
      <c r="Q1237" s="17">
        <v>282</v>
      </c>
      <c r="R1237" s="17">
        <v>139</v>
      </c>
      <c r="S1237" s="17">
        <v>104</v>
      </c>
      <c r="T1237" s="17">
        <v>179</v>
      </c>
      <c r="U1237" s="55">
        <f>+Table1[[#This Row],[Thames Turbo Sprint Triathlon]]/$M$3</f>
        <v>1</v>
      </c>
      <c r="V1237" s="55">
        <f t="shared" si="454"/>
        <v>1</v>
      </c>
      <c r="W1237" s="55">
        <f t="shared" si="455"/>
        <v>1</v>
      </c>
      <c r="X1237" s="55">
        <f t="shared" si="456"/>
        <v>1</v>
      </c>
      <c r="Y1237" s="55">
        <f t="shared" si="457"/>
        <v>0.54757281553398063</v>
      </c>
      <c r="Z1237" s="55">
        <f>+Table1[[#This Row],[Hillingdon Sprint Triathlon]]/$R$3</f>
        <v>1</v>
      </c>
      <c r="AA1237" s="55">
        <f>+Table1[[#This Row],[London Fields]]/$S$3</f>
        <v>1</v>
      </c>
      <c r="AB1237" s="55">
        <f>+Table1[[#This Row],[Jekyll &amp; Hyde Park Duathlon]]/$T$3</f>
        <v>1</v>
      </c>
      <c r="AC1237" s="65">
        <f t="shared" si="458"/>
        <v>3.5475728155339805</v>
      </c>
      <c r="AD1237" s="55">
        <f t="shared" si="463"/>
        <v>3.5475728155339805</v>
      </c>
      <c r="AE1237" s="55"/>
      <c r="AF1237" s="55"/>
      <c r="AG1237" s="55"/>
      <c r="AH1237" s="55"/>
      <c r="AI1237" s="55"/>
      <c r="AJ1237" s="73">
        <f>COUNT(Table1[[#This Row],[F open]:[M SuperVet]])</f>
        <v>1</v>
      </c>
    </row>
    <row r="1238" spans="1:36" x14ac:dyDescent="0.2">
      <c r="A1238" s="16" t="str">
        <f t="shared" si="452"/>
        <v xml:space="preserve"> </v>
      </c>
      <c r="B1238" s="16" t="s">
        <v>627</v>
      </c>
      <c r="C1238" s="15" t="s">
        <v>53</v>
      </c>
      <c r="D1238" s="29" t="s">
        <v>217</v>
      </c>
      <c r="E1238" s="29" t="s">
        <v>1538</v>
      </c>
      <c r="F1238" s="82">
        <f t="shared" si="453"/>
        <v>658</v>
      </c>
      <c r="G1238" s="82">
        <f>IF(Table1[[#This Row],[F open]]=""," ",RANK(AD1238,$AD$5:$AD$1454,1))</f>
        <v>84</v>
      </c>
      <c r="H1238" s="82" t="str">
        <f>IF(Table1[[#This Row],[F Vet]]=""," ",RANK(AE1238,$AE$5:$AE$1454,1))</f>
        <v xml:space="preserve"> </v>
      </c>
      <c r="I1238" s="82" t="str">
        <f>IF(Table1[[#This Row],[F SuperVet]]=""," ",RANK(AF1238,$AF$5:$AF$1454,1))</f>
        <v xml:space="preserve"> </v>
      </c>
      <c r="J1238" s="82" t="str">
        <f>IF(Table1[[#This Row],[M Open]]=""," ",RANK(AG1238,$AG$5:$AG$1454,1))</f>
        <v xml:space="preserve"> </v>
      </c>
      <c r="K1238" s="82" t="str">
        <f>IF(Table1[[#This Row],[M Vet]]=""," ",RANK(AH1238,$AH$5:$AH$1454,1))</f>
        <v xml:space="preserve"> </v>
      </c>
      <c r="L1238" s="82" t="str">
        <f>IF(Table1[[#This Row],[M SuperVet]]=""," ",RANK(AI1238,$AI$5:$AI$1454,1))</f>
        <v xml:space="preserve"> </v>
      </c>
      <c r="M1238" s="74">
        <v>404</v>
      </c>
      <c r="N1238" s="74">
        <v>176</v>
      </c>
      <c r="O1238" s="74">
        <v>47</v>
      </c>
      <c r="P1238" s="74">
        <v>128</v>
      </c>
      <c r="Q1238" s="17">
        <v>515</v>
      </c>
      <c r="R1238" s="17">
        <v>63</v>
      </c>
      <c r="S1238" s="17">
        <v>104</v>
      </c>
      <c r="T1238" s="17">
        <v>179</v>
      </c>
      <c r="U1238" s="55">
        <f>+Table1[[#This Row],[Thames Turbo Sprint Triathlon]]/$M$3</f>
        <v>1</v>
      </c>
      <c r="V1238" s="55">
        <f t="shared" si="454"/>
        <v>1</v>
      </c>
      <c r="W1238" s="55">
        <f t="shared" si="455"/>
        <v>1</v>
      </c>
      <c r="X1238" s="55">
        <f t="shared" si="456"/>
        <v>1</v>
      </c>
      <c r="Y1238" s="55">
        <f t="shared" si="457"/>
        <v>1</v>
      </c>
      <c r="Z1238" s="55">
        <f>+Table1[[#This Row],[Hillingdon Sprint Triathlon]]/$R$3</f>
        <v>0.45323741007194246</v>
      </c>
      <c r="AA1238" s="55">
        <f>+Table1[[#This Row],[London Fields]]/$S$3</f>
        <v>1</v>
      </c>
      <c r="AB1238" s="55">
        <f>+Table1[[#This Row],[Jekyll &amp; Hyde Park Duathlon]]/$T$3</f>
        <v>1</v>
      </c>
      <c r="AC1238" s="65">
        <f t="shared" si="458"/>
        <v>3.4532374100719423</v>
      </c>
      <c r="AD1238" s="55">
        <f t="shared" si="463"/>
        <v>3.4532374100719423</v>
      </c>
      <c r="AE1238" s="55"/>
      <c r="AF1238" s="55"/>
      <c r="AG1238" s="55"/>
      <c r="AH1238" s="55"/>
      <c r="AI1238" s="55"/>
      <c r="AJ1238" s="73">
        <f>COUNT(Table1[[#This Row],[F open]:[M SuperVet]])</f>
        <v>1</v>
      </c>
    </row>
    <row r="1239" spans="1:36" x14ac:dyDescent="0.2">
      <c r="A1239" s="16" t="str">
        <f t="shared" si="452"/>
        <v xml:space="preserve"> </v>
      </c>
      <c r="B1239" s="16" t="s">
        <v>1878</v>
      </c>
      <c r="C1239" s="15" t="s">
        <v>1664</v>
      </c>
      <c r="D1239" s="29" t="s">
        <v>217</v>
      </c>
      <c r="E1239" s="29" t="s">
        <v>194</v>
      </c>
      <c r="F1239" s="82">
        <f t="shared" si="453"/>
        <v>957</v>
      </c>
      <c r="G1239" s="82">
        <f>IF(Table1[[#This Row],[F open]]=""," ",RANK(AD1239,$AD$5:$AD$1454,1))</f>
        <v>142</v>
      </c>
      <c r="H1239" s="82" t="str">
        <f>IF(Table1[[#This Row],[F Vet]]=""," ",RANK(AE1239,$AE$5:$AE$1454,1))</f>
        <v xml:space="preserve"> </v>
      </c>
      <c r="I1239" s="82" t="str">
        <f>IF(Table1[[#This Row],[F SuperVet]]=""," ",RANK(AF1239,$AF$5:$AF$1454,1))</f>
        <v xml:space="preserve"> </v>
      </c>
      <c r="J1239" s="82" t="str">
        <f>IF(Table1[[#This Row],[M Open]]=""," ",RANK(AG1239,$AG$5:$AG$1454,1))</f>
        <v xml:space="preserve"> </v>
      </c>
      <c r="K1239" s="82" t="str">
        <f>IF(Table1[[#This Row],[M Vet]]=""," ",RANK(AH1239,$AH$5:$AH$1454,1))</f>
        <v xml:space="preserve"> </v>
      </c>
      <c r="L1239" s="82" t="str">
        <f>IF(Table1[[#This Row],[M SuperVet]]=""," ",RANK(AI1239,$AI$5:$AI$1454,1))</f>
        <v xml:space="preserve"> </v>
      </c>
      <c r="M1239" s="74">
        <v>404</v>
      </c>
      <c r="N1239" s="74">
        <v>176</v>
      </c>
      <c r="O1239" s="74">
        <v>47</v>
      </c>
      <c r="P1239" s="74">
        <v>128</v>
      </c>
      <c r="Q1239" s="17">
        <v>387</v>
      </c>
      <c r="R1239" s="17">
        <v>128</v>
      </c>
      <c r="S1239" s="17">
        <v>104</v>
      </c>
      <c r="T1239" s="17">
        <v>179</v>
      </c>
      <c r="U1239" s="55">
        <f>+Table1[[#This Row],[Thames Turbo Sprint Triathlon]]/$M$3</f>
        <v>1</v>
      </c>
      <c r="V1239" s="55">
        <f t="shared" si="454"/>
        <v>1</v>
      </c>
      <c r="W1239" s="55">
        <f t="shared" si="455"/>
        <v>1</v>
      </c>
      <c r="X1239" s="55">
        <f t="shared" si="456"/>
        <v>1</v>
      </c>
      <c r="Y1239" s="55">
        <f t="shared" si="457"/>
        <v>0.75145631067961161</v>
      </c>
      <c r="Z1239" s="55">
        <f>+Table1[[#This Row],[Hillingdon Sprint Triathlon]]/$R$3</f>
        <v>0.92086330935251803</v>
      </c>
      <c r="AA1239" s="55">
        <f>+Table1[[#This Row],[London Fields]]/$S$3</f>
        <v>1</v>
      </c>
      <c r="AB1239" s="55">
        <f>+Table1[[#This Row],[Jekyll &amp; Hyde Park Duathlon]]/$T$3</f>
        <v>1</v>
      </c>
      <c r="AC1239" s="65">
        <f t="shared" si="458"/>
        <v>3.6723196200321295</v>
      </c>
      <c r="AD1239" s="55">
        <f t="shared" si="463"/>
        <v>3.6723196200321295</v>
      </c>
      <c r="AE1239" s="55"/>
      <c r="AF1239" s="55"/>
      <c r="AG1239" s="55"/>
      <c r="AH1239" s="55"/>
      <c r="AI1239" s="55"/>
      <c r="AJ1239" s="73">
        <f>COUNT(Table1[[#This Row],[F open]:[M SuperVet]])</f>
        <v>1</v>
      </c>
    </row>
    <row r="1240" spans="1:36" x14ac:dyDescent="0.2">
      <c r="A1240" s="16" t="str">
        <f t="shared" si="452"/>
        <v xml:space="preserve"> </v>
      </c>
      <c r="B1240" s="16" t="s">
        <v>1877</v>
      </c>
      <c r="C1240" s="15"/>
      <c r="D1240" s="29" t="s">
        <v>397</v>
      </c>
      <c r="E1240" s="29" t="s">
        <v>194</v>
      </c>
      <c r="F1240" s="82">
        <f t="shared" si="453"/>
        <v>1068</v>
      </c>
      <c r="G1240" s="82" t="str">
        <f>IF(Table1[[#This Row],[F open]]=""," ",RANK(AD1240,$AD$5:$AD$1454,1))</f>
        <v xml:space="preserve"> </v>
      </c>
      <c r="H1240" s="82">
        <f>IF(Table1[[#This Row],[F Vet]]=""," ",RANK(AE1240,$AE$5:$AE$1454,1))</f>
        <v>38</v>
      </c>
      <c r="I1240" s="82" t="str">
        <f>IF(Table1[[#This Row],[F SuperVet]]=""," ",RANK(AF1240,$AF$5:$AF$1454,1))</f>
        <v xml:space="preserve"> </v>
      </c>
      <c r="J1240" s="82" t="str">
        <f>IF(Table1[[#This Row],[M Open]]=""," ",RANK(AG1240,$AG$5:$AG$1454,1))</f>
        <v xml:space="preserve"> </v>
      </c>
      <c r="K1240" s="82" t="str">
        <f>IF(Table1[[#This Row],[M Vet]]=""," ",RANK(AH1240,$AH$5:$AH$1454,1))</f>
        <v xml:space="preserve"> </v>
      </c>
      <c r="L1240" s="82" t="str">
        <f>IF(Table1[[#This Row],[M SuperVet]]=""," ",RANK(AI1240,$AI$5:$AI$1454,1))</f>
        <v xml:space="preserve"> </v>
      </c>
      <c r="M1240" s="74">
        <v>404</v>
      </c>
      <c r="N1240" s="74">
        <v>176</v>
      </c>
      <c r="O1240" s="74">
        <v>47</v>
      </c>
      <c r="P1240" s="74">
        <v>128</v>
      </c>
      <c r="Q1240" s="17">
        <v>386</v>
      </c>
      <c r="R1240" s="17">
        <v>139</v>
      </c>
      <c r="S1240" s="17">
        <v>104</v>
      </c>
      <c r="T1240" s="17">
        <v>179</v>
      </c>
      <c r="U1240" s="55">
        <f>+Table1[[#This Row],[Thames Turbo Sprint Triathlon]]/$M$3</f>
        <v>1</v>
      </c>
      <c r="V1240" s="55">
        <f t="shared" si="454"/>
        <v>1</v>
      </c>
      <c r="W1240" s="55">
        <f t="shared" si="455"/>
        <v>1</v>
      </c>
      <c r="X1240" s="55">
        <f t="shared" si="456"/>
        <v>1</v>
      </c>
      <c r="Y1240" s="55">
        <f t="shared" si="457"/>
        <v>0.74951456310679609</v>
      </c>
      <c r="Z1240" s="55">
        <f>+Table1[[#This Row],[Hillingdon Sprint Triathlon]]/$R$3</f>
        <v>1</v>
      </c>
      <c r="AA1240" s="55">
        <f>+Table1[[#This Row],[London Fields]]/$S$3</f>
        <v>1</v>
      </c>
      <c r="AB1240" s="55">
        <f>+Table1[[#This Row],[Jekyll &amp; Hyde Park Duathlon]]/$T$3</f>
        <v>1</v>
      </c>
      <c r="AC1240" s="65">
        <f t="shared" si="458"/>
        <v>3.7495145631067963</v>
      </c>
      <c r="AD1240" s="55"/>
      <c r="AE1240" s="55">
        <f t="shared" ref="AE1240:AE1241" si="464">+AC1240</f>
        <v>3.7495145631067963</v>
      </c>
      <c r="AF1240" s="55"/>
      <c r="AG1240" s="55"/>
      <c r="AH1240" s="55"/>
      <c r="AI1240" s="55"/>
      <c r="AJ1240" s="73">
        <f>COUNT(Table1[[#This Row],[F open]:[M SuperVet]])</f>
        <v>1</v>
      </c>
    </row>
    <row r="1241" spans="1:36" x14ac:dyDescent="0.2">
      <c r="A1241" s="16" t="str">
        <f t="shared" si="452"/>
        <v xml:space="preserve"> </v>
      </c>
      <c r="B1241" s="16" t="s">
        <v>823</v>
      </c>
      <c r="C1241" s="15" t="s">
        <v>94</v>
      </c>
      <c r="D1241" s="29" t="s">
        <v>397</v>
      </c>
      <c r="E1241" s="29" t="s">
        <v>194</v>
      </c>
      <c r="F1241" s="82">
        <f t="shared" si="453"/>
        <v>506</v>
      </c>
      <c r="G1241" s="82" t="str">
        <f>IF(Table1[[#This Row],[F open]]=""," ",RANK(AD1241,$AD$5:$AD$1454,1))</f>
        <v xml:space="preserve"> </v>
      </c>
      <c r="H1241" s="82">
        <f>IF(Table1[[#This Row],[F Vet]]=""," ",RANK(AE1241,$AE$5:$AE$1454,1))</f>
        <v>11</v>
      </c>
      <c r="I1241" s="82" t="str">
        <f>IF(Table1[[#This Row],[F SuperVet]]=""," ",RANK(AF1241,$AF$5:$AF$1454,1))</f>
        <v xml:space="preserve"> </v>
      </c>
      <c r="J1241" s="82" t="str">
        <f>IF(Table1[[#This Row],[M Open]]=""," ",RANK(AG1241,$AG$5:$AG$1454,1))</f>
        <v xml:space="preserve"> </v>
      </c>
      <c r="K1241" s="82" t="str">
        <f>IF(Table1[[#This Row],[M Vet]]=""," ",RANK(AH1241,$AH$5:$AH$1454,1))</f>
        <v xml:space="preserve"> </v>
      </c>
      <c r="L1241" s="82" t="str">
        <f>IF(Table1[[#This Row],[M SuperVet]]=""," ",RANK(AI1241,$AI$5:$AI$1454,1))</f>
        <v xml:space="preserve"> </v>
      </c>
      <c r="M1241" s="74">
        <v>134</v>
      </c>
      <c r="N1241" s="74">
        <v>176</v>
      </c>
      <c r="O1241" s="74">
        <v>47</v>
      </c>
      <c r="P1241" s="74">
        <v>128</v>
      </c>
      <c r="Q1241" s="17">
        <v>515</v>
      </c>
      <c r="R1241" s="17">
        <v>139</v>
      </c>
      <c r="S1241" s="17">
        <v>104</v>
      </c>
      <c r="T1241" s="17">
        <v>179</v>
      </c>
      <c r="U1241" s="55">
        <f>+Table1[[#This Row],[Thames Turbo Sprint Triathlon]]/$M$3</f>
        <v>0.3316831683168317</v>
      </c>
      <c r="V1241" s="55">
        <f t="shared" si="454"/>
        <v>1</v>
      </c>
      <c r="W1241" s="55">
        <f t="shared" si="455"/>
        <v>1</v>
      </c>
      <c r="X1241" s="55">
        <f t="shared" si="456"/>
        <v>1</v>
      </c>
      <c r="Y1241" s="55">
        <f t="shared" si="457"/>
        <v>1</v>
      </c>
      <c r="Z1241" s="55">
        <f>+Table1[[#This Row],[Hillingdon Sprint Triathlon]]/$R$3</f>
        <v>1</v>
      </c>
      <c r="AA1241" s="55">
        <f>+Table1[[#This Row],[London Fields]]/$S$3</f>
        <v>1</v>
      </c>
      <c r="AB1241" s="55">
        <f>+Table1[[#This Row],[Jekyll &amp; Hyde Park Duathlon]]/$T$3</f>
        <v>1</v>
      </c>
      <c r="AC1241" s="65">
        <f t="shared" si="458"/>
        <v>3.3316831683168315</v>
      </c>
      <c r="AD1241" s="55"/>
      <c r="AE1241" s="55">
        <f t="shared" si="464"/>
        <v>3.3316831683168315</v>
      </c>
      <c r="AF1241" s="55"/>
      <c r="AG1241" s="55"/>
      <c r="AH1241" s="55"/>
      <c r="AI1241" s="55"/>
      <c r="AJ1241" s="73">
        <f>COUNT(Table1[[#This Row],[F open]:[M SuperVet]])</f>
        <v>1</v>
      </c>
    </row>
    <row r="1242" spans="1:36" x14ac:dyDescent="0.2">
      <c r="A1242" s="16" t="str">
        <f t="shared" si="452"/>
        <v xml:space="preserve"> </v>
      </c>
      <c r="B1242" s="16" t="s">
        <v>2232</v>
      </c>
      <c r="C1242" s="15"/>
      <c r="D1242" s="29" t="s">
        <v>217</v>
      </c>
      <c r="E1242" s="29" t="s">
        <v>194</v>
      </c>
      <c r="F1242" s="82">
        <f t="shared" si="453"/>
        <v>1057</v>
      </c>
      <c r="G1242" s="82">
        <f>IF(Table1[[#This Row],[F open]]=""," ",RANK(AD1242,$AD$5:$AD$1454,1))</f>
        <v>170</v>
      </c>
      <c r="H1242" s="82" t="str">
        <f>IF(Table1[[#This Row],[F Vet]]=""," ",RANK(AE1242,$AE$5:$AE$1454,1))</f>
        <v xml:space="preserve"> </v>
      </c>
      <c r="I1242" s="82" t="str">
        <f>IF(Table1[[#This Row],[F SuperVet]]=""," ",RANK(AF1242,$AF$5:$AF$1454,1))</f>
        <v xml:space="preserve"> </v>
      </c>
      <c r="J1242" s="82" t="str">
        <f>IF(Table1[[#This Row],[M Open]]=""," ",RANK(AG1242,$AG$5:$AG$1454,1))</f>
        <v xml:space="preserve"> </v>
      </c>
      <c r="K1242" s="82" t="str">
        <f>IF(Table1[[#This Row],[M Vet]]=""," ",RANK(AH1242,$AH$5:$AH$1454,1))</f>
        <v xml:space="preserve"> </v>
      </c>
      <c r="L1242" s="82" t="str">
        <f>IF(Table1[[#This Row],[M SuperVet]]=""," ",RANK(AI1242,$AI$5:$AI$1454,1))</f>
        <v xml:space="preserve"> </v>
      </c>
      <c r="M1242" s="74">
        <v>404</v>
      </c>
      <c r="N1242" s="74">
        <v>176</v>
      </c>
      <c r="O1242" s="74">
        <v>47</v>
      </c>
      <c r="P1242" s="74">
        <v>128</v>
      </c>
      <c r="Q1242" s="17">
        <v>515</v>
      </c>
      <c r="R1242" s="17">
        <v>139</v>
      </c>
      <c r="S1242" s="17">
        <v>104</v>
      </c>
      <c r="T1242" s="17">
        <v>133</v>
      </c>
      <c r="U1242" s="55">
        <f>+Table1[[#This Row],[Thames Turbo Sprint Triathlon]]/$M$3</f>
        <v>1</v>
      </c>
      <c r="V1242" s="55">
        <f t="shared" si="454"/>
        <v>1</v>
      </c>
      <c r="W1242" s="55">
        <f t="shared" si="455"/>
        <v>1</v>
      </c>
      <c r="X1242" s="55">
        <f t="shared" si="456"/>
        <v>1</v>
      </c>
      <c r="Y1242" s="55">
        <f t="shared" si="457"/>
        <v>1</v>
      </c>
      <c r="Z1242" s="55">
        <f>+Table1[[#This Row],[Hillingdon Sprint Triathlon]]/$R$3</f>
        <v>1</v>
      </c>
      <c r="AA1242" s="55">
        <f>+Table1[[#This Row],[London Fields]]/$S$3</f>
        <v>1</v>
      </c>
      <c r="AB1242" s="55">
        <f>+Table1[[#This Row],[Jekyll &amp; Hyde Park Duathlon]]/$T$3</f>
        <v>0.74301675977653636</v>
      </c>
      <c r="AC1242" s="65">
        <f t="shared" si="458"/>
        <v>3.7430167597765363</v>
      </c>
      <c r="AD1242" s="55">
        <f t="shared" ref="AD1242:AD1246" si="465">+AC1242</f>
        <v>3.7430167597765363</v>
      </c>
      <c r="AE1242" s="55"/>
      <c r="AF1242" s="55"/>
      <c r="AG1242" s="55"/>
      <c r="AH1242" s="55"/>
      <c r="AI1242" s="55"/>
      <c r="AJ1242" s="73">
        <f>COUNT(Table1[[#This Row],[F open]:[M SuperVet]])</f>
        <v>1</v>
      </c>
    </row>
    <row r="1243" spans="1:36" x14ac:dyDescent="0.2">
      <c r="A1243" s="16" t="str">
        <f t="shared" si="452"/>
        <v xml:space="preserve"> </v>
      </c>
      <c r="B1243" s="16" t="s">
        <v>1925</v>
      </c>
      <c r="C1243" s="15"/>
      <c r="D1243" s="29" t="s">
        <v>217</v>
      </c>
      <c r="E1243" s="29" t="s">
        <v>194</v>
      </c>
      <c r="F1243" s="82">
        <f t="shared" si="453"/>
        <v>1247</v>
      </c>
      <c r="G1243" s="82">
        <f>IF(Table1[[#This Row],[F open]]=""," ",RANK(AD1243,$AD$5:$AD$1454,1))</f>
        <v>233</v>
      </c>
      <c r="H1243" s="82" t="str">
        <f>IF(Table1[[#This Row],[F Vet]]=""," ",RANK(AE1243,$AE$5:$AE$1454,1))</f>
        <v xml:space="preserve"> </v>
      </c>
      <c r="I1243" s="82" t="str">
        <f>IF(Table1[[#This Row],[F SuperVet]]=""," ",RANK(AF1243,$AF$5:$AF$1454,1))</f>
        <v xml:space="preserve"> </v>
      </c>
      <c r="J1243" s="82" t="str">
        <f>IF(Table1[[#This Row],[M Open]]=""," ",RANK(AG1243,$AG$5:$AG$1454,1))</f>
        <v xml:space="preserve"> </v>
      </c>
      <c r="K1243" s="82" t="str">
        <f>IF(Table1[[#This Row],[M Vet]]=""," ",RANK(AH1243,$AH$5:$AH$1454,1))</f>
        <v xml:space="preserve"> </v>
      </c>
      <c r="L1243" s="82" t="str">
        <f>IF(Table1[[#This Row],[M SuperVet]]=""," ",RANK(AI1243,$AI$5:$AI$1454,1))</f>
        <v xml:space="preserve"> </v>
      </c>
      <c r="M1243" s="74">
        <v>404</v>
      </c>
      <c r="N1243" s="74">
        <v>176</v>
      </c>
      <c r="O1243" s="74">
        <v>47</v>
      </c>
      <c r="P1243" s="74">
        <v>128</v>
      </c>
      <c r="Q1243" s="17">
        <v>448</v>
      </c>
      <c r="R1243" s="17">
        <v>139</v>
      </c>
      <c r="S1243" s="17">
        <v>104</v>
      </c>
      <c r="T1243" s="17">
        <v>179</v>
      </c>
      <c r="U1243" s="55">
        <f>+Table1[[#This Row],[Thames Turbo Sprint Triathlon]]/$M$3</f>
        <v>1</v>
      </c>
      <c r="V1243" s="55">
        <f t="shared" si="454"/>
        <v>1</v>
      </c>
      <c r="W1243" s="55">
        <f t="shared" si="455"/>
        <v>1</v>
      </c>
      <c r="X1243" s="55">
        <f t="shared" si="456"/>
        <v>1</v>
      </c>
      <c r="Y1243" s="55">
        <f t="shared" si="457"/>
        <v>0.86990291262135921</v>
      </c>
      <c r="Z1243" s="55">
        <f>+Table1[[#This Row],[Hillingdon Sprint Triathlon]]/$R$3</f>
        <v>1</v>
      </c>
      <c r="AA1243" s="55">
        <f>+Table1[[#This Row],[London Fields]]/$S$3</f>
        <v>1</v>
      </c>
      <c r="AB1243" s="55">
        <f>+Table1[[#This Row],[Jekyll &amp; Hyde Park Duathlon]]/$T$3</f>
        <v>1</v>
      </c>
      <c r="AC1243" s="65">
        <f t="shared" si="458"/>
        <v>3.8699029126213591</v>
      </c>
      <c r="AD1243" s="55">
        <f t="shared" si="465"/>
        <v>3.8699029126213591</v>
      </c>
      <c r="AE1243" s="55"/>
      <c r="AF1243" s="55"/>
      <c r="AG1243" s="55"/>
      <c r="AH1243" s="55"/>
      <c r="AI1243" s="55"/>
      <c r="AJ1243" s="73">
        <f>COUNT(Table1[[#This Row],[F open]:[M SuperVet]])</f>
        <v>1</v>
      </c>
    </row>
    <row r="1244" spans="1:36" x14ac:dyDescent="0.2">
      <c r="A1244" s="16" t="str">
        <f t="shared" si="452"/>
        <v xml:space="preserve"> </v>
      </c>
      <c r="B1244" s="16" t="s">
        <v>2266</v>
      </c>
      <c r="C1244" s="15"/>
      <c r="D1244" s="29" t="s">
        <v>217</v>
      </c>
      <c r="E1244" s="29" t="s">
        <v>194</v>
      </c>
      <c r="F1244" s="82">
        <f t="shared" si="453"/>
        <v>1392</v>
      </c>
      <c r="G1244" s="82">
        <f>IF(Table1[[#This Row],[F open]]=""," ",RANK(AD1244,$AD$5:$AD$1454,1))</f>
        <v>290</v>
      </c>
      <c r="H1244" s="82" t="str">
        <f>IF(Table1[[#This Row],[F Vet]]=""," ",RANK(AE1244,$AE$5:$AE$1454,1))</f>
        <v xml:space="preserve"> </v>
      </c>
      <c r="I1244" s="82" t="str">
        <f>IF(Table1[[#This Row],[F SuperVet]]=""," ",RANK(AF1244,$AF$5:$AF$1454,1))</f>
        <v xml:space="preserve"> </v>
      </c>
      <c r="J1244" s="82" t="str">
        <f>IF(Table1[[#This Row],[M Open]]=""," ",RANK(AG1244,$AG$5:$AG$1454,1))</f>
        <v xml:space="preserve"> </v>
      </c>
      <c r="K1244" s="82" t="str">
        <f>IF(Table1[[#This Row],[M Vet]]=""," ",RANK(AH1244,$AH$5:$AH$1454,1))</f>
        <v xml:space="preserve"> </v>
      </c>
      <c r="L1244" s="82" t="str">
        <f>IF(Table1[[#This Row],[M SuperVet]]=""," ",RANK(AI1244,$AI$5:$AI$1454,1))</f>
        <v xml:space="preserve"> </v>
      </c>
      <c r="M1244" s="74">
        <v>404</v>
      </c>
      <c r="N1244" s="74">
        <v>176</v>
      </c>
      <c r="O1244" s="74">
        <v>47</v>
      </c>
      <c r="P1244" s="74">
        <v>128</v>
      </c>
      <c r="Q1244" s="17">
        <v>515</v>
      </c>
      <c r="R1244" s="17">
        <v>139</v>
      </c>
      <c r="S1244" s="17">
        <v>104</v>
      </c>
      <c r="T1244" s="17">
        <v>172</v>
      </c>
      <c r="U1244" s="55">
        <f>+Table1[[#This Row],[Thames Turbo Sprint Triathlon]]/$M$3</f>
        <v>1</v>
      </c>
      <c r="V1244" s="55">
        <f t="shared" si="454"/>
        <v>1</v>
      </c>
      <c r="W1244" s="55">
        <f t="shared" si="455"/>
        <v>1</v>
      </c>
      <c r="X1244" s="55">
        <f t="shared" si="456"/>
        <v>1</v>
      </c>
      <c r="Y1244" s="55">
        <f t="shared" si="457"/>
        <v>1</v>
      </c>
      <c r="Z1244" s="55">
        <f>+Table1[[#This Row],[Hillingdon Sprint Triathlon]]/$R$3</f>
        <v>1</v>
      </c>
      <c r="AA1244" s="55">
        <f>+Table1[[#This Row],[London Fields]]/$S$3</f>
        <v>1</v>
      </c>
      <c r="AB1244" s="55">
        <f>+Table1[[#This Row],[Jekyll &amp; Hyde Park Duathlon]]/$T$3</f>
        <v>0.96089385474860334</v>
      </c>
      <c r="AC1244" s="65">
        <f t="shared" si="458"/>
        <v>3.9608938547486034</v>
      </c>
      <c r="AD1244" s="55">
        <f t="shared" si="465"/>
        <v>3.9608938547486034</v>
      </c>
      <c r="AE1244" s="55"/>
      <c r="AF1244" s="55"/>
      <c r="AG1244" s="55"/>
      <c r="AH1244" s="55"/>
      <c r="AI1244" s="55"/>
      <c r="AJ1244" s="73">
        <f>COUNT(Table1[[#This Row],[F open]:[M SuperVet]])</f>
        <v>1</v>
      </c>
    </row>
    <row r="1245" spans="1:36" x14ac:dyDescent="0.2">
      <c r="A1245" s="16" t="str">
        <f t="shared" si="452"/>
        <v xml:space="preserve"> </v>
      </c>
      <c r="B1245" s="16" t="s">
        <v>1035</v>
      </c>
      <c r="C1245" s="15"/>
      <c r="D1245" s="29" t="s">
        <v>217</v>
      </c>
      <c r="E1245" s="29" t="s">
        <v>194</v>
      </c>
      <c r="F1245" s="82">
        <f t="shared" si="453"/>
        <v>1380</v>
      </c>
      <c r="G1245" s="82">
        <f>IF(Table1[[#This Row],[F open]]=""," ",RANK(AD1245,$AD$5:$AD$1454,1))</f>
        <v>286</v>
      </c>
      <c r="H1245" s="82" t="str">
        <f>IF(Table1[[#This Row],[F Vet]]=""," ",RANK(AE1245,$AE$5:$AE$1454,1))</f>
        <v xml:space="preserve"> </v>
      </c>
      <c r="I1245" s="82" t="str">
        <f>IF(Table1[[#This Row],[F SuperVet]]=""," ",RANK(AF1245,$AF$5:$AF$1454,1))</f>
        <v xml:space="preserve"> </v>
      </c>
      <c r="J1245" s="82" t="str">
        <f>IF(Table1[[#This Row],[M Open]]=""," ",RANK(AG1245,$AG$5:$AG$1454,1))</f>
        <v xml:space="preserve"> </v>
      </c>
      <c r="K1245" s="82" t="str">
        <f>IF(Table1[[#This Row],[M Vet]]=""," ",RANK(AH1245,$AH$5:$AH$1454,1))</f>
        <v xml:space="preserve"> </v>
      </c>
      <c r="L1245" s="82" t="str">
        <f>IF(Table1[[#This Row],[M SuperVet]]=""," ",RANK(AI1245,$AI$5:$AI$1454,1))</f>
        <v xml:space="preserve"> </v>
      </c>
      <c r="M1245" s="74">
        <v>385</v>
      </c>
      <c r="N1245" s="74">
        <v>176</v>
      </c>
      <c r="O1245" s="74">
        <v>47</v>
      </c>
      <c r="P1245" s="74">
        <v>128</v>
      </c>
      <c r="Q1245" s="17">
        <v>515</v>
      </c>
      <c r="R1245" s="17">
        <v>139</v>
      </c>
      <c r="S1245" s="17">
        <v>104</v>
      </c>
      <c r="T1245" s="17">
        <v>179</v>
      </c>
      <c r="U1245" s="55">
        <f>+Table1[[#This Row],[Thames Turbo Sprint Triathlon]]/$M$3</f>
        <v>0.95297029702970293</v>
      </c>
      <c r="V1245" s="55">
        <f t="shared" si="454"/>
        <v>1</v>
      </c>
      <c r="W1245" s="55">
        <f t="shared" si="455"/>
        <v>1</v>
      </c>
      <c r="X1245" s="55">
        <f t="shared" si="456"/>
        <v>1</v>
      </c>
      <c r="Y1245" s="55">
        <f t="shared" si="457"/>
        <v>1</v>
      </c>
      <c r="Z1245" s="55">
        <f>+Table1[[#This Row],[Hillingdon Sprint Triathlon]]/$R$3</f>
        <v>1</v>
      </c>
      <c r="AA1245" s="55">
        <f>+Table1[[#This Row],[London Fields]]/$S$3</f>
        <v>1</v>
      </c>
      <c r="AB1245" s="55">
        <f>+Table1[[#This Row],[Jekyll &amp; Hyde Park Duathlon]]/$T$3</f>
        <v>1</v>
      </c>
      <c r="AC1245" s="65">
        <f t="shared" si="458"/>
        <v>3.9529702970297027</v>
      </c>
      <c r="AD1245" s="55">
        <f t="shared" si="465"/>
        <v>3.9529702970297027</v>
      </c>
      <c r="AE1245" s="55"/>
      <c r="AF1245" s="55"/>
      <c r="AG1245" s="55"/>
      <c r="AH1245" s="55"/>
      <c r="AI1245" s="55"/>
      <c r="AJ1245" s="73">
        <f>COUNT(Table1[[#This Row],[F open]:[M SuperVet]])</f>
        <v>1</v>
      </c>
    </row>
    <row r="1246" spans="1:36" x14ac:dyDescent="0.2">
      <c r="A1246" s="16" t="str">
        <f t="shared" si="452"/>
        <v xml:space="preserve"> </v>
      </c>
      <c r="B1246" s="16" t="s">
        <v>2172</v>
      </c>
      <c r="C1246" s="15" t="s">
        <v>5</v>
      </c>
      <c r="D1246" s="29" t="s">
        <v>217</v>
      </c>
      <c r="E1246" s="29" t="s">
        <v>194</v>
      </c>
      <c r="F1246" s="82">
        <f t="shared" si="453"/>
        <v>370</v>
      </c>
      <c r="G1246" s="82">
        <f>IF(Table1[[#This Row],[F open]]=""," ",RANK(AD1246,$AD$5:$AD$1454,1))</f>
        <v>34</v>
      </c>
      <c r="H1246" s="82" t="str">
        <f>IF(Table1[[#This Row],[F Vet]]=""," ",RANK(AE1246,$AE$5:$AE$1454,1))</f>
        <v xml:space="preserve"> </v>
      </c>
      <c r="I1246" s="82" t="str">
        <f>IF(Table1[[#This Row],[F SuperVet]]=""," ",RANK(AF1246,$AF$5:$AF$1454,1))</f>
        <v xml:space="preserve"> </v>
      </c>
      <c r="J1246" s="82" t="str">
        <f>IF(Table1[[#This Row],[M Open]]=""," ",RANK(AG1246,$AG$5:$AG$1454,1))</f>
        <v xml:space="preserve"> </v>
      </c>
      <c r="K1246" s="82" t="str">
        <f>IF(Table1[[#This Row],[M Vet]]=""," ",RANK(AH1246,$AH$5:$AH$1454,1))</f>
        <v xml:space="preserve"> </v>
      </c>
      <c r="L1246" s="82" t="str">
        <f>IF(Table1[[#This Row],[M SuperVet]]=""," ",RANK(AI1246,$AI$5:$AI$1454,1))</f>
        <v xml:space="preserve"> </v>
      </c>
      <c r="M1246" s="74">
        <v>404</v>
      </c>
      <c r="N1246" s="74">
        <v>176</v>
      </c>
      <c r="O1246" s="74">
        <v>47</v>
      </c>
      <c r="P1246" s="74">
        <v>128</v>
      </c>
      <c r="Q1246" s="17">
        <v>515</v>
      </c>
      <c r="R1246" s="17">
        <v>139</v>
      </c>
      <c r="S1246" s="17">
        <v>104</v>
      </c>
      <c r="T1246" s="17">
        <v>40</v>
      </c>
      <c r="U1246" s="55">
        <f>+Table1[[#This Row],[Thames Turbo Sprint Triathlon]]/$M$3</f>
        <v>1</v>
      </c>
      <c r="V1246" s="55">
        <f t="shared" si="454"/>
        <v>1</v>
      </c>
      <c r="W1246" s="55">
        <f t="shared" si="455"/>
        <v>1</v>
      </c>
      <c r="X1246" s="55">
        <f t="shared" si="456"/>
        <v>1</v>
      </c>
      <c r="Y1246" s="55">
        <f t="shared" si="457"/>
        <v>1</v>
      </c>
      <c r="Z1246" s="55">
        <f>+Table1[[#This Row],[Hillingdon Sprint Triathlon]]/$R$3</f>
        <v>1</v>
      </c>
      <c r="AA1246" s="55">
        <f>+Table1[[#This Row],[London Fields]]/$S$3</f>
        <v>1</v>
      </c>
      <c r="AB1246" s="55">
        <f>+Table1[[#This Row],[Jekyll &amp; Hyde Park Duathlon]]/$T$3</f>
        <v>0.22346368715083798</v>
      </c>
      <c r="AC1246" s="65">
        <f t="shared" si="458"/>
        <v>3.2234636871508382</v>
      </c>
      <c r="AD1246" s="55">
        <f t="shared" si="465"/>
        <v>3.2234636871508382</v>
      </c>
      <c r="AE1246" s="55"/>
      <c r="AF1246" s="55"/>
      <c r="AG1246" s="55"/>
      <c r="AH1246" s="55"/>
      <c r="AI1246" s="55"/>
      <c r="AJ1246" s="73">
        <f>COUNT(Table1[[#This Row],[F open]:[M SuperVet]])</f>
        <v>1</v>
      </c>
    </row>
    <row r="1247" spans="1:36" x14ac:dyDescent="0.2">
      <c r="A1247" s="16" t="str">
        <f t="shared" si="452"/>
        <v xml:space="preserve"> </v>
      </c>
      <c r="B1247" s="16" t="s">
        <v>2018</v>
      </c>
      <c r="C1247" s="15" t="s">
        <v>123</v>
      </c>
      <c r="D1247" s="29" t="s">
        <v>397</v>
      </c>
      <c r="E1247" s="29" t="s">
        <v>1538</v>
      </c>
      <c r="F1247" s="82">
        <f t="shared" si="453"/>
        <v>833</v>
      </c>
      <c r="G1247" s="82" t="str">
        <f>IF(Table1[[#This Row],[F open]]=""," ",RANK(AD1247,$AD$5:$AD$1454,1))</f>
        <v xml:space="preserve"> </v>
      </c>
      <c r="H1247" s="82">
        <f>IF(Table1[[#This Row],[F Vet]]=""," ",RANK(AE1247,$AE$5:$AE$1454,1))</f>
        <v>25</v>
      </c>
      <c r="I1247" s="82" t="str">
        <f>IF(Table1[[#This Row],[F SuperVet]]=""," ",RANK(AF1247,$AF$5:$AF$1454,1))</f>
        <v xml:space="preserve"> </v>
      </c>
      <c r="J1247" s="82" t="str">
        <f>IF(Table1[[#This Row],[M Open]]=""," ",RANK(AG1247,$AG$5:$AG$1454,1))</f>
        <v xml:space="preserve"> </v>
      </c>
      <c r="K1247" s="82" t="str">
        <f>IF(Table1[[#This Row],[M Vet]]=""," ",RANK(AH1247,$AH$5:$AH$1454,1))</f>
        <v xml:space="preserve"> </v>
      </c>
      <c r="L1247" s="82" t="str">
        <f>IF(Table1[[#This Row],[M SuperVet]]=""," ",RANK(AI1247,$AI$5:$AI$1454,1))</f>
        <v xml:space="preserve"> </v>
      </c>
      <c r="M1247" s="74">
        <v>404</v>
      </c>
      <c r="N1247" s="74">
        <v>176</v>
      </c>
      <c r="O1247" s="74">
        <v>47</v>
      </c>
      <c r="P1247" s="74">
        <v>128</v>
      </c>
      <c r="Q1247" s="17">
        <v>515</v>
      </c>
      <c r="R1247" s="17">
        <v>82</v>
      </c>
      <c r="S1247" s="17">
        <v>104</v>
      </c>
      <c r="T1247" s="17">
        <v>179</v>
      </c>
      <c r="U1247" s="55">
        <f>+Table1[[#This Row],[Thames Turbo Sprint Triathlon]]/$M$3</f>
        <v>1</v>
      </c>
      <c r="V1247" s="55">
        <f t="shared" si="454"/>
        <v>1</v>
      </c>
      <c r="W1247" s="55">
        <f t="shared" si="455"/>
        <v>1</v>
      </c>
      <c r="X1247" s="55">
        <f t="shared" si="456"/>
        <v>1</v>
      </c>
      <c r="Y1247" s="55">
        <f t="shared" si="457"/>
        <v>1</v>
      </c>
      <c r="Z1247" s="55">
        <f>+Table1[[#This Row],[Hillingdon Sprint Triathlon]]/$R$3</f>
        <v>0.58992805755395683</v>
      </c>
      <c r="AA1247" s="55">
        <f>+Table1[[#This Row],[London Fields]]/$S$3</f>
        <v>1</v>
      </c>
      <c r="AB1247" s="55">
        <f>+Table1[[#This Row],[Jekyll &amp; Hyde Park Duathlon]]/$T$3</f>
        <v>1</v>
      </c>
      <c r="AC1247" s="65">
        <f t="shared" si="458"/>
        <v>3.5899280575539567</v>
      </c>
      <c r="AD1247" s="55"/>
      <c r="AE1247" s="55">
        <f>+AC1247</f>
        <v>3.5899280575539567</v>
      </c>
      <c r="AF1247" s="55"/>
      <c r="AG1247" s="55"/>
      <c r="AH1247" s="55"/>
      <c r="AI1247" s="55"/>
      <c r="AJ1247" s="73">
        <f>COUNT(Table1[[#This Row],[F open]:[M SuperVet]])</f>
        <v>1</v>
      </c>
    </row>
    <row r="1248" spans="1:36" x14ac:dyDescent="0.2">
      <c r="A1248" s="16" t="str">
        <f t="shared" si="452"/>
        <v xml:space="preserve"> </v>
      </c>
      <c r="B1248" s="16" t="s">
        <v>1754</v>
      </c>
      <c r="C1248" s="15" t="s">
        <v>151</v>
      </c>
      <c r="D1248" s="29" t="s">
        <v>217</v>
      </c>
      <c r="E1248" s="29" t="s">
        <v>194</v>
      </c>
      <c r="F1248" s="82">
        <f t="shared" si="453"/>
        <v>636</v>
      </c>
      <c r="G1248" s="82">
        <f>IF(Table1[[#This Row],[F open]]=""," ",RANK(AD1248,$AD$5:$AD$1454,1))</f>
        <v>77</v>
      </c>
      <c r="H1248" s="82" t="str">
        <f>IF(Table1[[#This Row],[F Vet]]=""," ",RANK(AE1248,$AE$5:$AE$1454,1))</f>
        <v xml:space="preserve"> </v>
      </c>
      <c r="I1248" s="82" t="str">
        <f>IF(Table1[[#This Row],[F SuperVet]]=""," ",RANK(AF1248,$AF$5:$AF$1454,1))</f>
        <v xml:space="preserve"> </v>
      </c>
      <c r="J1248" s="82" t="str">
        <f>IF(Table1[[#This Row],[M Open]]=""," ",RANK(AG1248,$AG$5:$AG$1454,1))</f>
        <v xml:space="preserve"> </v>
      </c>
      <c r="K1248" s="82" t="str">
        <f>IF(Table1[[#This Row],[M Vet]]=""," ",RANK(AH1248,$AH$5:$AH$1454,1))</f>
        <v xml:space="preserve"> </v>
      </c>
      <c r="L1248" s="82" t="str">
        <f>IF(Table1[[#This Row],[M SuperVet]]=""," ",RANK(AI1248,$AI$5:$AI$1454,1))</f>
        <v xml:space="preserve"> </v>
      </c>
      <c r="M1248" s="74">
        <v>404</v>
      </c>
      <c r="N1248" s="74">
        <v>176</v>
      </c>
      <c r="O1248" s="74">
        <v>47</v>
      </c>
      <c r="P1248" s="74">
        <v>128</v>
      </c>
      <c r="Q1248" s="17">
        <v>224</v>
      </c>
      <c r="R1248" s="17">
        <v>139</v>
      </c>
      <c r="S1248" s="17">
        <v>104</v>
      </c>
      <c r="T1248" s="17">
        <v>179</v>
      </c>
      <c r="U1248" s="55">
        <f>+Table1[[#This Row],[Thames Turbo Sprint Triathlon]]/$M$3</f>
        <v>1</v>
      </c>
      <c r="V1248" s="55">
        <f t="shared" si="454"/>
        <v>1</v>
      </c>
      <c r="W1248" s="55">
        <f t="shared" si="455"/>
        <v>1</v>
      </c>
      <c r="X1248" s="55">
        <f t="shared" si="456"/>
        <v>1</v>
      </c>
      <c r="Y1248" s="55">
        <f t="shared" si="457"/>
        <v>0.43495145631067961</v>
      </c>
      <c r="Z1248" s="55">
        <f>+Table1[[#This Row],[Hillingdon Sprint Triathlon]]/$R$3</f>
        <v>1</v>
      </c>
      <c r="AA1248" s="55">
        <f>+Table1[[#This Row],[London Fields]]/$S$3</f>
        <v>1</v>
      </c>
      <c r="AB1248" s="55">
        <f>+Table1[[#This Row],[Jekyll &amp; Hyde Park Duathlon]]/$T$3</f>
        <v>1</v>
      </c>
      <c r="AC1248" s="65">
        <f t="shared" si="458"/>
        <v>3.4349514563106798</v>
      </c>
      <c r="AD1248" s="55">
        <f t="shared" ref="AD1248:AD1249" si="466">+AC1248</f>
        <v>3.4349514563106798</v>
      </c>
      <c r="AE1248" s="55"/>
      <c r="AF1248" s="55"/>
      <c r="AG1248" s="55"/>
      <c r="AH1248" s="55"/>
      <c r="AI1248" s="55"/>
      <c r="AJ1248" s="73">
        <f>COUNT(Table1[[#This Row],[F open]:[M SuperVet]])</f>
        <v>1</v>
      </c>
    </row>
    <row r="1249" spans="1:36" x14ac:dyDescent="0.2">
      <c r="A1249" s="16" t="str">
        <f t="shared" si="452"/>
        <v xml:space="preserve"> </v>
      </c>
      <c r="B1249" s="16" t="s">
        <v>1972</v>
      </c>
      <c r="C1249" s="15"/>
      <c r="D1249" s="29" t="s">
        <v>217</v>
      </c>
      <c r="E1249" s="29" t="s">
        <v>194</v>
      </c>
      <c r="F1249" s="82">
        <f t="shared" si="453"/>
        <v>1417</v>
      </c>
      <c r="G1249" s="82">
        <f>IF(Table1[[#This Row],[F open]]=""," ",RANK(AD1249,$AD$5:$AD$1454,1))</f>
        <v>300</v>
      </c>
      <c r="H1249" s="82" t="str">
        <f>IF(Table1[[#This Row],[F Vet]]=""," ",RANK(AE1249,$AE$5:$AE$1454,1))</f>
        <v xml:space="preserve"> </v>
      </c>
      <c r="I1249" s="82" t="str">
        <f>IF(Table1[[#This Row],[F SuperVet]]=""," ",RANK(AF1249,$AF$5:$AF$1454,1))</f>
        <v xml:space="preserve"> </v>
      </c>
      <c r="J1249" s="82" t="str">
        <f>IF(Table1[[#This Row],[M Open]]=""," ",RANK(AG1249,$AG$5:$AG$1454,1))</f>
        <v xml:space="preserve"> </v>
      </c>
      <c r="K1249" s="82" t="str">
        <f>IF(Table1[[#This Row],[M Vet]]=""," ",RANK(AH1249,$AH$5:$AH$1454,1))</f>
        <v xml:space="preserve"> </v>
      </c>
      <c r="L1249" s="82" t="str">
        <f>IF(Table1[[#This Row],[M SuperVet]]=""," ",RANK(AI1249,$AI$5:$AI$1454,1))</f>
        <v xml:space="preserve"> </v>
      </c>
      <c r="M1249" s="74">
        <v>404</v>
      </c>
      <c r="N1249" s="74">
        <v>176</v>
      </c>
      <c r="O1249" s="74">
        <v>47</v>
      </c>
      <c r="P1249" s="74">
        <v>128</v>
      </c>
      <c r="Q1249" s="17">
        <v>503</v>
      </c>
      <c r="R1249" s="17">
        <v>139</v>
      </c>
      <c r="S1249" s="17">
        <v>104</v>
      </c>
      <c r="T1249" s="17">
        <v>179</v>
      </c>
      <c r="U1249" s="55">
        <f>+Table1[[#This Row],[Thames Turbo Sprint Triathlon]]/$M$3</f>
        <v>1</v>
      </c>
      <c r="V1249" s="55">
        <f t="shared" si="454"/>
        <v>1</v>
      </c>
      <c r="W1249" s="55">
        <f t="shared" si="455"/>
        <v>1</v>
      </c>
      <c r="X1249" s="55">
        <f t="shared" si="456"/>
        <v>1</v>
      </c>
      <c r="Y1249" s="55">
        <f t="shared" si="457"/>
        <v>0.97669902912621365</v>
      </c>
      <c r="Z1249" s="55">
        <f>+Table1[[#This Row],[Hillingdon Sprint Triathlon]]/$R$3</f>
        <v>1</v>
      </c>
      <c r="AA1249" s="55">
        <f>+Table1[[#This Row],[London Fields]]/$S$3</f>
        <v>1</v>
      </c>
      <c r="AB1249" s="55">
        <f>+Table1[[#This Row],[Jekyll &amp; Hyde Park Duathlon]]/$T$3</f>
        <v>1</v>
      </c>
      <c r="AC1249" s="65">
        <f t="shared" si="458"/>
        <v>3.9766990291262134</v>
      </c>
      <c r="AD1249" s="55">
        <f t="shared" si="466"/>
        <v>3.9766990291262134</v>
      </c>
      <c r="AE1249" s="55"/>
      <c r="AF1249" s="55"/>
      <c r="AG1249" s="55"/>
      <c r="AH1249" s="55"/>
      <c r="AI1249" s="55"/>
      <c r="AJ1249" s="73">
        <f>COUNT(Table1[[#This Row],[F open]:[M SuperVet]])</f>
        <v>1</v>
      </c>
    </row>
    <row r="1250" spans="1:36" hidden="1" x14ac:dyDescent="0.2">
      <c r="A1250" s="16" t="str">
        <f t="shared" si="452"/>
        <v xml:space="preserve"> </v>
      </c>
      <c r="B1250" s="16" t="s">
        <v>2209</v>
      </c>
      <c r="C1250" s="15" t="s">
        <v>2210</v>
      </c>
      <c r="D1250" s="29" t="s">
        <v>397</v>
      </c>
      <c r="E1250" s="29" t="s">
        <v>188</v>
      </c>
      <c r="F1250" s="82">
        <f t="shared" si="453"/>
        <v>766</v>
      </c>
      <c r="G1250" s="82" t="str">
        <f>IF(Table1[[#This Row],[F open]]=""," ",RANK(AD1250,$AD$5:$AD$1454,1))</f>
        <v xml:space="preserve"> </v>
      </c>
      <c r="H1250" s="82" t="str">
        <f>IF(Table1[[#This Row],[F Vet]]=""," ",RANK(AE1250,$AE$5:$AE$1454,1))</f>
        <v xml:space="preserve"> </v>
      </c>
      <c r="I1250" s="82" t="str">
        <f>IF(Table1[[#This Row],[F SuperVet]]=""," ",RANK(AF1250,$AF$5:$AF$1454,1))</f>
        <v xml:space="preserve"> </v>
      </c>
      <c r="J1250" s="82" t="str">
        <f>IF(Table1[[#This Row],[M Open]]=""," ",RANK(AG1250,$AG$5:$AG$1454,1))</f>
        <v xml:space="preserve"> </v>
      </c>
      <c r="K1250" s="82">
        <f>IF(Table1[[#This Row],[M Vet]]=""," ",RANK(AH1250,$AH$5:$AH$1454,1))</f>
        <v>183</v>
      </c>
      <c r="L1250" s="82" t="str">
        <f>IF(Table1[[#This Row],[M SuperVet]]=""," ",RANK(AI1250,$AI$5:$AI$1454,1))</f>
        <v xml:space="preserve"> </v>
      </c>
      <c r="M1250" s="74">
        <v>404</v>
      </c>
      <c r="N1250" s="74">
        <v>176</v>
      </c>
      <c r="O1250" s="74">
        <v>47</v>
      </c>
      <c r="P1250" s="74">
        <v>128</v>
      </c>
      <c r="Q1250" s="17">
        <v>515</v>
      </c>
      <c r="R1250" s="17">
        <v>139</v>
      </c>
      <c r="S1250" s="17">
        <v>104</v>
      </c>
      <c r="T1250" s="17">
        <v>96</v>
      </c>
      <c r="U1250" s="55">
        <f>+Table1[[#This Row],[Thames Turbo Sprint Triathlon]]/$M$3</f>
        <v>1</v>
      </c>
      <c r="V1250" s="55">
        <f t="shared" si="454"/>
        <v>1</v>
      </c>
      <c r="W1250" s="55">
        <f t="shared" si="455"/>
        <v>1</v>
      </c>
      <c r="X1250" s="55">
        <f t="shared" si="456"/>
        <v>1</v>
      </c>
      <c r="Y1250" s="55">
        <f t="shared" si="457"/>
        <v>1</v>
      </c>
      <c r="Z1250" s="55">
        <f>+Table1[[#This Row],[Hillingdon Sprint Triathlon]]/$R$3</f>
        <v>1</v>
      </c>
      <c r="AA1250" s="55">
        <f>+Table1[[#This Row],[London Fields]]/$S$3</f>
        <v>1</v>
      </c>
      <c r="AB1250" s="55">
        <f>+Table1[[#This Row],[Jekyll &amp; Hyde Park Duathlon]]/$T$3</f>
        <v>0.53631284916201116</v>
      </c>
      <c r="AC1250" s="65">
        <f t="shared" si="458"/>
        <v>3.5363128491620111</v>
      </c>
      <c r="AD1250" s="55"/>
      <c r="AE1250" s="55"/>
      <c r="AF1250" s="55"/>
      <c r="AG1250" s="55"/>
      <c r="AH1250" s="55">
        <f>+AC1250</f>
        <v>3.5363128491620111</v>
      </c>
      <c r="AI1250" s="55"/>
      <c r="AJ1250" s="73">
        <f>COUNT(Table1[[#This Row],[F open]:[M SuperVet]])</f>
        <v>1</v>
      </c>
    </row>
    <row r="1251" spans="1:36" hidden="1" x14ac:dyDescent="0.2">
      <c r="A1251" s="16" t="str">
        <f t="shared" si="452"/>
        <v xml:space="preserve"> </v>
      </c>
      <c r="B1251" s="16" t="s">
        <v>1684</v>
      </c>
      <c r="C1251" s="15"/>
      <c r="D1251" s="29" t="s">
        <v>217</v>
      </c>
      <c r="E1251" s="29" t="s">
        <v>188</v>
      </c>
      <c r="F1251" s="82">
        <f t="shared" si="453"/>
        <v>372</v>
      </c>
      <c r="G1251" s="82" t="str">
        <f>IF(Table1[[#This Row],[F open]]=""," ",RANK(AD1251,$AD$5:$AD$1454,1))</f>
        <v xml:space="preserve"> </v>
      </c>
      <c r="H1251" s="82" t="str">
        <f>IF(Table1[[#This Row],[F Vet]]=""," ",RANK(AE1251,$AE$5:$AE$1454,1))</f>
        <v xml:space="preserve"> </v>
      </c>
      <c r="I1251" s="82" t="str">
        <f>IF(Table1[[#This Row],[F SuperVet]]=""," ",RANK(AF1251,$AF$5:$AF$1454,1))</f>
        <v xml:space="preserve"> </v>
      </c>
      <c r="J1251" s="82">
        <f>IF(Table1[[#This Row],[M Open]]=""," ",RANK(AG1251,$AG$5:$AG$1454,1))</f>
        <v>217</v>
      </c>
      <c r="K1251" s="82" t="str">
        <f>IF(Table1[[#This Row],[M Vet]]=""," ",RANK(AH1251,$AH$5:$AH$1454,1))</f>
        <v xml:space="preserve"> </v>
      </c>
      <c r="L1251" s="82" t="str">
        <f>IF(Table1[[#This Row],[M SuperVet]]=""," ",RANK(AI1251,$AI$5:$AI$1454,1))</f>
        <v xml:space="preserve"> </v>
      </c>
      <c r="M1251" s="74">
        <v>404</v>
      </c>
      <c r="N1251" s="74">
        <v>176</v>
      </c>
      <c r="O1251" s="74">
        <v>47</v>
      </c>
      <c r="P1251" s="74">
        <v>128</v>
      </c>
      <c r="Q1251" s="17">
        <v>117</v>
      </c>
      <c r="R1251" s="17">
        <v>139</v>
      </c>
      <c r="S1251" s="17">
        <v>104</v>
      </c>
      <c r="T1251" s="17">
        <v>179</v>
      </c>
      <c r="U1251" s="55">
        <f>+Table1[[#This Row],[Thames Turbo Sprint Triathlon]]/$M$3</f>
        <v>1</v>
      </c>
      <c r="V1251" s="55">
        <f t="shared" si="454"/>
        <v>1</v>
      </c>
      <c r="W1251" s="55">
        <f t="shared" si="455"/>
        <v>1</v>
      </c>
      <c r="X1251" s="55">
        <f t="shared" si="456"/>
        <v>1</v>
      </c>
      <c r="Y1251" s="55">
        <f t="shared" si="457"/>
        <v>0.22718446601941747</v>
      </c>
      <c r="Z1251" s="55">
        <f>+Table1[[#This Row],[Hillingdon Sprint Triathlon]]/$R$3</f>
        <v>1</v>
      </c>
      <c r="AA1251" s="55">
        <f>+Table1[[#This Row],[London Fields]]/$S$3</f>
        <v>1</v>
      </c>
      <c r="AB1251" s="55">
        <f>+Table1[[#This Row],[Jekyll &amp; Hyde Park Duathlon]]/$T$3</f>
        <v>1</v>
      </c>
      <c r="AC1251" s="65">
        <f t="shared" si="458"/>
        <v>3.2271844660194176</v>
      </c>
      <c r="AD1251" s="55"/>
      <c r="AE1251" s="55"/>
      <c r="AF1251" s="55"/>
      <c r="AG1251" s="55">
        <f>+AC1251</f>
        <v>3.2271844660194176</v>
      </c>
      <c r="AH1251" s="55"/>
      <c r="AI1251" s="55"/>
      <c r="AJ1251" s="73">
        <f>COUNT(Table1[[#This Row],[F open]:[M SuperVet]])</f>
        <v>1</v>
      </c>
    </row>
    <row r="1252" spans="1:36" hidden="1" x14ac:dyDescent="0.2">
      <c r="A1252" s="16" t="str">
        <f t="shared" ref="A1252:A1256" si="467">IF(B1251=B1252,"y"," ")</f>
        <v xml:space="preserve"> </v>
      </c>
      <c r="B1252" s="16" t="s">
        <v>1826</v>
      </c>
      <c r="C1252" s="15"/>
      <c r="D1252" s="29" t="s">
        <v>397</v>
      </c>
      <c r="E1252" s="29" t="s">
        <v>188</v>
      </c>
      <c r="F1252" s="82">
        <f t="shared" si="453"/>
        <v>884</v>
      </c>
      <c r="G1252" s="82" t="str">
        <f>IF(Table1[[#This Row],[F open]]=""," ",RANK(AD1252,$AD$5:$AD$1454,1))</f>
        <v xml:space="preserve"> </v>
      </c>
      <c r="H1252" s="82" t="str">
        <f>IF(Table1[[#This Row],[F Vet]]=""," ",RANK(AE1252,$AE$5:$AE$1454,1))</f>
        <v xml:space="preserve"> </v>
      </c>
      <c r="I1252" s="82" t="str">
        <f>IF(Table1[[#This Row],[F SuperVet]]=""," ",RANK(AF1252,$AF$5:$AF$1454,1))</f>
        <v xml:space="preserve"> </v>
      </c>
      <c r="J1252" s="82" t="str">
        <f>IF(Table1[[#This Row],[M Open]]=""," ",RANK(AG1252,$AG$5:$AG$1454,1))</f>
        <v xml:space="preserve"> </v>
      </c>
      <c r="K1252" s="82">
        <f>IF(Table1[[#This Row],[M Vet]]=""," ",RANK(AH1252,$AH$5:$AH$1454,1))</f>
        <v>222</v>
      </c>
      <c r="L1252" s="82" t="str">
        <f>IF(Table1[[#This Row],[M SuperVet]]=""," ",RANK(AI1252,$AI$5:$AI$1454,1))</f>
        <v xml:space="preserve"> </v>
      </c>
      <c r="M1252" s="74">
        <v>404</v>
      </c>
      <c r="N1252" s="74">
        <v>176</v>
      </c>
      <c r="O1252" s="74">
        <v>47</v>
      </c>
      <c r="P1252" s="74">
        <v>128</v>
      </c>
      <c r="Q1252" s="17">
        <v>320</v>
      </c>
      <c r="R1252" s="17">
        <v>139</v>
      </c>
      <c r="S1252" s="17">
        <v>104</v>
      </c>
      <c r="T1252" s="17">
        <v>179</v>
      </c>
      <c r="U1252" s="55">
        <f>+Table1[[#This Row],[Thames Turbo Sprint Triathlon]]/$M$3</f>
        <v>1</v>
      </c>
      <c r="V1252" s="55">
        <f t="shared" si="454"/>
        <v>1</v>
      </c>
      <c r="W1252" s="55">
        <f t="shared" si="455"/>
        <v>1</v>
      </c>
      <c r="X1252" s="55">
        <f t="shared" si="456"/>
        <v>1</v>
      </c>
      <c r="Y1252" s="55">
        <f t="shared" si="457"/>
        <v>0.62135922330097082</v>
      </c>
      <c r="Z1252" s="55">
        <f>+Table1[[#This Row],[Hillingdon Sprint Triathlon]]/$R$3</f>
        <v>1</v>
      </c>
      <c r="AA1252" s="55">
        <f>+Table1[[#This Row],[London Fields]]/$S$3</f>
        <v>1</v>
      </c>
      <c r="AB1252" s="55">
        <f>+Table1[[#This Row],[Jekyll &amp; Hyde Park Duathlon]]/$T$3</f>
        <v>1</v>
      </c>
      <c r="AC1252" s="65">
        <f t="shared" si="458"/>
        <v>3.6213592233009706</v>
      </c>
      <c r="AD1252" s="55"/>
      <c r="AE1252" s="55"/>
      <c r="AF1252" s="55"/>
      <c r="AG1252" s="55"/>
      <c r="AH1252" s="55">
        <f t="shared" ref="AH1252:AH1253" si="468">+AC1252</f>
        <v>3.6213592233009706</v>
      </c>
      <c r="AI1252" s="55"/>
      <c r="AJ1252" s="73">
        <f>COUNT(Table1[[#This Row],[F open]:[M SuperVet]])</f>
        <v>1</v>
      </c>
    </row>
    <row r="1253" spans="1:36" hidden="1" x14ac:dyDescent="0.2">
      <c r="A1253" s="16" t="str">
        <f t="shared" si="467"/>
        <v xml:space="preserve"> </v>
      </c>
      <c r="B1253" s="16" t="s">
        <v>749</v>
      </c>
      <c r="C1253" s="15"/>
      <c r="D1253" s="29" t="s">
        <v>397</v>
      </c>
      <c r="E1253" s="29" t="s">
        <v>188</v>
      </c>
      <c r="F1253" s="82">
        <f t="shared" si="453"/>
        <v>195</v>
      </c>
      <c r="G1253" s="82" t="str">
        <f>IF(Table1[[#This Row],[F open]]=""," ",RANK(AD1253,$AD$5:$AD$1454,1))</f>
        <v xml:space="preserve"> </v>
      </c>
      <c r="H1253" s="82" t="str">
        <f>IF(Table1[[#This Row],[F Vet]]=""," ",RANK(AE1253,$AE$5:$AE$1454,1))</f>
        <v xml:space="preserve"> </v>
      </c>
      <c r="I1253" s="82" t="str">
        <f>IF(Table1[[#This Row],[F SuperVet]]=""," ",RANK(AF1253,$AF$5:$AF$1454,1))</f>
        <v xml:space="preserve"> </v>
      </c>
      <c r="J1253" s="82" t="str">
        <f>IF(Table1[[#This Row],[M Open]]=""," ",RANK(AG1253,$AG$5:$AG$1454,1))</f>
        <v xml:space="preserve"> </v>
      </c>
      <c r="K1253" s="82">
        <f>IF(Table1[[#This Row],[M Vet]]=""," ",RANK(AH1253,$AH$5:$AH$1454,1))</f>
        <v>49</v>
      </c>
      <c r="L1253" s="82" t="str">
        <f>IF(Table1[[#This Row],[M SuperVet]]=""," ",RANK(AI1253,$AI$5:$AI$1454,1))</f>
        <v xml:space="preserve"> </v>
      </c>
      <c r="M1253" s="74">
        <v>33</v>
      </c>
      <c r="N1253" s="74">
        <v>176</v>
      </c>
      <c r="O1253" s="74">
        <v>47</v>
      </c>
      <c r="P1253" s="74">
        <v>128</v>
      </c>
      <c r="Q1253" s="17">
        <v>515</v>
      </c>
      <c r="R1253" s="17">
        <v>139</v>
      </c>
      <c r="S1253" s="17">
        <v>104</v>
      </c>
      <c r="T1253" s="17">
        <v>179</v>
      </c>
      <c r="U1253" s="55">
        <f>+Table1[[#This Row],[Thames Turbo Sprint Triathlon]]/$M$3</f>
        <v>8.1683168316831686E-2</v>
      </c>
      <c r="V1253" s="55">
        <f t="shared" si="454"/>
        <v>1</v>
      </c>
      <c r="W1253" s="55">
        <f t="shared" si="455"/>
        <v>1</v>
      </c>
      <c r="X1253" s="55">
        <f t="shared" si="456"/>
        <v>1</v>
      </c>
      <c r="Y1253" s="55">
        <f t="shared" si="457"/>
        <v>1</v>
      </c>
      <c r="Z1253" s="55">
        <f>+Table1[[#This Row],[Hillingdon Sprint Triathlon]]/$R$3</f>
        <v>1</v>
      </c>
      <c r="AA1253" s="55">
        <f>+Table1[[#This Row],[London Fields]]/$S$3</f>
        <v>1</v>
      </c>
      <c r="AB1253" s="55">
        <f>+Table1[[#This Row],[Jekyll &amp; Hyde Park Duathlon]]/$T$3</f>
        <v>1</v>
      </c>
      <c r="AC1253" s="65">
        <f t="shared" si="458"/>
        <v>3.0816831683168315</v>
      </c>
      <c r="AD1253" s="55"/>
      <c r="AE1253" s="55"/>
      <c r="AF1253" s="55"/>
      <c r="AG1253" s="55"/>
      <c r="AH1253" s="55">
        <f t="shared" si="468"/>
        <v>3.0816831683168315</v>
      </c>
      <c r="AI1253" s="55"/>
      <c r="AJ1253" s="73">
        <f>COUNT(Table1[[#This Row],[F open]:[M SuperVet]])</f>
        <v>1</v>
      </c>
    </row>
    <row r="1254" spans="1:36" hidden="1" x14ac:dyDescent="0.2">
      <c r="A1254" s="16" t="str">
        <f t="shared" si="467"/>
        <v xml:space="preserve"> </v>
      </c>
      <c r="B1254" s="16" t="s">
        <v>628</v>
      </c>
      <c r="C1254" s="15" t="s">
        <v>132</v>
      </c>
      <c r="D1254" s="29" t="s">
        <v>217</v>
      </c>
      <c r="E1254" s="29" t="s">
        <v>188</v>
      </c>
      <c r="F1254" s="82">
        <f t="shared" si="453"/>
        <v>92</v>
      </c>
      <c r="G1254" s="82" t="str">
        <f>IF(Table1[[#This Row],[F open]]=""," ",RANK(AD1254,$AD$5:$AD$1454,1))</f>
        <v xml:space="preserve"> </v>
      </c>
      <c r="H1254" s="82" t="str">
        <f>IF(Table1[[#This Row],[F Vet]]=""," ",RANK(AE1254,$AE$5:$AE$1454,1))</f>
        <v xml:space="preserve"> </v>
      </c>
      <c r="I1254" s="82" t="str">
        <f>IF(Table1[[#This Row],[F SuperVet]]=""," ",RANK(AF1254,$AF$5:$AF$1454,1))</f>
        <v xml:space="preserve"> </v>
      </c>
      <c r="J1254" s="82">
        <f>IF(Table1[[#This Row],[M Open]]=""," ",RANK(AG1254,$AG$5:$AG$1454,1))</f>
        <v>49</v>
      </c>
      <c r="K1254" s="82" t="str">
        <f>IF(Table1[[#This Row],[M Vet]]=""," ",RANK(AH1254,$AH$5:$AH$1454,1))</f>
        <v xml:space="preserve"> </v>
      </c>
      <c r="L1254" s="82" t="str">
        <f>IF(Table1[[#This Row],[M SuperVet]]=""," ",RANK(AI1254,$AI$5:$AI$1454,1))</f>
        <v xml:space="preserve"> </v>
      </c>
      <c r="M1254" s="74">
        <v>216</v>
      </c>
      <c r="N1254" s="74">
        <v>176</v>
      </c>
      <c r="O1254" s="74">
        <v>47</v>
      </c>
      <c r="P1254" s="74">
        <v>67</v>
      </c>
      <c r="Q1254" s="17">
        <v>515</v>
      </c>
      <c r="R1254" s="17">
        <v>81</v>
      </c>
      <c r="S1254" s="17">
        <v>104</v>
      </c>
      <c r="T1254" s="17">
        <v>179</v>
      </c>
      <c r="U1254" s="55">
        <f>+Table1[[#This Row],[Thames Turbo Sprint Triathlon]]/$M$3</f>
        <v>0.53465346534653468</v>
      </c>
      <c r="V1254" s="55">
        <f t="shared" si="454"/>
        <v>1</v>
      </c>
      <c r="W1254" s="55">
        <f t="shared" si="455"/>
        <v>1</v>
      </c>
      <c r="X1254" s="55">
        <f t="shared" si="456"/>
        <v>0.5234375</v>
      </c>
      <c r="Y1254" s="55">
        <f t="shared" si="457"/>
        <v>1</v>
      </c>
      <c r="Z1254" s="55">
        <f>+Table1[[#This Row],[Hillingdon Sprint Triathlon]]/$R$3</f>
        <v>0.58273381294964033</v>
      </c>
      <c r="AA1254" s="55">
        <f>+Table1[[#This Row],[London Fields]]/$S$3</f>
        <v>1</v>
      </c>
      <c r="AB1254" s="55">
        <f>+Table1[[#This Row],[Jekyll &amp; Hyde Park Duathlon]]/$T$3</f>
        <v>1</v>
      </c>
      <c r="AC1254" s="65">
        <f t="shared" si="458"/>
        <v>2.6408247782961749</v>
      </c>
      <c r="AD1254" s="55"/>
      <c r="AE1254" s="55"/>
      <c r="AF1254" s="55"/>
      <c r="AG1254" s="55">
        <f>+AC1254</f>
        <v>2.6408247782961749</v>
      </c>
      <c r="AH1254" s="55"/>
      <c r="AI1254" s="55"/>
      <c r="AJ1254" s="73">
        <f>COUNT(Table1[[#This Row],[F open]:[M SuperVet]])</f>
        <v>1</v>
      </c>
    </row>
    <row r="1255" spans="1:36" x14ac:dyDescent="0.2">
      <c r="A1255" s="16" t="str">
        <f t="shared" si="467"/>
        <v xml:space="preserve"> </v>
      </c>
      <c r="B1255" s="16" t="s">
        <v>822</v>
      </c>
      <c r="C1255" s="15" t="s">
        <v>70</v>
      </c>
      <c r="D1255" s="29" t="s">
        <v>217</v>
      </c>
      <c r="E1255" s="29" t="s">
        <v>194</v>
      </c>
      <c r="F1255" s="82">
        <f t="shared" si="453"/>
        <v>500</v>
      </c>
      <c r="G1255" s="82">
        <f>IF(Table1[[#This Row],[F open]]=""," ",RANK(AD1255,$AD$5:$AD$1454,1))</f>
        <v>52</v>
      </c>
      <c r="H1255" s="82" t="str">
        <f>IF(Table1[[#This Row],[F Vet]]=""," ",RANK(AE1255,$AE$5:$AE$1454,1))</f>
        <v xml:space="preserve"> </v>
      </c>
      <c r="I1255" s="82" t="str">
        <f>IF(Table1[[#This Row],[F SuperVet]]=""," ",RANK(AF1255,$AF$5:$AF$1454,1))</f>
        <v xml:space="preserve"> </v>
      </c>
      <c r="J1255" s="82" t="str">
        <f>IF(Table1[[#This Row],[M Open]]=""," ",RANK(AG1255,$AG$5:$AG$1454,1))</f>
        <v xml:space="preserve"> </v>
      </c>
      <c r="K1255" s="82" t="str">
        <f>IF(Table1[[#This Row],[M Vet]]=""," ",RANK(AH1255,$AH$5:$AH$1454,1))</f>
        <v xml:space="preserve"> </v>
      </c>
      <c r="L1255" s="82" t="str">
        <f>IF(Table1[[#This Row],[M SuperVet]]=""," ",RANK(AI1255,$AI$5:$AI$1454,1))</f>
        <v xml:space="preserve"> </v>
      </c>
      <c r="M1255" s="74">
        <v>132</v>
      </c>
      <c r="N1255" s="74">
        <v>176</v>
      </c>
      <c r="O1255" s="74">
        <v>47</v>
      </c>
      <c r="P1255" s="74">
        <v>128</v>
      </c>
      <c r="Q1255" s="17">
        <v>515</v>
      </c>
      <c r="R1255" s="17">
        <v>139</v>
      </c>
      <c r="S1255" s="17">
        <v>104</v>
      </c>
      <c r="T1255" s="17">
        <v>179</v>
      </c>
      <c r="U1255" s="55">
        <f>+Table1[[#This Row],[Thames Turbo Sprint Triathlon]]/$M$3</f>
        <v>0.32673267326732675</v>
      </c>
      <c r="V1255" s="55">
        <f t="shared" si="454"/>
        <v>1</v>
      </c>
      <c r="W1255" s="55">
        <f t="shared" si="455"/>
        <v>1</v>
      </c>
      <c r="X1255" s="55">
        <f t="shared" si="456"/>
        <v>1</v>
      </c>
      <c r="Y1255" s="55">
        <f t="shared" si="457"/>
        <v>1</v>
      </c>
      <c r="Z1255" s="55">
        <f>+Table1[[#This Row],[Hillingdon Sprint Triathlon]]/$R$3</f>
        <v>1</v>
      </c>
      <c r="AA1255" s="55">
        <f>+Table1[[#This Row],[London Fields]]/$S$3</f>
        <v>1</v>
      </c>
      <c r="AB1255" s="55">
        <f>+Table1[[#This Row],[Jekyll &amp; Hyde Park Duathlon]]/$T$3</f>
        <v>1</v>
      </c>
      <c r="AC1255" s="65">
        <f t="shared" si="458"/>
        <v>3.326732673267327</v>
      </c>
      <c r="AD1255" s="55">
        <f>+AC1255</f>
        <v>3.326732673267327</v>
      </c>
      <c r="AE1255" s="55"/>
      <c r="AF1255" s="55"/>
      <c r="AG1255" s="55"/>
      <c r="AH1255" s="55"/>
      <c r="AI1255" s="55"/>
      <c r="AJ1255" s="73">
        <f>COUNT(Table1[[#This Row],[F open]:[M SuperVet]])</f>
        <v>1</v>
      </c>
    </row>
    <row r="1256" spans="1:36" hidden="1" x14ac:dyDescent="0.2">
      <c r="A1256" s="16" t="str">
        <f t="shared" si="467"/>
        <v xml:space="preserve"> </v>
      </c>
      <c r="B1256" s="16" t="s">
        <v>1517</v>
      </c>
      <c r="C1256" s="15" t="s">
        <v>132</v>
      </c>
      <c r="D1256" s="29" t="s">
        <v>217</v>
      </c>
      <c r="E1256" s="29" t="s">
        <v>188</v>
      </c>
      <c r="F1256" s="82">
        <f t="shared" si="453"/>
        <v>65</v>
      </c>
      <c r="G1256" s="82" t="str">
        <f>IF(Table1[[#This Row],[F open]]=""," ",RANK(AD1256,$AD$5:$AD$1454,1))</f>
        <v xml:space="preserve"> </v>
      </c>
      <c r="H1256" s="82" t="str">
        <f>IF(Table1[[#This Row],[F Vet]]=""," ",RANK(AE1256,$AE$5:$AE$1454,1))</f>
        <v xml:space="preserve"> </v>
      </c>
      <c r="I1256" s="82" t="str">
        <f>IF(Table1[[#This Row],[F SuperVet]]=""," ",RANK(AF1256,$AF$5:$AF$1454,1))</f>
        <v xml:space="preserve"> </v>
      </c>
      <c r="J1256" s="82">
        <f>IF(Table1[[#This Row],[M Open]]=""," ",RANK(AG1256,$AG$5:$AG$1454,1))</f>
        <v>36</v>
      </c>
      <c r="K1256" s="82" t="str">
        <f>IF(Table1[[#This Row],[M Vet]]=""," ",RANK(AH1256,$AH$5:$AH$1454,1))</f>
        <v xml:space="preserve"> </v>
      </c>
      <c r="L1256" s="82" t="str">
        <f>IF(Table1[[#This Row],[M SuperVet]]=""," ",RANK(AI1256,$AI$5:$AI$1454,1))</f>
        <v xml:space="preserve"> </v>
      </c>
      <c r="M1256" s="74">
        <v>404</v>
      </c>
      <c r="N1256" s="74">
        <v>176</v>
      </c>
      <c r="O1256" s="74">
        <v>36</v>
      </c>
      <c r="P1256" s="74">
        <v>61</v>
      </c>
      <c r="Q1256" s="17">
        <v>515</v>
      </c>
      <c r="R1256" s="17">
        <v>97</v>
      </c>
      <c r="S1256" s="17">
        <v>104</v>
      </c>
      <c r="T1256" s="17">
        <v>80</v>
      </c>
      <c r="U1256" s="55">
        <f>+Table1[[#This Row],[Thames Turbo Sprint Triathlon]]/$M$3</f>
        <v>1</v>
      </c>
      <c r="V1256" s="55">
        <f t="shared" si="454"/>
        <v>1</v>
      </c>
      <c r="W1256" s="55">
        <f t="shared" si="455"/>
        <v>0.76595744680851063</v>
      </c>
      <c r="X1256" s="55">
        <f t="shared" si="456"/>
        <v>0.4765625</v>
      </c>
      <c r="Y1256" s="55">
        <f t="shared" si="457"/>
        <v>1</v>
      </c>
      <c r="Z1256" s="55">
        <f>+Table1[[#This Row],[Hillingdon Sprint Triathlon]]/$R$3</f>
        <v>0.69784172661870503</v>
      </c>
      <c r="AA1256" s="55">
        <f>+Table1[[#This Row],[London Fields]]/$S$3</f>
        <v>1</v>
      </c>
      <c r="AB1256" s="55">
        <f>+Table1[[#This Row],[Jekyll &amp; Hyde Park Duathlon]]/$T$3</f>
        <v>0.44692737430167595</v>
      </c>
      <c r="AC1256" s="65">
        <f t="shared" si="458"/>
        <v>2.3872890477288919</v>
      </c>
      <c r="AD1256" s="55"/>
      <c r="AE1256" s="55"/>
      <c r="AF1256" s="55"/>
      <c r="AG1256" s="55">
        <f>+AC1256</f>
        <v>2.3872890477288919</v>
      </c>
      <c r="AH1256" s="55"/>
      <c r="AI1256" s="55"/>
      <c r="AJ1256" s="73">
        <f>COUNT(Table1[[#This Row],[F open]:[M SuperVet]])</f>
        <v>1</v>
      </c>
    </row>
    <row r="1257" spans="1:36" x14ac:dyDescent="0.2">
      <c r="A1257" s="16" t="str">
        <f t="shared" ref="A1257:A1259" si="469">IF(B1256=B1257,"y"," ")</f>
        <v xml:space="preserve"> </v>
      </c>
      <c r="B1257" s="16" t="s">
        <v>1971</v>
      </c>
      <c r="C1257" s="15"/>
      <c r="D1257" s="29" t="s">
        <v>1059</v>
      </c>
      <c r="E1257" s="29" t="s">
        <v>194</v>
      </c>
      <c r="F1257" s="82">
        <f t="shared" si="453"/>
        <v>1414</v>
      </c>
      <c r="G1257" s="82" t="str">
        <f>IF(Table1[[#This Row],[F open]]=""," ",RANK(AD1257,$AD$5:$AD$1454,1))</f>
        <v xml:space="preserve"> </v>
      </c>
      <c r="H1257" s="82" t="str">
        <f>IF(Table1[[#This Row],[F Vet]]=""," ",RANK(AE1257,$AE$5:$AE$1454,1))</f>
        <v xml:space="preserve"> </v>
      </c>
      <c r="I1257" s="82">
        <f>IF(Table1[[#This Row],[F SuperVet]]=""," ",RANK(AF1257,$AF$5:$AF$1454,1))</f>
        <v>29</v>
      </c>
      <c r="J1257" s="82" t="str">
        <f>IF(Table1[[#This Row],[M Open]]=""," ",RANK(AG1257,$AG$5:$AG$1454,1))</f>
        <v xml:space="preserve"> </v>
      </c>
      <c r="K1257" s="82" t="str">
        <f>IF(Table1[[#This Row],[M Vet]]=""," ",RANK(AH1257,$AH$5:$AH$1454,1))</f>
        <v xml:space="preserve"> </v>
      </c>
      <c r="L1257" s="82" t="str">
        <f>IF(Table1[[#This Row],[M SuperVet]]=""," ",RANK(AI1257,$AI$5:$AI$1454,1))</f>
        <v xml:space="preserve"> </v>
      </c>
      <c r="M1257" s="74">
        <v>404</v>
      </c>
      <c r="N1257" s="74">
        <v>176</v>
      </c>
      <c r="O1257" s="74">
        <v>47</v>
      </c>
      <c r="P1257" s="74">
        <v>128</v>
      </c>
      <c r="Q1257" s="17">
        <v>502</v>
      </c>
      <c r="R1257" s="17">
        <v>139</v>
      </c>
      <c r="S1257" s="17">
        <v>104</v>
      </c>
      <c r="T1257" s="17">
        <v>179</v>
      </c>
      <c r="U1257" s="55">
        <f>+Table1[[#This Row],[Thames Turbo Sprint Triathlon]]/$M$3</f>
        <v>1</v>
      </c>
      <c r="V1257" s="55">
        <f t="shared" si="454"/>
        <v>1</v>
      </c>
      <c r="W1257" s="55">
        <f t="shared" si="455"/>
        <v>1</v>
      </c>
      <c r="X1257" s="55">
        <f t="shared" si="456"/>
        <v>1</v>
      </c>
      <c r="Y1257" s="55">
        <f t="shared" si="457"/>
        <v>0.97475728155339803</v>
      </c>
      <c r="Z1257" s="55">
        <f>+Table1[[#This Row],[Hillingdon Sprint Triathlon]]/$R$3</f>
        <v>1</v>
      </c>
      <c r="AA1257" s="55">
        <f>+Table1[[#This Row],[London Fields]]/$S$3</f>
        <v>1</v>
      </c>
      <c r="AB1257" s="55">
        <f>+Table1[[#This Row],[Jekyll &amp; Hyde Park Duathlon]]/$T$3</f>
        <v>1</v>
      </c>
      <c r="AC1257" s="65">
        <f t="shared" si="458"/>
        <v>3.9747572815533978</v>
      </c>
      <c r="AD1257" s="55"/>
      <c r="AE1257" s="55"/>
      <c r="AF1257" s="55">
        <f>+AC1257</f>
        <v>3.9747572815533978</v>
      </c>
      <c r="AG1257" s="55"/>
      <c r="AH1257" s="55"/>
      <c r="AI1257" s="55"/>
      <c r="AJ1257" s="73">
        <f>COUNT(Table1[[#This Row],[F open]:[M SuperVet]])</f>
        <v>1</v>
      </c>
    </row>
    <row r="1258" spans="1:36" x14ac:dyDescent="0.2">
      <c r="A1258" s="16" t="str">
        <f t="shared" si="469"/>
        <v xml:space="preserve"> </v>
      </c>
      <c r="B1258" s="16" t="s">
        <v>1595</v>
      </c>
      <c r="C1258" s="15" t="s">
        <v>66</v>
      </c>
      <c r="D1258" s="29" t="s">
        <v>217</v>
      </c>
      <c r="E1258" s="29" t="s">
        <v>1538</v>
      </c>
      <c r="F1258" s="82">
        <f t="shared" si="453"/>
        <v>1255</v>
      </c>
      <c r="G1258" s="82">
        <f>IF(Table1[[#This Row],[F open]]=""," ",RANK(AD1258,$AD$5:$AD$1454,1))</f>
        <v>239</v>
      </c>
      <c r="H1258" s="82" t="str">
        <f>IF(Table1[[#This Row],[F Vet]]=""," ",RANK(AE1258,$AE$5:$AE$1454,1))</f>
        <v xml:space="preserve"> </v>
      </c>
      <c r="I1258" s="82" t="str">
        <f>IF(Table1[[#This Row],[F SuperVet]]=""," ",RANK(AF1258,$AF$5:$AF$1454,1))</f>
        <v xml:space="preserve"> </v>
      </c>
      <c r="J1258" s="82" t="str">
        <f>IF(Table1[[#This Row],[M Open]]=""," ",RANK(AG1258,$AG$5:$AG$1454,1))</f>
        <v xml:space="preserve"> </v>
      </c>
      <c r="K1258" s="82" t="str">
        <f>IF(Table1[[#This Row],[M Vet]]=""," ",RANK(AH1258,$AH$5:$AH$1454,1))</f>
        <v xml:space="preserve"> </v>
      </c>
      <c r="L1258" s="82" t="str">
        <f>IF(Table1[[#This Row],[M SuperVet]]=""," ",RANK(AI1258,$AI$5:$AI$1454,1))</f>
        <v xml:space="preserve"> </v>
      </c>
      <c r="M1258" s="74">
        <v>404</v>
      </c>
      <c r="N1258" s="74">
        <v>176</v>
      </c>
      <c r="O1258" s="74">
        <v>47</v>
      </c>
      <c r="P1258" s="74">
        <v>112</v>
      </c>
      <c r="Q1258" s="17">
        <v>515</v>
      </c>
      <c r="R1258" s="17">
        <v>139</v>
      </c>
      <c r="S1258" s="17">
        <v>104</v>
      </c>
      <c r="T1258" s="17">
        <v>179</v>
      </c>
      <c r="U1258" s="55">
        <f>+Table1[[#This Row],[Thames Turbo Sprint Triathlon]]/$M$3</f>
        <v>1</v>
      </c>
      <c r="V1258" s="55">
        <f t="shared" si="454"/>
        <v>1</v>
      </c>
      <c r="W1258" s="55">
        <f t="shared" si="455"/>
        <v>1</v>
      </c>
      <c r="X1258" s="55">
        <f t="shared" si="456"/>
        <v>0.875</v>
      </c>
      <c r="Y1258" s="55">
        <f t="shared" si="457"/>
        <v>1</v>
      </c>
      <c r="Z1258" s="55">
        <f>+Table1[[#This Row],[Hillingdon Sprint Triathlon]]/$R$3</f>
        <v>1</v>
      </c>
      <c r="AA1258" s="55">
        <f>+Table1[[#This Row],[London Fields]]/$S$3</f>
        <v>1</v>
      </c>
      <c r="AB1258" s="55">
        <f>+Table1[[#This Row],[Jekyll &amp; Hyde Park Duathlon]]/$T$3</f>
        <v>1</v>
      </c>
      <c r="AC1258" s="65">
        <f t="shared" si="458"/>
        <v>3.875</v>
      </c>
      <c r="AD1258" s="55">
        <f t="shared" ref="AD1258:AD1259" si="470">+AC1258</f>
        <v>3.875</v>
      </c>
      <c r="AE1258" s="55"/>
      <c r="AF1258" s="55"/>
      <c r="AG1258" s="55"/>
      <c r="AH1258" s="55"/>
      <c r="AI1258" s="55"/>
      <c r="AJ1258" s="73">
        <f>COUNT(Table1[[#This Row],[F open]:[M SuperVet]])</f>
        <v>1</v>
      </c>
    </row>
    <row r="1259" spans="1:36" x14ac:dyDescent="0.2">
      <c r="A1259" s="16" t="str">
        <f t="shared" si="469"/>
        <v xml:space="preserve"> </v>
      </c>
      <c r="B1259" s="16" t="s">
        <v>1047</v>
      </c>
      <c r="C1259" s="15"/>
      <c r="D1259" s="29" t="s">
        <v>217</v>
      </c>
      <c r="E1259" s="29" t="s">
        <v>194</v>
      </c>
      <c r="F1259" s="82">
        <f t="shared" si="453"/>
        <v>1424</v>
      </c>
      <c r="G1259" s="82">
        <f>IF(Table1[[#This Row],[F open]]=""," ",RANK(AD1259,$AD$5:$AD$1454,1))</f>
        <v>304</v>
      </c>
      <c r="H1259" s="82" t="str">
        <f>IF(Table1[[#This Row],[F Vet]]=""," ",RANK(AE1259,$AE$5:$AE$1454,1))</f>
        <v xml:space="preserve"> </v>
      </c>
      <c r="I1259" s="82" t="str">
        <f>IF(Table1[[#This Row],[F SuperVet]]=""," ",RANK(AF1259,$AF$5:$AF$1454,1))</f>
        <v xml:space="preserve"> </v>
      </c>
      <c r="J1259" s="82" t="str">
        <f>IF(Table1[[#This Row],[M Open]]=""," ",RANK(AG1259,$AG$5:$AG$1454,1))</f>
        <v xml:space="preserve"> </v>
      </c>
      <c r="K1259" s="82" t="str">
        <f>IF(Table1[[#This Row],[M Vet]]=""," ",RANK(AH1259,$AH$5:$AH$1454,1))</f>
        <v xml:space="preserve"> </v>
      </c>
      <c r="L1259" s="82" t="str">
        <f>IF(Table1[[#This Row],[M SuperVet]]=""," ",RANK(AI1259,$AI$5:$AI$1454,1))</f>
        <v xml:space="preserve"> </v>
      </c>
      <c r="M1259" s="74">
        <v>396</v>
      </c>
      <c r="N1259" s="74">
        <v>176</v>
      </c>
      <c r="O1259" s="74">
        <v>47</v>
      </c>
      <c r="P1259" s="74">
        <v>128</v>
      </c>
      <c r="Q1259" s="17">
        <v>515</v>
      </c>
      <c r="R1259" s="17">
        <v>139</v>
      </c>
      <c r="S1259" s="17">
        <v>104</v>
      </c>
      <c r="T1259" s="17">
        <v>179</v>
      </c>
      <c r="U1259" s="55">
        <f>+Table1[[#This Row],[Thames Turbo Sprint Triathlon]]/$M$3</f>
        <v>0.98019801980198018</v>
      </c>
      <c r="V1259" s="55">
        <f t="shared" si="454"/>
        <v>1</v>
      </c>
      <c r="W1259" s="55">
        <f t="shared" si="455"/>
        <v>1</v>
      </c>
      <c r="X1259" s="55">
        <f t="shared" si="456"/>
        <v>1</v>
      </c>
      <c r="Y1259" s="55">
        <f t="shared" si="457"/>
        <v>1</v>
      </c>
      <c r="Z1259" s="55">
        <f>+Table1[[#This Row],[Hillingdon Sprint Triathlon]]/$R$3</f>
        <v>1</v>
      </c>
      <c r="AA1259" s="55">
        <f>+Table1[[#This Row],[London Fields]]/$S$3</f>
        <v>1</v>
      </c>
      <c r="AB1259" s="55">
        <f>+Table1[[#This Row],[Jekyll &amp; Hyde Park Duathlon]]/$T$3</f>
        <v>1</v>
      </c>
      <c r="AC1259" s="65">
        <f t="shared" si="458"/>
        <v>3.9801980198019802</v>
      </c>
      <c r="AD1259" s="55">
        <f t="shared" si="470"/>
        <v>3.9801980198019802</v>
      </c>
      <c r="AE1259" s="55"/>
      <c r="AF1259" s="55"/>
      <c r="AG1259" s="55"/>
      <c r="AH1259" s="55"/>
      <c r="AI1259" s="55"/>
      <c r="AJ1259" s="73">
        <f>COUNT(Table1[[#This Row],[F open]:[M SuperVet]])</f>
        <v>1</v>
      </c>
    </row>
    <row r="1260" spans="1:36" hidden="1" x14ac:dyDescent="0.2">
      <c r="A1260" s="16" t="str">
        <f t="shared" ref="A1260:A1278" si="471">IF(B1259=B1260,"y"," ")</f>
        <v xml:space="preserve"> </v>
      </c>
      <c r="B1260" s="16" t="s">
        <v>1729</v>
      </c>
      <c r="C1260" s="15"/>
      <c r="D1260" s="29" t="s">
        <v>397</v>
      </c>
      <c r="E1260" s="29" t="s">
        <v>188</v>
      </c>
      <c r="F1260" s="82">
        <f t="shared" si="453"/>
        <v>530</v>
      </c>
      <c r="G1260" s="82" t="str">
        <f>IF(Table1[[#This Row],[F open]]=""," ",RANK(AD1260,$AD$5:$AD$1454,1))</f>
        <v xml:space="preserve"> </v>
      </c>
      <c r="H1260" s="82" t="str">
        <f>IF(Table1[[#This Row],[F Vet]]=""," ",RANK(AE1260,$AE$5:$AE$1454,1))</f>
        <v xml:space="preserve"> </v>
      </c>
      <c r="I1260" s="82" t="str">
        <f>IF(Table1[[#This Row],[F SuperVet]]=""," ",RANK(AF1260,$AF$5:$AF$1454,1))</f>
        <v xml:space="preserve"> </v>
      </c>
      <c r="J1260" s="82" t="str">
        <f>IF(Table1[[#This Row],[M Open]]=""," ",RANK(AG1260,$AG$5:$AG$1454,1))</f>
        <v xml:space="preserve"> </v>
      </c>
      <c r="K1260" s="82">
        <f>IF(Table1[[#This Row],[M Vet]]=""," ",RANK(AH1260,$AH$5:$AH$1454,1))</f>
        <v>129</v>
      </c>
      <c r="L1260" s="82" t="str">
        <f>IF(Table1[[#This Row],[M SuperVet]]=""," ",RANK(AI1260,$AI$5:$AI$1454,1))</f>
        <v xml:space="preserve"> </v>
      </c>
      <c r="M1260" s="74">
        <v>404</v>
      </c>
      <c r="N1260" s="74">
        <v>176</v>
      </c>
      <c r="O1260" s="74">
        <v>47</v>
      </c>
      <c r="P1260" s="74">
        <v>128</v>
      </c>
      <c r="Q1260" s="17">
        <v>181</v>
      </c>
      <c r="R1260" s="17">
        <v>139</v>
      </c>
      <c r="S1260" s="17">
        <v>104</v>
      </c>
      <c r="T1260" s="17">
        <v>179</v>
      </c>
      <c r="U1260" s="55">
        <f>+Table1[[#This Row],[Thames Turbo Sprint Triathlon]]/$M$3</f>
        <v>1</v>
      </c>
      <c r="V1260" s="55">
        <f t="shared" si="454"/>
        <v>1</v>
      </c>
      <c r="W1260" s="55">
        <f t="shared" si="455"/>
        <v>1</v>
      </c>
      <c r="X1260" s="55">
        <f t="shared" si="456"/>
        <v>1</v>
      </c>
      <c r="Y1260" s="55">
        <f t="shared" si="457"/>
        <v>0.35145631067961164</v>
      </c>
      <c r="Z1260" s="55">
        <f>+Table1[[#This Row],[Hillingdon Sprint Triathlon]]/$R$3</f>
        <v>1</v>
      </c>
      <c r="AA1260" s="55">
        <f>+Table1[[#This Row],[London Fields]]/$S$3</f>
        <v>1</v>
      </c>
      <c r="AB1260" s="55">
        <f>+Table1[[#This Row],[Jekyll &amp; Hyde Park Duathlon]]/$T$3</f>
        <v>1</v>
      </c>
      <c r="AC1260" s="65">
        <f t="shared" si="458"/>
        <v>3.3514563106796116</v>
      </c>
      <c r="AD1260" s="55"/>
      <c r="AE1260" s="55"/>
      <c r="AF1260" s="55"/>
      <c r="AG1260" s="55"/>
      <c r="AH1260" s="55">
        <f>+AC1260</f>
        <v>3.3514563106796116</v>
      </c>
      <c r="AI1260" s="55"/>
      <c r="AJ1260" s="73">
        <f>COUNT(Table1[[#This Row],[F open]:[M SuperVet]])</f>
        <v>1</v>
      </c>
    </row>
    <row r="1261" spans="1:36" hidden="1" x14ac:dyDescent="0.2">
      <c r="A1261" s="16" t="str">
        <f t="shared" si="471"/>
        <v xml:space="preserve"> </v>
      </c>
      <c r="B1261" s="16" t="s">
        <v>2014</v>
      </c>
      <c r="C1261" s="15" t="s">
        <v>132</v>
      </c>
      <c r="D1261" s="29" t="s">
        <v>217</v>
      </c>
      <c r="E1261" s="29" t="s">
        <v>1530</v>
      </c>
      <c r="F1261" s="82">
        <f t="shared" si="453"/>
        <v>716</v>
      </c>
      <c r="G1261" s="82" t="str">
        <f>IF(Table1[[#This Row],[F open]]=""," ",RANK(AD1261,$AD$5:$AD$1454,1))</f>
        <v xml:space="preserve"> </v>
      </c>
      <c r="H1261" s="82" t="str">
        <f>IF(Table1[[#This Row],[F Vet]]=""," ",RANK(AE1261,$AE$5:$AE$1454,1))</f>
        <v xml:space="preserve"> </v>
      </c>
      <c r="I1261" s="82" t="str">
        <f>IF(Table1[[#This Row],[F SuperVet]]=""," ",RANK(AF1261,$AF$5:$AF$1454,1))</f>
        <v xml:space="preserve"> </v>
      </c>
      <c r="J1261" s="82">
        <f>IF(Table1[[#This Row],[M Open]]=""," ",RANK(AG1261,$AG$5:$AG$1454,1))</f>
        <v>387</v>
      </c>
      <c r="K1261" s="82" t="str">
        <f>IF(Table1[[#This Row],[M Vet]]=""," ",RANK(AH1261,$AH$5:$AH$1454,1))</f>
        <v xml:space="preserve"> </v>
      </c>
      <c r="L1261" s="82" t="str">
        <f>IF(Table1[[#This Row],[M SuperVet]]=""," ",RANK(AI1261,$AI$5:$AI$1454,1))</f>
        <v xml:space="preserve"> </v>
      </c>
      <c r="M1261" s="74">
        <v>404</v>
      </c>
      <c r="N1261" s="74">
        <v>176</v>
      </c>
      <c r="O1261" s="74">
        <v>47</v>
      </c>
      <c r="P1261" s="74">
        <v>128</v>
      </c>
      <c r="Q1261" s="17">
        <v>515</v>
      </c>
      <c r="R1261" s="17">
        <v>69</v>
      </c>
      <c r="S1261" s="17">
        <v>104</v>
      </c>
      <c r="T1261" s="17">
        <v>179</v>
      </c>
      <c r="U1261" s="55">
        <f>+Table1[[#This Row],[Thames Turbo Sprint Triathlon]]/$M$3</f>
        <v>1</v>
      </c>
      <c r="V1261" s="55">
        <f t="shared" si="454"/>
        <v>1</v>
      </c>
      <c r="W1261" s="55">
        <f t="shared" si="455"/>
        <v>1</v>
      </c>
      <c r="X1261" s="55">
        <f t="shared" si="456"/>
        <v>1</v>
      </c>
      <c r="Y1261" s="55">
        <f t="shared" si="457"/>
        <v>1</v>
      </c>
      <c r="Z1261" s="55">
        <f>+Table1[[#This Row],[Hillingdon Sprint Triathlon]]/$R$3</f>
        <v>0.49640287769784175</v>
      </c>
      <c r="AA1261" s="55">
        <f>+Table1[[#This Row],[London Fields]]/$S$3</f>
        <v>1</v>
      </c>
      <c r="AB1261" s="55">
        <f>+Table1[[#This Row],[Jekyll &amp; Hyde Park Duathlon]]/$T$3</f>
        <v>1</v>
      </c>
      <c r="AC1261" s="65">
        <f t="shared" si="458"/>
        <v>3.4964028776978417</v>
      </c>
      <c r="AD1261" s="55"/>
      <c r="AE1261" s="55"/>
      <c r="AF1261" s="55"/>
      <c r="AG1261" s="55">
        <f>+AC1261</f>
        <v>3.4964028776978417</v>
      </c>
      <c r="AH1261" s="55"/>
      <c r="AI1261" s="55"/>
      <c r="AJ1261" s="73">
        <f>COUNT(Table1[[#This Row],[F open]:[M SuperVet]])</f>
        <v>1</v>
      </c>
    </row>
    <row r="1262" spans="1:36" x14ac:dyDescent="0.2">
      <c r="A1262" s="16" t="str">
        <f t="shared" si="471"/>
        <v xml:space="preserve"> </v>
      </c>
      <c r="B1262" s="16" t="s">
        <v>2258</v>
      </c>
      <c r="C1262" s="15" t="s">
        <v>471</v>
      </c>
      <c r="D1262" s="29" t="s">
        <v>397</v>
      </c>
      <c r="E1262" s="29" t="s">
        <v>194</v>
      </c>
      <c r="F1262" s="82">
        <f t="shared" si="453"/>
        <v>1299</v>
      </c>
      <c r="G1262" s="82" t="str">
        <f>IF(Table1[[#This Row],[F open]]=""," ",RANK(AD1262,$AD$5:$AD$1454,1))</f>
        <v xml:space="preserve"> </v>
      </c>
      <c r="H1262" s="82">
        <f>IF(Table1[[#This Row],[F Vet]]=""," ",RANK(AE1262,$AE$5:$AE$1454,1))</f>
        <v>70</v>
      </c>
      <c r="I1262" s="82" t="str">
        <f>IF(Table1[[#This Row],[F SuperVet]]=""," ",RANK(AF1262,$AF$5:$AF$1454,1))</f>
        <v xml:space="preserve"> </v>
      </c>
      <c r="J1262" s="82" t="str">
        <f>IF(Table1[[#This Row],[M Open]]=""," ",RANK(AG1262,$AG$5:$AG$1454,1))</f>
        <v xml:space="preserve"> </v>
      </c>
      <c r="K1262" s="82" t="str">
        <f>IF(Table1[[#This Row],[M Vet]]=""," ",RANK(AH1262,$AH$5:$AH$1454,1))</f>
        <v xml:space="preserve"> </v>
      </c>
      <c r="L1262" s="82" t="str">
        <f>IF(Table1[[#This Row],[M SuperVet]]=""," ",RANK(AI1262,$AI$5:$AI$1454,1))</f>
        <v xml:space="preserve"> </v>
      </c>
      <c r="M1262" s="74">
        <v>404</v>
      </c>
      <c r="N1262" s="74">
        <v>176</v>
      </c>
      <c r="O1262" s="74">
        <v>47</v>
      </c>
      <c r="P1262" s="74">
        <v>128</v>
      </c>
      <c r="Q1262" s="17">
        <v>515</v>
      </c>
      <c r="R1262" s="17">
        <v>139</v>
      </c>
      <c r="S1262" s="17">
        <v>104</v>
      </c>
      <c r="T1262" s="17">
        <v>161</v>
      </c>
      <c r="U1262" s="55">
        <f>+Table1[[#This Row],[Thames Turbo Sprint Triathlon]]/$M$3</f>
        <v>1</v>
      </c>
      <c r="V1262" s="55">
        <f t="shared" si="454"/>
        <v>1</v>
      </c>
      <c r="W1262" s="55">
        <f t="shared" si="455"/>
        <v>1</v>
      </c>
      <c r="X1262" s="55">
        <f t="shared" si="456"/>
        <v>1</v>
      </c>
      <c r="Y1262" s="55">
        <f t="shared" si="457"/>
        <v>1</v>
      </c>
      <c r="Z1262" s="55">
        <f>+Table1[[#This Row],[Hillingdon Sprint Triathlon]]/$R$3</f>
        <v>1</v>
      </c>
      <c r="AA1262" s="55">
        <f>+Table1[[#This Row],[London Fields]]/$S$3</f>
        <v>1</v>
      </c>
      <c r="AB1262" s="55">
        <f>+Table1[[#This Row],[Jekyll &amp; Hyde Park Duathlon]]/$T$3</f>
        <v>0.8994413407821229</v>
      </c>
      <c r="AC1262" s="65">
        <f t="shared" si="458"/>
        <v>3.8994413407821229</v>
      </c>
      <c r="AD1262" s="55"/>
      <c r="AE1262" s="55">
        <f>+AC1262</f>
        <v>3.8994413407821229</v>
      </c>
      <c r="AF1262" s="55"/>
      <c r="AG1262" s="55"/>
      <c r="AH1262" s="55"/>
      <c r="AI1262" s="55"/>
      <c r="AJ1262" s="73">
        <f>COUNT(Table1[[#This Row],[F open]:[M SuperVet]])</f>
        <v>1</v>
      </c>
    </row>
    <row r="1263" spans="1:36" x14ac:dyDescent="0.2">
      <c r="A1263" s="16" t="str">
        <f t="shared" si="471"/>
        <v xml:space="preserve"> </v>
      </c>
      <c r="B1263" s="16" t="s">
        <v>1571</v>
      </c>
      <c r="C1263" s="15" t="s">
        <v>132</v>
      </c>
      <c r="D1263" s="29" t="s">
        <v>217</v>
      </c>
      <c r="E1263" s="29" t="s">
        <v>1538</v>
      </c>
      <c r="F1263" s="82">
        <f t="shared" si="453"/>
        <v>913</v>
      </c>
      <c r="G1263" s="82">
        <f>IF(Table1[[#This Row],[F open]]=""," ",RANK(AD1263,$AD$5:$AD$1454,1))</f>
        <v>132</v>
      </c>
      <c r="H1263" s="82" t="str">
        <f>IF(Table1[[#This Row],[F Vet]]=""," ",RANK(AE1263,$AE$5:$AE$1454,1))</f>
        <v xml:space="preserve"> </v>
      </c>
      <c r="I1263" s="82" t="str">
        <f>IF(Table1[[#This Row],[F SuperVet]]=""," ",RANK(AF1263,$AF$5:$AF$1454,1))</f>
        <v xml:space="preserve"> </v>
      </c>
      <c r="J1263" s="82" t="str">
        <f>IF(Table1[[#This Row],[M Open]]=""," ",RANK(AG1263,$AG$5:$AG$1454,1))</f>
        <v xml:space="preserve"> </v>
      </c>
      <c r="K1263" s="82" t="str">
        <f>IF(Table1[[#This Row],[M Vet]]=""," ",RANK(AH1263,$AH$5:$AH$1454,1))</f>
        <v xml:space="preserve"> </v>
      </c>
      <c r="L1263" s="82" t="str">
        <f>IF(Table1[[#This Row],[M SuperVet]]=""," ",RANK(AI1263,$AI$5:$AI$1454,1))</f>
        <v xml:space="preserve"> </v>
      </c>
      <c r="M1263" s="74">
        <v>404</v>
      </c>
      <c r="N1263" s="74">
        <v>176</v>
      </c>
      <c r="O1263" s="74">
        <v>47</v>
      </c>
      <c r="P1263" s="74">
        <v>82</v>
      </c>
      <c r="Q1263" s="17">
        <v>515</v>
      </c>
      <c r="R1263" s="17">
        <v>139</v>
      </c>
      <c r="S1263" s="17">
        <v>104</v>
      </c>
      <c r="T1263" s="17">
        <v>179</v>
      </c>
      <c r="U1263" s="55">
        <f>+Table1[[#This Row],[Thames Turbo Sprint Triathlon]]/$M$3</f>
        <v>1</v>
      </c>
      <c r="V1263" s="55">
        <f t="shared" si="454"/>
        <v>1</v>
      </c>
      <c r="W1263" s="55">
        <f t="shared" si="455"/>
        <v>1</v>
      </c>
      <c r="X1263" s="55">
        <f t="shared" si="456"/>
        <v>0.640625</v>
      </c>
      <c r="Y1263" s="55">
        <f t="shared" si="457"/>
        <v>1</v>
      </c>
      <c r="Z1263" s="55">
        <f>+Table1[[#This Row],[Hillingdon Sprint Triathlon]]/$R$3</f>
        <v>1</v>
      </c>
      <c r="AA1263" s="55">
        <f>+Table1[[#This Row],[London Fields]]/$S$3</f>
        <v>1</v>
      </c>
      <c r="AB1263" s="55">
        <f>+Table1[[#This Row],[Jekyll &amp; Hyde Park Duathlon]]/$T$3</f>
        <v>1</v>
      </c>
      <c r="AC1263" s="65">
        <f t="shared" si="458"/>
        <v>3.640625</v>
      </c>
      <c r="AD1263" s="55">
        <f t="shared" ref="AD1263:AD1266" si="472">+AC1263</f>
        <v>3.640625</v>
      </c>
      <c r="AE1263" s="55"/>
      <c r="AF1263" s="55"/>
      <c r="AG1263" s="55"/>
      <c r="AH1263" s="55"/>
      <c r="AI1263" s="55"/>
      <c r="AJ1263" s="73">
        <f>COUNT(Table1[[#This Row],[F open]:[M SuperVet]])</f>
        <v>1</v>
      </c>
    </row>
    <row r="1264" spans="1:36" x14ac:dyDescent="0.2">
      <c r="A1264" s="16" t="str">
        <f t="shared" si="471"/>
        <v xml:space="preserve"> </v>
      </c>
      <c r="B1264" s="16" t="s">
        <v>993</v>
      </c>
      <c r="C1264" s="15"/>
      <c r="D1264" s="29" t="s">
        <v>217</v>
      </c>
      <c r="E1264" s="29" t="s">
        <v>194</v>
      </c>
      <c r="F1264" s="82">
        <f t="shared" si="453"/>
        <v>1210</v>
      </c>
      <c r="G1264" s="82">
        <f>IF(Table1[[#This Row],[F open]]=""," ",RANK(AD1264,$AD$5:$AD$1454,1))</f>
        <v>218</v>
      </c>
      <c r="H1264" s="82" t="str">
        <f>IF(Table1[[#This Row],[F Vet]]=""," ",RANK(AE1264,$AE$5:$AE$1454,1))</f>
        <v xml:space="preserve"> </v>
      </c>
      <c r="I1264" s="82" t="str">
        <f>IF(Table1[[#This Row],[F SuperVet]]=""," ",RANK(AF1264,$AF$5:$AF$1454,1))</f>
        <v xml:space="preserve"> </v>
      </c>
      <c r="J1264" s="82" t="str">
        <f>IF(Table1[[#This Row],[M Open]]=""," ",RANK(AG1264,$AG$5:$AG$1454,1))</f>
        <v xml:space="preserve"> </v>
      </c>
      <c r="K1264" s="82" t="str">
        <f>IF(Table1[[#This Row],[M Vet]]=""," ",RANK(AH1264,$AH$5:$AH$1454,1))</f>
        <v xml:space="preserve"> </v>
      </c>
      <c r="L1264" s="82" t="str">
        <f>IF(Table1[[#This Row],[M SuperVet]]=""," ",RANK(AI1264,$AI$5:$AI$1454,1))</f>
        <v xml:space="preserve"> </v>
      </c>
      <c r="M1264" s="74">
        <v>342</v>
      </c>
      <c r="N1264" s="74">
        <v>176</v>
      </c>
      <c r="O1264" s="74">
        <v>47</v>
      </c>
      <c r="P1264" s="74">
        <v>128</v>
      </c>
      <c r="Q1264" s="17">
        <v>515</v>
      </c>
      <c r="R1264" s="17">
        <v>139</v>
      </c>
      <c r="S1264" s="17">
        <v>104</v>
      </c>
      <c r="T1264" s="17">
        <v>179</v>
      </c>
      <c r="U1264" s="55">
        <f>+Table1[[#This Row],[Thames Turbo Sprint Triathlon]]/$M$3</f>
        <v>0.84653465346534651</v>
      </c>
      <c r="V1264" s="55">
        <f t="shared" si="454"/>
        <v>1</v>
      </c>
      <c r="W1264" s="55">
        <f t="shared" si="455"/>
        <v>1</v>
      </c>
      <c r="X1264" s="55">
        <f t="shared" si="456"/>
        <v>1</v>
      </c>
      <c r="Y1264" s="55">
        <f t="shared" si="457"/>
        <v>1</v>
      </c>
      <c r="Z1264" s="55">
        <f>+Table1[[#This Row],[Hillingdon Sprint Triathlon]]/$R$3</f>
        <v>1</v>
      </c>
      <c r="AA1264" s="55">
        <f>+Table1[[#This Row],[London Fields]]/$S$3</f>
        <v>1</v>
      </c>
      <c r="AB1264" s="55">
        <f>+Table1[[#This Row],[Jekyll &amp; Hyde Park Duathlon]]/$T$3</f>
        <v>1</v>
      </c>
      <c r="AC1264" s="65">
        <f t="shared" si="458"/>
        <v>3.8465346534653464</v>
      </c>
      <c r="AD1264" s="55">
        <f t="shared" si="472"/>
        <v>3.8465346534653464</v>
      </c>
      <c r="AE1264" s="55"/>
      <c r="AF1264" s="55"/>
      <c r="AG1264" s="55"/>
      <c r="AH1264" s="55"/>
      <c r="AI1264" s="55"/>
      <c r="AJ1264" s="73">
        <f>COUNT(Table1[[#This Row],[F open]:[M SuperVet]])</f>
        <v>1</v>
      </c>
    </row>
    <row r="1265" spans="1:36" x14ac:dyDescent="0.2">
      <c r="A1265" s="16" t="str">
        <f t="shared" si="471"/>
        <v xml:space="preserve"> </v>
      </c>
      <c r="B1265" s="16" t="s">
        <v>1924</v>
      </c>
      <c r="C1265" s="15" t="s">
        <v>1618</v>
      </c>
      <c r="D1265" s="29" t="s">
        <v>217</v>
      </c>
      <c r="E1265" s="29" t="s">
        <v>194</v>
      </c>
      <c r="F1265" s="82">
        <f t="shared" si="453"/>
        <v>1243</v>
      </c>
      <c r="G1265" s="82">
        <f>IF(Table1[[#This Row],[F open]]=""," ",RANK(AD1265,$AD$5:$AD$1454,1))</f>
        <v>231</v>
      </c>
      <c r="H1265" s="82" t="str">
        <f>IF(Table1[[#This Row],[F Vet]]=""," ",RANK(AE1265,$AE$5:$AE$1454,1))</f>
        <v xml:space="preserve"> </v>
      </c>
      <c r="I1265" s="82" t="str">
        <f>IF(Table1[[#This Row],[F SuperVet]]=""," ",RANK(AF1265,$AF$5:$AF$1454,1))</f>
        <v xml:space="preserve"> </v>
      </c>
      <c r="J1265" s="82" t="str">
        <f>IF(Table1[[#This Row],[M Open]]=""," ",RANK(AG1265,$AG$5:$AG$1454,1))</f>
        <v xml:space="preserve"> </v>
      </c>
      <c r="K1265" s="82" t="str">
        <f>IF(Table1[[#This Row],[M Vet]]=""," ",RANK(AH1265,$AH$5:$AH$1454,1))</f>
        <v xml:space="preserve"> </v>
      </c>
      <c r="L1265" s="82" t="str">
        <f>IF(Table1[[#This Row],[M SuperVet]]=""," ",RANK(AI1265,$AI$5:$AI$1454,1))</f>
        <v xml:space="preserve"> </v>
      </c>
      <c r="M1265" s="74">
        <v>404</v>
      </c>
      <c r="N1265" s="74">
        <v>176</v>
      </c>
      <c r="O1265" s="74">
        <v>47</v>
      </c>
      <c r="P1265" s="74">
        <v>128</v>
      </c>
      <c r="Q1265" s="17">
        <v>446</v>
      </c>
      <c r="R1265" s="17">
        <v>139</v>
      </c>
      <c r="S1265" s="17">
        <v>104</v>
      </c>
      <c r="T1265" s="17">
        <v>179</v>
      </c>
      <c r="U1265" s="55">
        <f>+Table1[[#This Row],[Thames Turbo Sprint Triathlon]]/$M$3</f>
        <v>1</v>
      </c>
      <c r="V1265" s="55">
        <f t="shared" si="454"/>
        <v>1</v>
      </c>
      <c r="W1265" s="55">
        <f t="shared" si="455"/>
        <v>1</v>
      </c>
      <c r="X1265" s="55">
        <f t="shared" si="456"/>
        <v>1</v>
      </c>
      <c r="Y1265" s="55">
        <f t="shared" si="457"/>
        <v>0.86601941747572819</v>
      </c>
      <c r="Z1265" s="55">
        <f>+Table1[[#This Row],[Hillingdon Sprint Triathlon]]/$R$3</f>
        <v>1</v>
      </c>
      <c r="AA1265" s="55">
        <f>+Table1[[#This Row],[London Fields]]/$S$3</f>
        <v>1</v>
      </c>
      <c r="AB1265" s="55">
        <f>+Table1[[#This Row],[Jekyll &amp; Hyde Park Duathlon]]/$T$3</f>
        <v>1</v>
      </c>
      <c r="AC1265" s="65">
        <f t="shared" si="458"/>
        <v>3.8660194174757283</v>
      </c>
      <c r="AD1265" s="55">
        <f t="shared" si="472"/>
        <v>3.8660194174757283</v>
      </c>
      <c r="AE1265" s="55"/>
      <c r="AF1265" s="55"/>
      <c r="AG1265" s="55"/>
      <c r="AH1265" s="55"/>
      <c r="AI1265" s="55"/>
      <c r="AJ1265" s="73">
        <f>COUNT(Table1[[#This Row],[F open]:[M SuperVet]])</f>
        <v>1</v>
      </c>
    </row>
    <row r="1266" spans="1:36" x14ac:dyDescent="0.2">
      <c r="A1266" s="16" t="str">
        <f t="shared" si="471"/>
        <v xml:space="preserve"> </v>
      </c>
      <c r="B1266" s="16" t="s">
        <v>2238</v>
      </c>
      <c r="C1266" s="15"/>
      <c r="D1266" s="29" t="s">
        <v>217</v>
      </c>
      <c r="E1266" s="29" t="s">
        <v>194</v>
      </c>
      <c r="F1266" s="82">
        <f t="shared" si="453"/>
        <v>1112</v>
      </c>
      <c r="G1266" s="82">
        <f>IF(Table1[[#This Row],[F open]]=""," ",RANK(AD1266,$AD$5:$AD$1454,1))</f>
        <v>181</v>
      </c>
      <c r="H1266" s="82" t="str">
        <f>IF(Table1[[#This Row],[F Vet]]=""," ",RANK(AE1266,$AE$5:$AE$1454,1))</f>
        <v xml:space="preserve"> </v>
      </c>
      <c r="I1266" s="82" t="str">
        <f>IF(Table1[[#This Row],[F SuperVet]]=""," ",RANK(AF1266,$AF$5:$AF$1454,1))</f>
        <v xml:space="preserve"> </v>
      </c>
      <c r="J1266" s="82" t="str">
        <f>IF(Table1[[#This Row],[M Open]]=""," ",RANK(AG1266,$AG$5:$AG$1454,1))</f>
        <v xml:space="preserve"> </v>
      </c>
      <c r="K1266" s="82" t="str">
        <f>IF(Table1[[#This Row],[M Vet]]=""," ",RANK(AH1266,$AH$5:$AH$1454,1))</f>
        <v xml:space="preserve"> </v>
      </c>
      <c r="L1266" s="82" t="str">
        <f>IF(Table1[[#This Row],[M SuperVet]]=""," ",RANK(AI1266,$AI$5:$AI$1454,1))</f>
        <v xml:space="preserve"> </v>
      </c>
      <c r="M1266" s="74">
        <v>404</v>
      </c>
      <c r="N1266" s="74">
        <v>176</v>
      </c>
      <c r="O1266" s="74">
        <v>47</v>
      </c>
      <c r="P1266" s="74">
        <v>128</v>
      </c>
      <c r="Q1266" s="17">
        <v>515</v>
      </c>
      <c r="R1266" s="17">
        <v>139</v>
      </c>
      <c r="S1266" s="17">
        <v>104</v>
      </c>
      <c r="T1266" s="17">
        <v>140</v>
      </c>
      <c r="U1266" s="55">
        <f>+Table1[[#This Row],[Thames Turbo Sprint Triathlon]]/$M$3</f>
        <v>1</v>
      </c>
      <c r="V1266" s="55">
        <f t="shared" si="454"/>
        <v>1</v>
      </c>
      <c r="W1266" s="55">
        <f t="shared" si="455"/>
        <v>1</v>
      </c>
      <c r="X1266" s="55">
        <f t="shared" si="456"/>
        <v>1</v>
      </c>
      <c r="Y1266" s="55">
        <f t="shared" si="457"/>
        <v>1</v>
      </c>
      <c r="Z1266" s="55">
        <f>+Table1[[#This Row],[Hillingdon Sprint Triathlon]]/$R$3</f>
        <v>1</v>
      </c>
      <c r="AA1266" s="55">
        <f>+Table1[[#This Row],[London Fields]]/$S$3</f>
        <v>1</v>
      </c>
      <c r="AB1266" s="55">
        <f>+Table1[[#This Row],[Jekyll &amp; Hyde Park Duathlon]]/$T$3</f>
        <v>0.78212290502793291</v>
      </c>
      <c r="AC1266" s="65">
        <f t="shared" si="458"/>
        <v>3.7821229050279328</v>
      </c>
      <c r="AD1266" s="55">
        <f t="shared" si="472"/>
        <v>3.7821229050279328</v>
      </c>
      <c r="AE1266" s="55"/>
      <c r="AF1266" s="55"/>
      <c r="AG1266" s="55"/>
      <c r="AH1266" s="55"/>
      <c r="AI1266" s="55"/>
      <c r="AJ1266" s="73">
        <f>COUNT(Table1[[#This Row],[F open]:[M SuperVet]])</f>
        <v>1</v>
      </c>
    </row>
    <row r="1267" spans="1:36" hidden="1" x14ac:dyDescent="0.2">
      <c r="A1267" s="16" t="str">
        <f t="shared" si="471"/>
        <v xml:space="preserve"> </v>
      </c>
      <c r="B1267" s="16" t="s">
        <v>2034</v>
      </c>
      <c r="C1267" s="15" t="s">
        <v>205</v>
      </c>
      <c r="D1267" s="29" t="s">
        <v>217</v>
      </c>
      <c r="E1267" s="29" t="s">
        <v>1530</v>
      </c>
      <c r="F1267" s="82">
        <f t="shared" si="453"/>
        <v>1127</v>
      </c>
      <c r="G1267" s="82" t="str">
        <f>IF(Table1[[#This Row],[F open]]=""," ",RANK(AD1267,$AD$5:$AD$1454,1))</f>
        <v xml:space="preserve"> </v>
      </c>
      <c r="H1267" s="82" t="str">
        <f>IF(Table1[[#This Row],[F Vet]]=""," ",RANK(AE1267,$AE$5:$AE$1454,1))</f>
        <v xml:space="preserve"> </v>
      </c>
      <c r="I1267" s="82" t="str">
        <f>IF(Table1[[#This Row],[F SuperVet]]=""," ",RANK(AF1267,$AF$5:$AF$1454,1))</f>
        <v xml:space="preserve"> </v>
      </c>
      <c r="J1267" s="82">
        <f>IF(Table1[[#This Row],[M Open]]=""," ",RANK(AG1267,$AG$5:$AG$1454,1))</f>
        <v>528</v>
      </c>
      <c r="K1267" s="82" t="str">
        <f>IF(Table1[[#This Row],[M Vet]]=""," ",RANK(AH1267,$AH$5:$AH$1454,1))</f>
        <v xml:space="preserve"> </v>
      </c>
      <c r="L1267" s="82" t="str">
        <f>IF(Table1[[#This Row],[M SuperVet]]=""," ",RANK(AI1267,$AI$5:$AI$1454,1))</f>
        <v xml:space="preserve"> </v>
      </c>
      <c r="M1267" s="74">
        <v>404</v>
      </c>
      <c r="N1267" s="74">
        <v>176</v>
      </c>
      <c r="O1267" s="74">
        <v>47</v>
      </c>
      <c r="P1267" s="74">
        <v>128</v>
      </c>
      <c r="Q1267" s="17">
        <v>515</v>
      </c>
      <c r="R1267" s="17">
        <v>110</v>
      </c>
      <c r="S1267" s="17">
        <v>104</v>
      </c>
      <c r="T1267" s="17">
        <v>179</v>
      </c>
      <c r="U1267" s="55">
        <f>+Table1[[#This Row],[Thames Turbo Sprint Triathlon]]/$M$3</f>
        <v>1</v>
      </c>
      <c r="V1267" s="55">
        <f t="shared" si="454"/>
        <v>1</v>
      </c>
      <c r="W1267" s="55">
        <f t="shared" si="455"/>
        <v>1</v>
      </c>
      <c r="X1267" s="55">
        <f t="shared" si="456"/>
        <v>1</v>
      </c>
      <c r="Y1267" s="55">
        <f t="shared" si="457"/>
        <v>1</v>
      </c>
      <c r="Z1267" s="55">
        <f>+Table1[[#This Row],[Hillingdon Sprint Triathlon]]/$R$3</f>
        <v>0.79136690647482011</v>
      </c>
      <c r="AA1267" s="55">
        <f>+Table1[[#This Row],[London Fields]]/$S$3</f>
        <v>1</v>
      </c>
      <c r="AB1267" s="55">
        <f>+Table1[[#This Row],[Jekyll &amp; Hyde Park Duathlon]]/$T$3</f>
        <v>1</v>
      </c>
      <c r="AC1267" s="65">
        <f t="shared" si="458"/>
        <v>3.7913669064748201</v>
      </c>
      <c r="AD1267" s="55"/>
      <c r="AE1267" s="55"/>
      <c r="AF1267" s="55"/>
      <c r="AG1267" s="55">
        <f t="shared" ref="AG1267:AG1268" si="473">+AC1267</f>
        <v>3.7913669064748201</v>
      </c>
      <c r="AH1267" s="55"/>
      <c r="AI1267" s="55"/>
      <c r="AJ1267" s="73">
        <f>COUNT(Table1[[#This Row],[F open]:[M SuperVet]])</f>
        <v>1</v>
      </c>
    </row>
    <row r="1268" spans="1:36" hidden="1" x14ac:dyDescent="0.2">
      <c r="A1268" s="16" t="str">
        <f t="shared" si="471"/>
        <v xml:space="preserve"> </v>
      </c>
      <c r="B1268" s="16" t="s">
        <v>1015</v>
      </c>
      <c r="C1268" s="15"/>
      <c r="D1268" s="29" t="s">
        <v>217</v>
      </c>
      <c r="E1268" s="29" t="s">
        <v>188</v>
      </c>
      <c r="F1268" s="82">
        <f t="shared" si="453"/>
        <v>1301</v>
      </c>
      <c r="G1268" s="82" t="str">
        <f>IF(Table1[[#This Row],[F open]]=""," ",RANK(AD1268,$AD$5:$AD$1454,1))</f>
        <v xml:space="preserve"> </v>
      </c>
      <c r="H1268" s="82" t="str">
        <f>IF(Table1[[#This Row],[F Vet]]=""," ",RANK(AE1268,$AE$5:$AE$1454,1))</f>
        <v xml:space="preserve"> </v>
      </c>
      <c r="I1268" s="82" t="str">
        <f>IF(Table1[[#This Row],[F SuperVet]]=""," ",RANK(AF1268,$AF$5:$AF$1454,1))</f>
        <v xml:space="preserve"> </v>
      </c>
      <c r="J1268" s="82">
        <f>IF(Table1[[#This Row],[M Open]]=""," ",RANK(AG1268,$AG$5:$AG$1454,1))</f>
        <v>566</v>
      </c>
      <c r="K1268" s="82" t="str">
        <f>IF(Table1[[#This Row],[M Vet]]=""," ",RANK(AH1268,$AH$5:$AH$1454,1))</f>
        <v xml:space="preserve"> </v>
      </c>
      <c r="L1268" s="82" t="str">
        <f>IF(Table1[[#This Row],[M SuperVet]]=""," ",RANK(AI1268,$AI$5:$AI$1454,1))</f>
        <v xml:space="preserve"> </v>
      </c>
      <c r="M1268" s="74">
        <v>364</v>
      </c>
      <c r="N1268" s="74">
        <v>176</v>
      </c>
      <c r="O1268" s="74">
        <v>47</v>
      </c>
      <c r="P1268" s="74">
        <v>128</v>
      </c>
      <c r="Q1268" s="17">
        <v>515</v>
      </c>
      <c r="R1268" s="17">
        <v>139</v>
      </c>
      <c r="S1268" s="17">
        <v>104</v>
      </c>
      <c r="T1268" s="17">
        <v>179</v>
      </c>
      <c r="U1268" s="55">
        <f>+Table1[[#This Row],[Thames Turbo Sprint Triathlon]]/$M$3</f>
        <v>0.90099009900990101</v>
      </c>
      <c r="V1268" s="55">
        <f t="shared" si="454"/>
        <v>1</v>
      </c>
      <c r="W1268" s="55">
        <f t="shared" si="455"/>
        <v>1</v>
      </c>
      <c r="X1268" s="55">
        <f t="shared" si="456"/>
        <v>1</v>
      </c>
      <c r="Y1268" s="55">
        <f t="shared" si="457"/>
        <v>1</v>
      </c>
      <c r="Z1268" s="55">
        <f>+Table1[[#This Row],[Hillingdon Sprint Triathlon]]/$R$3</f>
        <v>1</v>
      </c>
      <c r="AA1268" s="55">
        <f>+Table1[[#This Row],[London Fields]]/$S$3</f>
        <v>1</v>
      </c>
      <c r="AB1268" s="55">
        <f>+Table1[[#This Row],[Jekyll &amp; Hyde Park Duathlon]]/$T$3</f>
        <v>1</v>
      </c>
      <c r="AC1268" s="65">
        <f t="shared" si="458"/>
        <v>3.9009900990099009</v>
      </c>
      <c r="AD1268" s="55"/>
      <c r="AE1268" s="55"/>
      <c r="AF1268" s="55"/>
      <c r="AG1268" s="55">
        <f t="shared" si="473"/>
        <v>3.9009900990099009</v>
      </c>
      <c r="AH1268" s="55"/>
      <c r="AI1268" s="55"/>
      <c r="AJ1268" s="73">
        <f>COUNT(Table1[[#This Row],[F open]:[M SuperVet]])</f>
        <v>1</v>
      </c>
    </row>
    <row r="1269" spans="1:36" hidden="1" x14ac:dyDescent="0.2">
      <c r="A1269" s="16" t="str">
        <f t="shared" si="471"/>
        <v xml:space="preserve"> </v>
      </c>
      <c r="B1269" s="16" t="s">
        <v>909</v>
      </c>
      <c r="C1269" s="15"/>
      <c r="D1269" s="29" t="s">
        <v>397</v>
      </c>
      <c r="E1269" s="29" t="s">
        <v>188</v>
      </c>
      <c r="F1269" s="82">
        <f t="shared" si="453"/>
        <v>868</v>
      </c>
      <c r="G1269" s="82" t="str">
        <f>IF(Table1[[#This Row],[F open]]=""," ",RANK(AD1269,$AD$5:$AD$1454,1))</f>
        <v xml:space="preserve"> </v>
      </c>
      <c r="H1269" s="82" t="str">
        <f>IF(Table1[[#This Row],[F Vet]]=""," ",RANK(AE1269,$AE$5:$AE$1454,1))</f>
        <v xml:space="preserve"> </v>
      </c>
      <c r="I1269" s="82" t="str">
        <f>IF(Table1[[#This Row],[F SuperVet]]=""," ",RANK(AF1269,$AF$5:$AF$1454,1))</f>
        <v xml:space="preserve"> </v>
      </c>
      <c r="J1269" s="82" t="str">
        <f>IF(Table1[[#This Row],[M Open]]=""," ",RANK(AG1269,$AG$5:$AG$1454,1))</f>
        <v xml:space="preserve"> </v>
      </c>
      <c r="K1269" s="82">
        <f>IF(Table1[[#This Row],[M Vet]]=""," ",RANK(AH1269,$AH$5:$AH$1454,1))</f>
        <v>217</v>
      </c>
      <c r="L1269" s="82" t="str">
        <f>IF(Table1[[#This Row],[M SuperVet]]=""," ",RANK(AI1269,$AI$5:$AI$1454,1))</f>
        <v xml:space="preserve"> </v>
      </c>
      <c r="M1269" s="74">
        <v>247</v>
      </c>
      <c r="N1269" s="74">
        <v>176</v>
      </c>
      <c r="O1269" s="74">
        <v>47</v>
      </c>
      <c r="P1269" s="74">
        <v>128</v>
      </c>
      <c r="Q1269" s="17">
        <v>515</v>
      </c>
      <c r="R1269" s="17">
        <v>139</v>
      </c>
      <c r="S1269" s="17">
        <v>104</v>
      </c>
      <c r="T1269" s="17">
        <v>179</v>
      </c>
      <c r="U1269" s="55">
        <f>+Table1[[#This Row],[Thames Turbo Sprint Triathlon]]/$M$3</f>
        <v>0.61138613861386137</v>
      </c>
      <c r="V1269" s="55">
        <f t="shared" si="454"/>
        <v>1</v>
      </c>
      <c r="W1269" s="55">
        <f t="shared" si="455"/>
        <v>1</v>
      </c>
      <c r="X1269" s="55">
        <f t="shared" si="456"/>
        <v>1</v>
      </c>
      <c r="Y1269" s="55">
        <f t="shared" si="457"/>
        <v>1</v>
      </c>
      <c r="Z1269" s="55">
        <f>+Table1[[#This Row],[Hillingdon Sprint Triathlon]]/$R$3</f>
        <v>1</v>
      </c>
      <c r="AA1269" s="55">
        <f>+Table1[[#This Row],[London Fields]]/$S$3</f>
        <v>1</v>
      </c>
      <c r="AB1269" s="55">
        <f>+Table1[[#This Row],[Jekyll &amp; Hyde Park Duathlon]]/$T$3</f>
        <v>1</v>
      </c>
      <c r="AC1269" s="65">
        <f t="shared" si="458"/>
        <v>3.6113861386138613</v>
      </c>
      <c r="AD1269" s="55"/>
      <c r="AE1269" s="55"/>
      <c r="AF1269" s="55"/>
      <c r="AG1269" s="55"/>
      <c r="AH1269" s="55">
        <f>+AC1269</f>
        <v>3.6113861386138613</v>
      </c>
      <c r="AI1269" s="55"/>
      <c r="AJ1269" s="73">
        <f>COUNT(Table1[[#This Row],[F open]:[M SuperVet]])</f>
        <v>1</v>
      </c>
    </row>
    <row r="1270" spans="1:36" hidden="1" x14ac:dyDescent="0.2">
      <c r="A1270" s="16" t="str">
        <f t="shared" si="471"/>
        <v xml:space="preserve"> </v>
      </c>
      <c r="B1270" s="16" t="s">
        <v>1360</v>
      </c>
      <c r="C1270" s="15" t="s">
        <v>135</v>
      </c>
      <c r="D1270" s="29" t="s">
        <v>217</v>
      </c>
      <c r="E1270" s="29" t="s">
        <v>188</v>
      </c>
      <c r="F1270" s="82">
        <f t="shared" si="453"/>
        <v>217</v>
      </c>
      <c r="G1270" s="82" t="str">
        <f>IF(Table1[[#This Row],[F open]]=""," ",RANK(AD1270,$AD$5:$AD$1454,1))</f>
        <v xml:space="preserve"> </v>
      </c>
      <c r="H1270" s="82" t="str">
        <f>IF(Table1[[#This Row],[F Vet]]=""," ",RANK(AE1270,$AE$5:$AE$1454,1))</f>
        <v xml:space="preserve"> </v>
      </c>
      <c r="I1270" s="82" t="str">
        <f>IF(Table1[[#This Row],[F SuperVet]]=""," ",RANK(AF1270,$AF$5:$AF$1454,1))</f>
        <v xml:space="preserve"> </v>
      </c>
      <c r="J1270" s="82">
        <f>IF(Table1[[#This Row],[M Open]]=""," ",RANK(AG1270,$AG$5:$AG$1454,1))</f>
        <v>128</v>
      </c>
      <c r="K1270" s="82" t="str">
        <f>IF(Table1[[#This Row],[M Vet]]=""," ",RANK(AH1270,$AH$5:$AH$1454,1))</f>
        <v xml:space="preserve"> </v>
      </c>
      <c r="L1270" s="82" t="str">
        <f>IF(Table1[[#This Row],[M SuperVet]]=""," ",RANK(AI1270,$AI$5:$AI$1454,1))</f>
        <v xml:space="preserve"> </v>
      </c>
      <c r="M1270" s="74">
        <v>404</v>
      </c>
      <c r="N1270" s="74">
        <v>18</v>
      </c>
      <c r="O1270" s="74">
        <v>47</v>
      </c>
      <c r="P1270" s="74">
        <v>128</v>
      </c>
      <c r="Q1270" s="17">
        <v>515</v>
      </c>
      <c r="R1270" s="17">
        <v>139</v>
      </c>
      <c r="S1270" s="17">
        <v>104</v>
      </c>
      <c r="T1270" s="17">
        <v>179</v>
      </c>
      <c r="U1270" s="55">
        <f>+Table1[[#This Row],[Thames Turbo Sprint Triathlon]]/$M$3</f>
        <v>1</v>
      </c>
      <c r="V1270" s="55">
        <f t="shared" si="454"/>
        <v>0.10227272727272728</v>
      </c>
      <c r="W1270" s="55">
        <f t="shared" si="455"/>
        <v>1</v>
      </c>
      <c r="X1270" s="55">
        <f t="shared" si="456"/>
        <v>1</v>
      </c>
      <c r="Y1270" s="55">
        <f t="shared" si="457"/>
        <v>1</v>
      </c>
      <c r="Z1270" s="55">
        <f>+Table1[[#This Row],[Hillingdon Sprint Triathlon]]/$R$3</f>
        <v>1</v>
      </c>
      <c r="AA1270" s="55">
        <f>+Table1[[#This Row],[London Fields]]/$S$3</f>
        <v>1</v>
      </c>
      <c r="AB1270" s="55">
        <f>+Table1[[#This Row],[Jekyll &amp; Hyde Park Duathlon]]/$T$3</f>
        <v>1</v>
      </c>
      <c r="AC1270" s="65">
        <f t="shared" si="458"/>
        <v>3.1022727272727275</v>
      </c>
      <c r="AD1270" s="55"/>
      <c r="AE1270" s="55"/>
      <c r="AF1270" s="55"/>
      <c r="AG1270" s="55">
        <f>+AC1270</f>
        <v>3.1022727272727275</v>
      </c>
      <c r="AH1270" s="55"/>
      <c r="AI1270" s="55"/>
      <c r="AJ1270" s="73">
        <f>COUNT(Table1[[#This Row],[F open]:[M SuperVet]])</f>
        <v>1</v>
      </c>
    </row>
    <row r="1271" spans="1:36" hidden="1" x14ac:dyDescent="0.2">
      <c r="A1271" s="16" t="str">
        <f t="shared" si="471"/>
        <v xml:space="preserve"> </v>
      </c>
      <c r="B1271" s="16" t="s">
        <v>2037</v>
      </c>
      <c r="C1271" s="15"/>
      <c r="D1271" s="29" t="s">
        <v>397</v>
      </c>
      <c r="E1271" s="29" t="s">
        <v>1530</v>
      </c>
      <c r="F1271" s="82">
        <f t="shared" si="453"/>
        <v>1183</v>
      </c>
      <c r="G1271" s="82" t="str">
        <f>IF(Table1[[#This Row],[F open]]=""," ",RANK(AD1271,$AD$5:$AD$1454,1))</f>
        <v xml:space="preserve"> </v>
      </c>
      <c r="H1271" s="82" t="str">
        <f>IF(Table1[[#This Row],[F Vet]]=""," ",RANK(AE1271,$AE$5:$AE$1454,1))</f>
        <v xml:space="preserve"> </v>
      </c>
      <c r="I1271" s="82" t="str">
        <f>IF(Table1[[#This Row],[F SuperVet]]=""," ",RANK(AF1271,$AF$5:$AF$1454,1))</f>
        <v xml:space="preserve"> </v>
      </c>
      <c r="J1271" s="82" t="str">
        <f>IF(Table1[[#This Row],[M Open]]=""," ",RANK(AG1271,$AG$5:$AG$1454,1))</f>
        <v xml:space="preserve"> </v>
      </c>
      <c r="K1271" s="82">
        <f>IF(Table1[[#This Row],[M Vet]]=""," ",RANK(AH1271,$AH$5:$AH$1454,1))</f>
        <v>290</v>
      </c>
      <c r="L1271" s="82" t="str">
        <f>IF(Table1[[#This Row],[M SuperVet]]=""," ",RANK(AI1271,$AI$5:$AI$1454,1))</f>
        <v xml:space="preserve"> </v>
      </c>
      <c r="M1271" s="74">
        <v>404</v>
      </c>
      <c r="N1271" s="74">
        <v>176</v>
      </c>
      <c r="O1271" s="74">
        <v>47</v>
      </c>
      <c r="P1271" s="74">
        <v>128</v>
      </c>
      <c r="Q1271" s="17">
        <v>515</v>
      </c>
      <c r="R1271" s="17">
        <v>115</v>
      </c>
      <c r="S1271" s="17">
        <v>104</v>
      </c>
      <c r="T1271" s="17">
        <v>179</v>
      </c>
      <c r="U1271" s="55">
        <f>+Table1[[#This Row],[Thames Turbo Sprint Triathlon]]/$M$3</f>
        <v>1</v>
      </c>
      <c r="V1271" s="55">
        <f t="shared" si="454"/>
        <v>1</v>
      </c>
      <c r="W1271" s="55">
        <f t="shared" si="455"/>
        <v>1</v>
      </c>
      <c r="X1271" s="55">
        <f t="shared" si="456"/>
        <v>1</v>
      </c>
      <c r="Y1271" s="55">
        <f t="shared" si="457"/>
        <v>1</v>
      </c>
      <c r="Z1271" s="55">
        <f>+Table1[[#This Row],[Hillingdon Sprint Triathlon]]/$R$3</f>
        <v>0.82733812949640284</v>
      </c>
      <c r="AA1271" s="55">
        <f>+Table1[[#This Row],[London Fields]]/$S$3</f>
        <v>1</v>
      </c>
      <c r="AB1271" s="55">
        <f>+Table1[[#This Row],[Jekyll &amp; Hyde Park Duathlon]]/$T$3</f>
        <v>1</v>
      </c>
      <c r="AC1271" s="65">
        <f t="shared" si="458"/>
        <v>3.8273381294964031</v>
      </c>
      <c r="AD1271" s="55"/>
      <c r="AE1271" s="55"/>
      <c r="AF1271" s="55"/>
      <c r="AG1271" s="55"/>
      <c r="AH1271" s="55">
        <f>+AC1271</f>
        <v>3.8273381294964031</v>
      </c>
      <c r="AI1271" s="55"/>
      <c r="AJ1271" s="73">
        <f>COUNT(Table1[[#This Row],[F open]:[M SuperVet]])</f>
        <v>1</v>
      </c>
    </row>
    <row r="1272" spans="1:36" hidden="1" x14ac:dyDescent="0.2">
      <c r="A1272" s="16" t="str">
        <f t="shared" si="471"/>
        <v xml:space="preserve"> </v>
      </c>
      <c r="B1272" s="16" t="s">
        <v>2084</v>
      </c>
      <c r="C1272" s="15" t="s">
        <v>1664</v>
      </c>
      <c r="D1272" s="29" t="s">
        <v>217</v>
      </c>
      <c r="E1272" s="29" t="s">
        <v>188</v>
      </c>
      <c r="F1272" s="82">
        <f t="shared" si="453"/>
        <v>464</v>
      </c>
      <c r="G1272" s="82" t="str">
        <f>IF(Table1[[#This Row],[F open]]=""," ",RANK(AD1272,$AD$5:$AD$1454,1))</f>
        <v xml:space="preserve"> </v>
      </c>
      <c r="H1272" s="82" t="str">
        <f>IF(Table1[[#This Row],[F Vet]]=""," ",RANK(AE1272,$AE$5:$AE$1454,1))</f>
        <v xml:space="preserve"> </v>
      </c>
      <c r="I1272" s="82" t="str">
        <f>IF(Table1[[#This Row],[F SuperVet]]=""," ",RANK(AF1272,$AF$5:$AF$1454,1))</f>
        <v xml:space="preserve"> </v>
      </c>
      <c r="J1272" s="82">
        <f>IF(Table1[[#This Row],[M Open]]=""," ",RANK(AG1272,$AG$5:$AG$1454,1))</f>
        <v>267</v>
      </c>
      <c r="K1272" s="82" t="str">
        <f>IF(Table1[[#This Row],[M Vet]]=""," ",RANK(AH1272,$AH$5:$AH$1454,1))</f>
        <v xml:space="preserve"> </v>
      </c>
      <c r="L1272" s="82" t="str">
        <f>IF(Table1[[#This Row],[M SuperVet]]=""," ",RANK(AI1272,$AI$5:$AI$1454,1))</f>
        <v xml:space="preserve"> </v>
      </c>
      <c r="M1272" s="74">
        <v>404</v>
      </c>
      <c r="N1272" s="74">
        <v>176</v>
      </c>
      <c r="O1272" s="74">
        <v>47</v>
      </c>
      <c r="P1272" s="74">
        <v>128</v>
      </c>
      <c r="Q1272" s="17">
        <v>515</v>
      </c>
      <c r="R1272" s="17">
        <v>139</v>
      </c>
      <c r="S1272" s="17">
        <v>31</v>
      </c>
      <c r="T1272" s="17">
        <v>179</v>
      </c>
      <c r="U1272" s="55">
        <f>+Table1[[#This Row],[Thames Turbo Sprint Triathlon]]/$M$3</f>
        <v>1</v>
      </c>
      <c r="V1272" s="55">
        <f t="shared" si="454"/>
        <v>1</v>
      </c>
      <c r="W1272" s="55">
        <f t="shared" si="455"/>
        <v>1</v>
      </c>
      <c r="X1272" s="55">
        <f t="shared" si="456"/>
        <v>1</v>
      </c>
      <c r="Y1272" s="55">
        <f t="shared" si="457"/>
        <v>1</v>
      </c>
      <c r="Z1272" s="55">
        <f>+Table1[[#This Row],[Hillingdon Sprint Triathlon]]/$R$3</f>
        <v>1</v>
      </c>
      <c r="AA1272" s="55">
        <f>+Table1[[#This Row],[London Fields]]/$S$3</f>
        <v>0.29807692307692307</v>
      </c>
      <c r="AB1272" s="55">
        <f>+Table1[[#This Row],[Jekyll &amp; Hyde Park Duathlon]]/$T$3</f>
        <v>1</v>
      </c>
      <c r="AC1272" s="65">
        <f t="shared" si="458"/>
        <v>3.2980769230769234</v>
      </c>
      <c r="AD1272" s="55"/>
      <c r="AE1272" s="55"/>
      <c r="AF1272" s="55"/>
      <c r="AG1272" s="55">
        <f t="shared" ref="AG1272:AG1273" si="474">+AC1272</f>
        <v>3.2980769230769234</v>
      </c>
      <c r="AH1272" s="55"/>
      <c r="AI1272" s="55"/>
      <c r="AJ1272" s="73">
        <f>COUNT(Table1[[#This Row],[F open]:[M SuperVet]])</f>
        <v>1</v>
      </c>
    </row>
    <row r="1273" spans="1:36" hidden="1" x14ac:dyDescent="0.2">
      <c r="A1273" s="16" t="str">
        <f t="shared" si="471"/>
        <v xml:space="preserve"> </v>
      </c>
      <c r="B1273" s="16" t="s">
        <v>2226</v>
      </c>
      <c r="C1273" s="15" t="s">
        <v>70</v>
      </c>
      <c r="D1273" s="29" t="s">
        <v>217</v>
      </c>
      <c r="E1273" s="29" t="s">
        <v>188</v>
      </c>
      <c r="F1273" s="82">
        <f t="shared" si="453"/>
        <v>954</v>
      </c>
      <c r="G1273" s="82" t="str">
        <f>IF(Table1[[#This Row],[F open]]=""," ",RANK(AD1273,$AD$5:$AD$1454,1))</f>
        <v xml:space="preserve"> </v>
      </c>
      <c r="H1273" s="82" t="str">
        <f>IF(Table1[[#This Row],[F Vet]]=""," ",RANK(AE1273,$AE$5:$AE$1454,1))</f>
        <v xml:space="preserve"> </v>
      </c>
      <c r="I1273" s="82" t="str">
        <f>IF(Table1[[#This Row],[F SuperVet]]=""," ",RANK(AF1273,$AF$5:$AF$1454,1))</f>
        <v xml:space="preserve"> </v>
      </c>
      <c r="J1273" s="82">
        <f>IF(Table1[[#This Row],[M Open]]=""," ",RANK(AG1273,$AG$5:$AG$1454,1))</f>
        <v>478</v>
      </c>
      <c r="K1273" s="82" t="str">
        <f>IF(Table1[[#This Row],[M Vet]]=""," ",RANK(AH1273,$AH$5:$AH$1454,1))</f>
        <v xml:space="preserve"> </v>
      </c>
      <c r="L1273" s="82" t="str">
        <f>IF(Table1[[#This Row],[M SuperVet]]=""," ",RANK(AI1273,$AI$5:$AI$1454,1))</f>
        <v xml:space="preserve"> </v>
      </c>
      <c r="M1273" s="74">
        <v>404</v>
      </c>
      <c r="N1273" s="74">
        <v>176</v>
      </c>
      <c r="O1273" s="74">
        <v>47</v>
      </c>
      <c r="P1273" s="74">
        <v>128</v>
      </c>
      <c r="Q1273" s="17">
        <v>515</v>
      </c>
      <c r="R1273" s="17">
        <v>139</v>
      </c>
      <c r="S1273" s="17">
        <v>104</v>
      </c>
      <c r="T1273" s="17">
        <v>120</v>
      </c>
      <c r="U1273" s="55">
        <f>+Table1[[#This Row],[Thames Turbo Sprint Triathlon]]/$M$3</f>
        <v>1</v>
      </c>
      <c r="V1273" s="55">
        <f t="shared" si="454"/>
        <v>1</v>
      </c>
      <c r="W1273" s="55">
        <f t="shared" si="455"/>
        <v>1</v>
      </c>
      <c r="X1273" s="55">
        <f t="shared" si="456"/>
        <v>1</v>
      </c>
      <c r="Y1273" s="55">
        <f t="shared" si="457"/>
        <v>1</v>
      </c>
      <c r="Z1273" s="55">
        <f>+Table1[[#This Row],[Hillingdon Sprint Triathlon]]/$R$3</f>
        <v>1</v>
      </c>
      <c r="AA1273" s="55">
        <f>+Table1[[#This Row],[London Fields]]/$S$3</f>
        <v>1</v>
      </c>
      <c r="AB1273" s="55">
        <f>+Table1[[#This Row],[Jekyll &amp; Hyde Park Duathlon]]/$T$3</f>
        <v>0.67039106145251393</v>
      </c>
      <c r="AC1273" s="65">
        <f t="shared" si="458"/>
        <v>3.6703910614525137</v>
      </c>
      <c r="AD1273" s="55"/>
      <c r="AE1273" s="55"/>
      <c r="AF1273" s="55"/>
      <c r="AG1273" s="55">
        <f t="shared" si="474"/>
        <v>3.6703910614525137</v>
      </c>
      <c r="AH1273" s="55"/>
      <c r="AI1273" s="55"/>
      <c r="AJ1273" s="73">
        <f>COUNT(Table1[[#This Row],[F open]:[M SuperVet]])</f>
        <v>1</v>
      </c>
    </row>
    <row r="1274" spans="1:36" hidden="1" x14ac:dyDescent="0.2">
      <c r="A1274" s="16" t="str">
        <f t="shared" si="471"/>
        <v xml:space="preserve"> </v>
      </c>
      <c r="B1274" s="16" t="s">
        <v>793</v>
      </c>
      <c r="C1274" s="15" t="s">
        <v>249</v>
      </c>
      <c r="D1274" s="29" t="s">
        <v>397</v>
      </c>
      <c r="E1274" s="29" t="s">
        <v>188</v>
      </c>
      <c r="F1274" s="82">
        <f t="shared" si="453"/>
        <v>68</v>
      </c>
      <c r="G1274" s="82" t="str">
        <f>IF(Table1[[#This Row],[F open]]=""," ",RANK(AD1274,$AD$5:$AD$1454,1))</f>
        <v xml:space="preserve"> </v>
      </c>
      <c r="H1274" s="82" t="str">
        <f>IF(Table1[[#This Row],[F Vet]]=""," ",RANK(AE1274,$AE$5:$AE$1454,1))</f>
        <v xml:space="preserve"> </v>
      </c>
      <c r="I1274" s="82" t="str">
        <f>IF(Table1[[#This Row],[F SuperVet]]=""," ",RANK(AF1274,$AF$5:$AF$1454,1))</f>
        <v xml:space="preserve"> </v>
      </c>
      <c r="J1274" s="82" t="str">
        <f>IF(Table1[[#This Row],[M Open]]=""," ",RANK(AG1274,$AG$5:$AG$1454,1))</f>
        <v xml:space="preserve"> </v>
      </c>
      <c r="K1274" s="82">
        <f>IF(Table1[[#This Row],[M Vet]]=""," ",RANK(AH1274,$AH$5:$AH$1454,1))</f>
        <v>19</v>
      </c>
      <c r="L1274" s="82" t="str">
        <f>IF(Table1[[#This Row],[M SuperVet]]=""," ",RANK(AI1274,$AI$5:$AI$1454,1))</f>
        <v xml:space="preserve"> </v>
      </c>
      <c r="M1274" s="74">
        <v>89</v>
      </c>
      <c r="N1274" s="74">
        <v>37</v>
      </c>
      <c r="O1274" s="74">
        <v>47</v>
      </c>
      <c r="P1274" s="74">
        <v>128</v>
      </c>
      <c r="Q1274" s="17">
        <v>515</v>
      </c>
      <c r="R1274" s="17">
        <v>139</v>
      </c>
      <c r="S1274" s="17">
        <v>104</v>
      </c>
      <c r="T1274" s="17">
        <v>179</v>
      </c>
      <c r="U1274" s="55">
        <f>+Table1[[#This Row],[Thames Turbo Sprint Triathlon]]/$M$3</f>
        <v>0.2202970297029703</v>
      </c>
      <c r="V1274" s="55">
        <f t="shared" si="454"/>
        <v>0.21022727272727273</v>
      </c>
      <c r="W1274" s="55">
        <f t="shared" si="455"/>
        <v>1</v>
      </c>
      <c r="X1274" s="55">
        <f t="shared" si="456"/>
        <v>1</v>
      </c>
      <c r="Y1274" s="55">
        <f t="shared" si="457"/>
        <v>1</v>
      </c>
      <c r="Z1274" s="55">
        <f>+Table1[[#This Row],[Hillingdon Sprint Triathlon]]/$R$3</f>
        <v>1</v>
      </c>
      <c r="AA1274" s="55">
        <f>+Table1[[#This Row],[London Fields]]/$S$3</f>
        <v>1</v>
      </c>
      <c r="AB1274" s="55">
        <f>+Table1[[#This Row],[Jekyll &amp; Hyde Park Duathlon]]/$T$3</f>
        <v>1</v>
      </c>
      <c r="AC1274" s="65">
        <f t="shared" si="458"/>
        <v>2.4305243024302428</v>
      </c>
      <c r="AD1274" s="55"/>
      <c r="AE1274" s="55"/>
      <c r="AF1274" s="55"/>
      <c r="AG1274" s="55"/>
      <c r="AH1274" s="55">
        <f>+AC1274</f>
        <v>2.4305243024302428</v>
      </c>
      <c r="AI1274" s="55"/>
      <c r="AJ1274" s="73">
        <f>COUNT(Table1[[#This Row],[F open]:[M SuperVet]])</f>
        <v>1</v>
      </c>
    </row>
    <row r="1275" spans="1:36" hidden="1" x14ac:dyDescent="0.2">
      <c r="A1275" s="16" t="str">
        <f t="shared" si="471"/>
        <v xml:space="preserve"> </v>
      </c>
      <c r="B1275" s="16" t="s">
        <v>2133</v>
      </c>
      <c r="C1275" s="15" t="s">
        <v>1664</v>
      </c>
      <c r="D1275" s="29" t="s">
        <v>217</v>
      </c>
      <c r="E1275" s="29" t="s">
        <v>188</v>
      </c>
      <c r="F1275" s="82">
        <f t="shared" si="453"/>
        <v>1196</v>
      </c>
      <c r="G1275" s="82" t="str">
        <f>IF(Table1[[#This Row],[F open]]=""," ",RANK(AD1275,$AD$5:$AD$1454,1))</f>
        <v xml:space="preserve"> </v>
      </c>
      <c r="H1275" s="82" t="str">
        <f>IF(Table1[[#This Row],[F Vet]]=""," ",RANK(AE1275,$AE$5:$AE$1454,1))</f>
        <v xml:space="preserve"> </v>
      </c>
      <c r="I1275" s="82" t="str">
        <f>IF(Table1[[#This Row],[F SuperVet]]=""," ",RANK(AF1275,$AF$5:$AF$1454,1))</f>
        <v xml:space="preserve"> </v>
      </c>
      <c r="J1275" s="82">
        <f>IF(Table1[[#This Row],[M Open]]=""," ",RANK(AG1275,$AG$5:$AG$1454,1))</f>
        <v>544</v>
      </c>
      <c r="K1275" s="82" t="str">
        <f>IF(Table1[[#This Row],[M Vet]]=""," ",RANK(AH1275,$AH$5:$AH$1454,1))</f>
        <v xml:space="preserve"> </v>
      </c>
      <c r="L1275" s="82" t="str">
        <f>IF(Table1[[#This Row],[M SuperVet]]=""," ",RANK(AI1275,$AI$5:$AI$1454,1))</f>
        <v xml:space="preserve"> </v>
      </c>
      <c r="M1275" s="74">
        <v>404</v>
      </c>
      <c r="N1275" s="74">
        <v>176</v>
      </c>
      <c r="O1275" s="74">
        <v>47</v>
      </c>
      <c r="P1275" s="74">
        <v>128</v>
      </c>
      <c r="Q1275" s="17">
        <v>515</v>
      </c>
      <c r="R1275" s="17">
        <v>139</v>
      </c>
      <c r="S1275" s="17">
        <v>87</v>
      </c>
      <c r="T1275" s="17">
        <v>179</v>
      </c>
      <c r="U1275" s="55">
        <f>+Table1[[#This Row],[Thames Turbo Sprint Triathlon]]/$M$3</f>
        <v>1</v>
      </c>
      <c r="V1275" s="55">
        <f t="shared" si="454"/>
        <v>1</v>
      </c>
      <c r="W1275" s="55">
        <f t="shared" si="455"/>
        <v>1</v>
      </c>
      <c r="X1275" s="55">
        <f t="shared" si="456"/>
        <v>1</v>
      </c>
      <c r="Y1275" s="55">
        <f t="shared" si="457"/>
        <v>1</v>
      </c>
      <c r="Z1275" s="55">
        <f>+Table1[[#This Row],[Hillingdon Sprint Triathlon]]/$R$3</f>
        <v>1</v>
      </c>
      <c r="AA1275" s="55">
        <f>+Table1[[#This Row],[London Fields]]/$S$3</f>
        <v>0.83653846153846156</v>
      </c>
      <c r="AB1275" s="55">
        <f>+Table1[[#This Row],[Jekyll &amp; Hyde Park Duathlon]]/$T$3</f>
        <v>1</v>
      </c>
      <c r="AC1275" s="65">
        <f t="shared" si="458"/>
        <v>3.8365384615384617</v>
      </c>
      <c r="AD1275" s="55"/>
      <c r="AE1275" s="55"/>
      <c r="AF1275" s="55"/>
      <c r="AG1275" s="55">
        <f>+AC1275</f>
        <v>3.8365384615384617</v>
      </c>
      <c r="AH1275" s="55"/>
      <c r="AI1275" s="55"/>
      <c r="AJ1275" s="73">
        <f>COUNT(Table1[[#This Row],[F open]:[M SuperVet]])</f>
        <v>1</v>
      </c>
    </row>
    <row r="1276" spans="1:36" hidden="1" x14ac:dyDescent="0.2">
      <c r="A1276" s="16" t="str">
        <f t="shared" si="471"/>
        <v xml:space="preserve"> </v>
      </c>
      <c r="B1276" s="16" t="s">
        <v>847</v>
      </c>
      <c r="C1276" s="15"/>
      <c r="D1276" s="29" t="s">
        <v>397</v>
      </c>
      <c r="E1276" s="29" t="s">
        <v>188</v>
      </c>
      <c r="F1276" s="82">
        <f t="shared" si="453"/>
        <v>604</v>
      </c>
      <c r="G1276" s="82" t="str">
        <f>IF(Table1[[#This Row],[F open]]=""," ",RANK(AD1276,$AD$5:$AD$1454,1))</f>
        <v xml:space="preserve"> </v>
      </c>
      <c r="H1276" s="82" t="str">
        <f>IF(Table1[[#This Row],[F Vet]]=""," ",RANK(AE1276,$AE$5:$AE$1454,1))</f>
        <v xml:space="preserve"> </v>
      </c>
      <c r="I1276" s="82" t="str">
        <f>IF(Table1[[#This Row],[F SuperVet]]=""," ",RANK(AF1276,$AF$5:$AF$1454,1))</f>
        <v xml:space="preserve"> </v>
      </c>
      <c r="J1276" s="82" t="str">
        <f>IF(Table1[[#This Row],[M Open]]=""," ",RANK(AG1276,$AG$5:$AG$1454,1))</f>
        <v xml:space="preserve"> </v>
      </c>
      <c r="K1276" s="82">
        <f>IF(Table1[[#This Row],[M Vet]]=""," ",RANK(AH1276,$AH$5:$AH$1454,1))</f>
        <v>150</v>
      </c>
      <c r="L1276" s="82" t="str">
        <f>IF(Table1[[#This Row],[M SuperVet]]=""," ",RANK(AI1276,$AI$5:$AI$1454,1))</f>
        <v xml:space="preserve"> </v>
      </c>
      <c r="M1276" s="74">
        <v>166</v>
      </c>
      <c r="N1276" s="74">
        <v>176</v>
      </c>
      <c r="O1276" s="74">
        <v>47</v>
      </c>
      <c r="P1276" s="74">
        <v>128</v>
      </c>
      <c r="Q1276" s="17">
        <v>515</v>
      </c>
      <c r="R1276" s="17">
        <v>139</v>
      </c>
      <c r="S1276" s="17">
        <v>104</v>
      </c>
      <c r="T1276" s="17">
        <v>179</v>
      </c>
      <c r="U1276" s="55">
        <f>+Table1[[#This Row],[Thames Turbo Sprint Triathlon]]/$M$3</f>
        <v>0.41089108910891087</v>
      </c>
      <c r="V1276" s="55">
        <f t="shared" si="454"/>
        <v>1</v>
      </c>
      <c r="W1276" s="55">
        <f t="shared" si="455"/>
        <v>1</v>
      </c>
      <c r="X1276" s="55">
        <f t="shared" si="456"/>
        <v>1</v>
      </c>
      <c r="Y1276" s="55">
        <f t="shared" si="457"/>
        <v>1</v>
      </c>
      <c r="Z1276" s="55">
        <f>+Table1[[#This Row],[Hillingdon Sprint Triathlon]]/$R$3</f>
        <v>1</v>
      </c>
      <c r="AA1276" s="55">
        <f>+Table1[[#This Row],[London Fields]]/$S$3</f>
        <v>1</v>
      </c>
      <c r="AB1276" s="55">
        <f>+Table1[[#This Row],[Jekyll &amp; Hyde Park Duathlon]]/$T$3</f>
        <v>1</v>
      </c>
      <c r="AC1276" s="65">
        <f t="shared" si="458"/>
        <v>3.4108910891089108</v>
      </c>
      <c r="AD1276" s="55"/>
      <c r="AE1276" s="55"/>
      <c r="AF1276" s="55"/>
      <c r="AG1276" s="55"/>
      <c r="AH1276" s="55">
        <f t="shared" ref="AH1276:AH1278" si="475">+AC1276</f>
        <v>3.4108910891089108</v>
      </c>
      <c r="AI1276" s="55"/>
      <c r="AJ1276" s="73">
        <f>COUNT(Table1[[#This Row],[F open]:[M SuperVet]])</f>
        <v>1</v>
      </c>
    </row>
    <row r="1277" spans="1:36" hidden="1" x14ac:dyDescent="0.2">
      <c r="A1277" s="16" t="str">
        <f t="shared" si="471"/>
        <v xml:space="preserve"> </v>
      </c>
      <c r="B1277" s="16" t="s">
        <v>515</v>
      </c>
      <c r="C1277" s="15" t="s">
        <v>52</v>
      </c>
      <c r="D1277" s="29" t="s">
        <v>397</v>
      </c>
      <c r="E1277" s="29" t="s">
        <v>188</v>
      </c>
      <c r="F1277" s="82">
        <f t="shared" si="453"/>
        <v>552</v>
      </c>
      <c r="G1277" s="82" t="str">
        <f>IF(Table1[[#This Row],[F open]]=""," ",RANK(AD1277,$AD$5:$AD$1454,1))</f>
        <v xml:space="preserve"> </v>
      </c>
      <c r="H1277" s="82" t="str">
        <f>IF(Table1[[#This Row],[F Vet]]=""," ",RANK(AE1277,$AE$5:$AE$1454,1))</f>
        <v xml:space="preserve"> </v>
      </c>
      <c r="I1277" s="82" t="str">
        <f>IF(Table1[[#This Row],[F SuperVet]]=""," ",RANK(AF1277,$AF$5:$AF$1454,1))</f>
        <v xml:space="preserve"> </v>
      </c>
      <c r="J1277" s="82" t="str">
        <f>IF(Table1[[#This Row],[M Open]]=""," ",RANK(AG1277,$AG$5:$AG$1454,1))</f>
        <v xml:space="preserve"> </v>
      </c>
      <c r="K1277" s="82">
        <f>IF(Table1[[#This Row],[M Vet]]=""," ",RANK(AH1277,$AH$5:$AH$1454,1))</f>
        <v>138</v>
      </c>
      <c r="L1277" s="82" t="str">
        <f>IF(Table1[[#This Row],[M SuperVet]]=""," ",RANK(AI1277,$AI$5:$AI$1454,1))</f>
        <v xml:space="preserve"> </v>
      </c>
      <c r="M1277" s="74">
        <v>404</v>
      </c>
      <c r="N1277" s="74">
        <v>176</v>
      </c>
      <c r="O1277" s="74">
        <v>47</v>
      </c>
      <c r="P1277" s="74">
        <v>128</v>
      </c>
      <c r="Q1277" s="17">
        <v>190</v>
      </c>
      <c r="R1277" s="17">
        <v>139</v>
      </c>
      <c r="S1277" s="17">
        <v>104</v>
      </c>
      <c r="T1277" s="17">
        <v>179</v>
      </c>
      <c r="U1277" s="55">
        <f>+Table1[[#This Row],[Thames Turbo Sprint Triathlon]]/$M$3</f>
        <v>1</v>
      </c>
      <c r="V1277" s="55">
        <f t="shared" si="454"/>
        <v>1</v>
      </c>
      <c r="W1277" s="55">
        <f t="shared" si="455"/>
        <v>1</v>
      </c>
      <c r="X1277" s="55">
        <f t="shared" si="456"/>
        <v>1</v>
      </c>
      <c r="Y1277" s="55">
        <f t="shared" si="457"/>
        <v>0.36893203883495146</v>
      </c>
      <c r="Z1277" s="55">
        <f>+Table1[[#This Row],[Hillingdon Sprint Triathlon]]/$R$3</f>
        <v>1</v>
      </c>
      <c r="AA1277" s="55">
        <f>+Table1[[#This Row],[London Fields]]/$S$3</f>
        <v>1</v>
      </c>
      <c r="AB1277" s="55">
        <f>+Table1[[#This Row],[Jekyll &amp; Hyde Park Duathlon]]/$T$3</f>
        <v>1</v>
      </c>
      <c r="AC1277" s="65">
        <f t="shared" si="458"/>
        <v>3.3689320388349513</v>
      </c>
      <c r="AD1277" s="55"/>
      <c r="AE1277" s="55"/>
      <c r="AF1277" s="55"/>
      <c r="AG1277" s="55"/>
      <c r="AH1277" s="55">
        <f t="shared" si="475"/>
        <v>3.3689320388349513</v>
      </c>
      <c r="AI1277" s="55"/>
      <c r="AJ1277" s="73">
        <f>COUNT(Table1[[#This Row],[F open]:[M SuperVet]])</f>
        <v>1</v>
      </c>
    </row>
    <row r="1278" spans="1:36" hidden="1" x14ac:dyDescent="0.2">
      <c r="A1278" s="16" t="str">
        <f t="shared" si="471"/>
        <v xml:space="preserve"> </v>
      </c>
      <c r="B1278" s="16" t="s">
        <v>544</v>
      </c>
      <c r="C1278" s="15"/>
      <c r="D1278" s="29" t="s">
        <v>397</v>
      </c>
      <c r="E1278" s="29" t="s">
        <v>188</v>
      </c>
      <c r="F1278" s="82">
        <f t="shared" si="453"/>
        <v>875</v>
      </c>
      <c r="G1278" s="82" t="str">
        <f>IF(Table1[[#This Row],[F open]]=""," ",RANK(AD1278,$AD$5:$AD$1454,1))</f>
        <v xml:space="preserve"> </v>
      </c>
      <c r="H1278" s="82" t="str">
        <f>IF(Table1[[#This Row],[F Vet]]=""," ",RANK(AE1278,$AE$5:$AE$1454,1))</f>
        <v xml:space="preserve"> </v>
      </c>
      <c r="I1278" s="82" t="str">
        <f>IF(Table1[[#This Row],[F SuperVet]]=""," ",RANK(AF1278,$AF$5:$AF$1454,1))</f>
        <v xml:space="preserve"> </v>
      </c>
      <c r="J1278" s="82" t="str">
        <f>IF(Table1[[#This Row],[M Open]]=""," ",RANK(AG1278,$AG$5:$AG$1454,1))</f>
        <v xml:space="preserve"> </v>
      </c>
      <c r="K1278" s="82">
        <f>IF(Table1[[#This Row],[M Vet]]=""," ",RANK(AH1278,$AH$5:$AH$1454,1))</f>
        <v>219</v>
      </c>
      <c r="L1278" s="82" t="str">
        <f>IF(Table1[[#This Row],[M SuperVet]]=""," ",RANK(AI1278,$AI$5:$AI$1454,1))</f>
        <v xml:space="preserve"> </v>
      </c>
      <c r="M1278" s="74">
        <v>404</v>
      </c>
      <c r="N1278" s="74">
        <v>176</v>
      </c>
      <c r="O1278" s="74">
        <v>47</v>
      </c>
      <c r="P1278" s="74">
        <v>128</v>
      </c>
      <c r="Q1278" s="17">
        <v>317</v>
      </c>
      <c r="R1278" s="17">
        <v>139</v>
      </c>
      <c r="S1278" s="17">
        <v>104</v>
      </c>
      <c r="T1278" s="17">
        <v>179</v>
      </c>
      <c r="U1278" s="55">
        <f>+Table1[[#This Row],[Thames Turbo Sprint Triathlon]]/$M$3</f>
        <v>1</v>
      </c>
      <c r="V1278" s="55">
        <f t="shared" si="454"/>
        <v>1</v>
      </c>
      <c r="W1278" s="55">
        <f t="shared" si="455"/>
        <v>1</v>
      </c>
      <c r="X1278" s="55">
        <f t="shared" si="456"/>
        <v>1</v>
      </c>
      <c r="Y1278" s="55">
        <f t="shared" si="457"/>
        <v>0.61553398058252429</v>
      </c>
      <c r="Z1278" s="55">
        <f>+Table1[[#This Row],[Hillingdon Sprint Triathlon]]/$R$3</f>
        <v>1</v>
      </c>
      <c r="AA1278" s="55">
        <f>+Table1[[#This Row],[London Fields]]/$S$3</f>
        <v>1</v>
      </c>
      <c r="AB1278" s="55">
        <f>+Table1[[#This Row],[Jekyll &amp; Hyde Park Duathlon]]/$T$3</f>
        <v>1</v>
      </c>
      <c r="AC1278" s="65">
        <f t="shared" si="458"/>
        <v>3.6155339805825242</v>
      </c>
      <c r="AD1278" s="55"/>
      <c r="AE1278" s="55"/>
      <c r="AF1278" s="55"/>
      <c r="AG1278" s="55"/>
      <c r="AH1278" s="55">
        <f t="shared" si="475"/>
        <v>3.6155339805825242</v>
      </c>
      <c r="AI1278" s="55"/>
      <c r="AJ1278" s="73">
        <f>COUNT(Table1[[#This Row],[F open]:[M SuperVet]])</f>
        <v>1</v>
      </c>
    </row>
    <row r="1279" spans="1:36" hidden="1" x14ac:dyDescent="0.2">
      <c r="A1279" s="16" t="str">
        <f t="shared" ref="A1279:A1287" si="476">IF(B1278=B1279,"y"," ")</f>
        <v xml:space="preserve"> </v>
      </c>
      <c r="B1279" s="16" t="s">
        <v>842</v>
      </c>
      <c r="C1279" s="15" t="s">
        <v>53</v>
      </c>
      <c r="D1279" s="29" t="s">
        <v>1059</v>
      </c>
      <c r="E1279" s="29" t="s">
        <v>188</v>
      </c>
      <c r="F1279" s="82">
        <f t="shared" si="453"/>
        <v>101</v>
      </c>
      <c r="G1279" s="82" t="str">
        <f>IF(Table1[[#This Row],[F open]]=""," ",RANK(AD1279,$AD$5:$AD$1454,1))</f>
        <v xml:space="preserve"> </v>
      </c>
      <c r="H1279" s="82" t="str">
        <f>IF(Table1[[#This Row],[F Vet]]=""," ",RANK(AE1279,$AE$5:$AE$1454,1))</f>
        <v xml:space="preserve"> </v>
      </c>
      <c r="I1279" s="82" t="str">
        <f>IF(Table1[[#This Row],[F SuperVet]]=""," ",RANK(AF1279,$AF$5:$AF$1454,1))</f>
        <v xml:space="preserve"> </v>
      </c>
      <c r="J1279" s="82" t="str">
        <f>IF(Table1[[#This Row],[M Open]]=""," ",RANK(AG1279,$AG$5:$AG$1454,1))</f>
        <v xml:space="preserve"> </v>
      </c>
      <c r="K1279" s="82" t="str">
        <f>IF(Table1[[#This Row],[M Vet]]=""," ",RANK(AH1279,$AH$5:$AH$1454,1))</f>
        <v xml:space="preserve"> </v>
      </c>
      <c r="L1279" s="82">
        <f>IF(Table1[[#This Row],[M SuperVet]]=""," ",RANK(AI1279,$AI$5:$AI$1454,1))</f>
        <v>9</v>
      </c>
      <c r="M1279" s="74">
        <v>160</v>
      </c>
      <c r="N1279" s="74">
        <v>176</v>
      </c>
      <c r="O1279" s="74">
        <v>47</v>
      </c>
      <c r="P1279" s="74">
        <v>128</v>
      </c>
      <c r="Q1279" s="17">
        <v>515</v>
      </c>
      <c r="R1279" s="17">
        <v>139</v>
      </c>
      <c r="S1279" s="17">
        <v>104</v>
      </c>
      <c r="T1279" s="17">
        <v>64</v>
      </c>
      <c r="U1279" s="55">
        <f>+Table1[[#This Row],[Thames Turbo Sprint Triathlon]]/$M$3</f>
        <v>0.39603960396039606</v>
      </c>
      <c r="V1279" s="55">
        <f t="shared" si="454"/>
        <v>1</v>
      </c>
      <c r="W1279" s="55">
        <f t="shared" si="455"/>
        <v>1</v>
      </c>
      <c r="X1279" s="55">
        <f t="shared" si="456"/>
        <v>1</v>
      </c>
      <c r="Y1279" s="55">
        <f t="shared" si="457"/>
        <v>1</v>
      </c>
      <c r="Z1279" s="55">
        <f>+Table1[[#This Row],[Hillingdon Sprint Triathlon]]/$R$3</f>
        <v>1</v>
      </c>
      <c r="AA1279" s="55">
        <f>+Table1[[#This Row],[London Fields]]/$S$3</f>
        <v>1</v>
      </c>
      <c r="AB1279" s="55">
        <f>+Table1[[#This Row],[Jekyll &amp; Hyde Park Duathlon]]/$T$3</f>
        <v>0.35754189944134079</v>
      </c>
      <c r="AC1279" s="65">
        <f t="shared" si="458"/>
        <v>2.7535815034017368</v>
      </c>
      <c r="AD1279" s="55"/>
      <c r="AE1279" s="55"/>
      <c r="AF1279" s="55"/>
      <c r="AG1279" s="55"/>
      <c r="AH1279" s="55"/>
      <c r="AI1279" s="55">
        <f>+AC1279</f>
        <v>2.7535815034017368</v>
      </c>
      <c r="AJ1279" s="73">
        <f>COUNT(Table1[[#This Row],[F open]:[M SuperVet]])</f>
        <v>1</v>
      </c>
    </row>
    <row r="1280" spans="1:36" hidden="1" x14ac:dyDescent="0.2">
      <c r="A1280" s="16" t="str">
        <f t="shared" si="476"/>
        <v xml:space="preserve"> </v>
      </c>
      <c r="B1280" s="16" t="s">
        <v>2221</v>
      </c>
      <c r="C1280" s="15" t="s">
        <v>2174</v>
      </c>
      <c r="D1280" s="29" t="s">
        <v>217</v>
      </c>
      <c r="E1280" s="29" t="s">
        <v>188</v>
      </c>
      <c r="F1280" s="82">
        <f t="shared" si="453"/>
        <v>891</v>
      </c>
      <c r="G1280" s="82" t="str">
        <f>IF(Table1[[#This Row],[F open]]=""," ",RANK(AD1280,$AD$5:$AD$1454,1))</f>
        <v xml:space="preserve"> </v>
      </c>
      <c r="H1280" s="82" t="str">
        <f>IF(Table1[[#This Row],[F Vet]]=""," ",RANK(AE1280,$AE$5:$AE$1454,1))</f>
        <v xml:space="preserve"> </v>
      </c>
      <c r="I1280" s="82" t="str">
        <f>IF(Table1[[#This Row],[F SuperVet]]=""," ",RANK(AF1280,$AF$5:$AF$1454,1))</f>
        <v xml:space="preserve"> </v>
      </c>
      <c r="J1280" s="82">
        <f>IF(Table1[[#This Row],[M Open]]=""," ",RANK(AG1280,$AG$5:$AG$1454,1))</f>
        <v>452</v>
      </c>
      <c r="K1280" s="82" t="str">
        <f>IF(Table1[[#This Row],[M Vet]]=""," ",RANK(AH1280,$AH$5:$AH$1454,1))</f>
        <v xml:space="preserve"> </v>
      </c>
      <c r="L1280" s="82" t="str">
        <f>IF(Table1[[#This Row],[M SuperVet]]=""," ",RANK(AI1280,$AI$5:$AI$1454,1))</f>
        <v xml:space="preserve"> </v>
      </c>
      <c r="M1280" s="74">
        <v>404</v>
      </c>
      <c r="N1280" s="74">
        <v>176</v>
      </c>
      <c r="O1280" s="74">
        <v>47</v>
      </c>
      <c r="P1280" s="74">
        <v>128</v>
      </c>
      <c r="Q1280" s="17">
        <v>515</v>
      </c>
      <c r="R1280" s="17">
        <v>139</v>
      </c>
      <c r="S1280" s="17">
        <v>104</v>
      </c>
      <c r="T1280" s="17">
        <v>112</v>
      </c>
      <c r="U1280" s="55">
        <f>+Table1[[#This Row],[Thames Turbo Sprint Triathlon]]/$M$3</f>
        <v>1</v>
      </c>
      <c r="V1280" s="55">
        <f t="shared" si="454"/>
        <v>1</v>
      </c>
      <c r="W1280" s="55">
        <f t="shared" si="455"/>
        <v>1</v>
      </c>
      <c r="X1280" s="55">
        <f t="shared" si="456"/>
        <v>1</v>
      </c>
      <c r="Y1280" s="55">
        <f t="shared" si="457"/>
        <v>1</v>
      </c>
      <c r="Z1280" s="55">
        <f>+Table1[[#This Row],[Hillingdon Sprint Triathlon]]/$R$3</f>
        <v>1</v>
      </c>
      <c r="AA1280" s="55">
        <f>+Table1[[#This Row],[London Fields]]/$S$3</f>
        <v>1</v>
      </c>
      <c r="AB1280" s="55">
        <f>+Table1[[#This Row],[Jekyll &amp; Hyde Park Duathlon]]/$T$3</f>
        <v>0.62569832402234637</v>
      </c>
      <c r="AC1280" s="65">
        <f t="shared" si="458"/>
        <v>3.6256983240223466</v>
      </c>
      <c r="AD1280" s="55"/>
      <c r="AE1280" s="55"/>
      <c r="AF1280" s="55"/>
      <c r="AG1280" s="55">
        <f t="shared" ref="AG1280:AG1285" si="477">+AC1280</f>
        <v>3.6256983240223466</v>
      </c>
      <c r="AH1280" s="55"/>
      <c r="AI1280" s="55"/>
      <c r="AJ1280" s="73">
        <f>COUNT(Table1[[#This Row],[F open]:[M SuperVet]])</f>
        <v>1</v>
      </c>
    </row>
    <row r="1281" spans="1:36" hidden="1" x14ac:dyDescent="0.2">
      <c r="A1281" s="16" t="str">
        <f t="shared" si="476"/>
        <v xml:space="preserve"> </v>
      </c>
      <c r="B1281" s="16" t="s">
        <v>1447</v>
      </c>
      <c r="C1281" s="15"/>
      <c r="D1281" s="29" t="s">
        <v>217</v>
      </c>
      <c r="E1281" s="29" t="s">
        <v>188</v>
      </c>
      <c r="F1281" s="82">
        <f t="shared" si="453"/>
        <v>1010</v>
      </c>
      <c r="G1281" s="82" t="str">
        <f>IF(Table1[[#This Row],[F open]]=""," ",RANK(AD1281,$AD$5:$AD$1454,1))</f>
        <v xml:space="preserve"> </v>
      </c>
      <c r="H1281" s="82" t="str">
        <f>IF(Table1[[#This Row],[F Vet]]=""," ",RANK(AE1281,$AE$5:$AE$1454,1))</f>
        <v xml:space="preserve"> </v>
      </c>
      <c r="I1281" s="82" t="str">
        <f>IF(Table1[[#This Row],[F SuperVet]]=""," ",RANK(AF1281,$AF$5:$AF$1454,1))</f>
        <v xml:space="preserve"> </v>
      </c>
      <c r="J1281" s="82">
        <f>IF(Table1[[#This Row],[M Open]]=""," ",RANK(AG1281,$AG$5:$AG$1454,1))</f>
        <v>492</v>
      </c>
      <c r="K1281" s="82" t="str">
        <f>IF(Table1[[#This Row],[M Vet]]=""," ",RANK(AH1281,$AH$5:$AH$1454,1))</f>
        <v xml:space="preserve"> </v>
      </c>
      <c r="L1281" s="82" t="str">
        <f>IF(Table1[[#This Row],[M SuperVet]]=""," ",RANK(AI1281,$AI$5:$AI$1454,1))</f>
        <v xml:space="preserve"> </v>
      </c>
      <c r="M1281" s="74">
        <v>404</v>
      </c>
      <c r="N1281" s="74">
        <v>125</v>
      </c>
      <c r="O1281" s="74">
        <v>47</v>
      </c>
      <c r="P1281" s="74">
        <v>128</v>
      </c>
      <c r="Q1281" s="17">
        <v>515</v>
      </c>
      <c r="R1281" s="17">
        <v>139</v>
      </c>
      <c r="S1281" s="17">
        <v>104</v>
      </c>
      <c r="T1281" s="17">
        <v>179</v>
      </c>
      <c r="U1281" s="55">
        <f>+Table1[[#This Row],[Thames Turbo Sprint Triathlon]]/$M$3</f>
        <v>1</v>
      </c>
      <c r="V1281" s="55">
        <f t="shared" si="454"/>
        <v>0.71022727272727271</v>
      </c>
      <c r="W1281" s="55">
        <f t="shared" si="455"/>
        <v>1</v>
      </c>
      <c r="X1281" s="55">
        <f t="shared" si="456"/>
        <v>1</v>
      </c>
      <c r="Y1281" s="55">
        <f t="shared" si="457"/>
        <v>1</v>
      </c>
      <c r="Z1281" s="55">
        <f>+Table1[[#This Row],[Hillingdon Sprint Triathlon]]/$R$3</f>
        <v>1</v>
      </c>
      <c r="AA1281" s="55">
        <f>+Table1[[#This Row],[London Fields]]/$S$3</f>
        <v>1</v>
      </c>
      <c r="AB1281" s="55">
        <f>+Table1[[#This Row],[Jekyll &amp; Hyde Park Duathlon]]/$T$3</f>
        <v>1</v>
      </c>
      <c r="AC1281" s="65">
        <f t="shared" si="458"/>
        <v>3.7102272727272725</v>
      </c>
      <c r="AD1281" s="55"/>
      <c r="AE1281" s="55"/>
      <c r="AF1281" s="55"/>
      <c r="AG1281" s="55">
        <f t="shared" si="477"/>
        <v>3.7102272727272725</v>
      </c>
      <c r="AH1281" s="55"/>
      <c r="AI1281" s="55"/>
      <c r="AJ1281" s="73">
        <f>COUNT(Table1[[#This Row],[F open]:[M SuperVet]])</f>
        <v>1</v>
      </c>
    </row>
    <row r="1282" spans="1:36" hidden="1" x14ac:dyDescent="0.2">
      <c r="A1282" s="16" t="str">
        <f t="shared" si="476"/>
        <v xml:space="preserve"> </v>
      </c>
      <c r="B1282" s="16" t="s">
        <v>1375</v>
      </c>
      <c r="C1282" s="15"/>
      <c r="D1282" s="29" t="s">
        <v>217</v>
      </c>
      <c r="E1282" s="29" t="s">
        <v>188</v>
      </c>
      <c r="F1282" s="82">
        <f t="shared" si="453"/>
        <v>364</v>
      </c>
      <c r="G1282" s="82" t="str">
        <f>IF(Table1[[#This Row],[F open]]=""," ",RANK(AD1282,$AD$5:$AD$1454,1))</f>
        <v xml:space="preserve"> </v>
      </c>
      <c r="H1282" s="82" t="str">
        <f>IF(Table1[[#This Row],[F Vet]]=""," ",RANK(AE1282,$AE$5:$AE$1454,1))</f>
        <v xml:space="preserve"> </v>
      </c>
      <c r="I1282" s="82" t="str">
        <f>IF(Table1[[#This Row],[F SuperVet]]=""," ",RANK(AF1282,$AF$5:$AF$1454,1))</f>
        <v xml:space="preserve"> </v>
      </c>
      <c r="J1282" s="82">
        <f>IF(Table1[[#This Row],[M Open]]=""," ",RANK(AG1282,$AG$5:$AG$1454,1))</f>
        <v>213</v>
      </c>
      <c r="K1282" s="82" t="str">
        <f>IF(Table1[[#This Row],[M Vet]]=""," ",RANK(AH1282,$AH$5:$AH$1454,1))</f>
        <v xml:space="preserve"> </v>
      </c>
      <c r="L1282" s="82" t="str">
        <f>IF(Table1[[#This Row],[M SuperVet]]=""," ",RANK(AI1282,$AI$5:$AI$1454,1))</f>
        <v xml:space="preserve"> </v>
      </c>
      <c r="M1282" s="74">
        <v>404</v>
      </c>
      <c r="N1282" s="74">
        <v>39</v>
      </c>
      <c r="O1282" s="74">
        <v>47</v>
      </c>
      <c r="P1282" s="74">
        <v>128</v>
      </c>
      <c r="Q1282" s="17">
        <v>515</v>
      </c>
      <c r="R1282" s="17">
        <v>139</v>
      </c>
      <c r="S1282" s="17">
        <v>104</v>
      </c>
      <c r="T1282" s="17">
        <v>179</v>
      </c>
      <c r="U1282" s="55">
        <f>+Table1[[#This Row],[Thames Turbo Sprint Triathlon]]/$M$3</f>
        <v>1</v>
      </c>
      <c r="V1282" s="55">
        <f t="shared" si="454"/>
        <v>0.22159090909090909</v>
      </c>
      <c r="W1282" s="55">
        <f t="shared" si="455"/>
        <v>1</v>
      </c>
      <c r="X1282" s="55">
        <f t="shared" si="456"/>
        <v>1</v>
      </c>
      <c r="Y1282" s="55">
        <f t="shared" si="457"/>
        <v>1</v>
      </c>
      <c r="Z1282" s="55">
        <f>+Table1[[#This Row],[Hillingdon Sprint Triathlon]]/$R$3</f>
        <v>1</v>
      </c>
      <c r="AA1282" s="55">
        <f>+Table1[[#This Row],[London Fields]]/$S$3</f>
        <v>1</v>
      </c>
      <c r="AB1282" s="55">
        <f>+Table1[[#This Row],[Jekyll &amp; Hyde Park Duathlon]]/$T$3</f>
        <v>1</v>
      </c>
      <c r="AC1282" s="65">
        <f t="shared" si="458"/>
        <v>3.2215909090909092</v>
      </c>
      <c r="AD1282" s="55"/>
      <c r="AE1282" s="55"/>
      <c r="AF1282" s="55"/>
      <c r="AG1282" s="55">
        <f t="shared" si="477"/>
        <v>3.2215909090909092</v>
      </c>
      <c r="AH1282" s="55"/>
      <c r="AI1282" s="55"/>
      <c r="AJ1282" s="73">
        <f>COUNT(Table1[[#This Row],[F open]:[M SuperVet]])</f>
        <v>1</v>
      </c>
    </row>
    <row r="1283" spans="1:36" hidden="1" x14ac:dyDescent="0.2">
      <c r="A1283" s="16" t="str">
        <f t="shared" si="476"/>
        <v xml:space="preserve"> </v>
      </c>
      <c r="B1283" s="16" t="s">
        <v>592</v>
      </c>
      <c r="C1283" s="15" t="s">
        <v>1611</v>
      </c>
      <c r="D1283" s="29" t="s">
        <v>217</v>
      </c>
      <c r="E1283" s="29" t="s">
        <v>188</v>
      </c>
      <c r="F1283" s="82">
        <f t="shared" si="453"/>
        <v>119</v>
      </c>
      <c r="G1283" s="82" t="str">
        <f>IF(Table1[[#This Row],[F open]]=""," ",RANK(AD1283,$AD$5:$AD$1454,1))</f>
        <v xml:space="preserve"> </v>
      </c>
      <c r="H1283" s="82" t="str">
        <f>IF(Table1[[#This Row],[F Vet]]=""," ",RANK(AE1283,$AE$5:$AE$1454,1))</f>
        <v xml:space="preserve"> </v>
      </c>
      <c r="I1283" s="82" t="str">
        <f>IF(Table1[[#This Row],[F SuperVet]]=""," ",RANK(AF1283,$AF$5:$AF$1454,1))</f>
        <v xml:space="preserve"> </v>
      </c>
      <c r="J1283" s="82">
        <f>IF(Table1[[#This Row],[M Open]]=""," ",RANK(AG1283,$AG$5:$AG$1454,1))</f>
        <v>59</v>
      </c>
      <c r="K1283" s="82" t="str">
        <f>IF(Table1[[#This Row],[M Vet]]=""," ",RANK(AH1283,$AH$5:$AH$1454,1))</f>
        <v xml:space="preserve"> </v>
      </c>
      <c r="L1283" s="82" t="str">
        <f>IF(Table1[[#This Row],[M SuperVet]]=""," ",RANK(AI1283,$AI$5:$AI$1454,1))</f>
        <v xml:space="preserve"> </v>
      </c>
      <c r="M1283" s="74">
        <v>404</v>
      </c>
      <c r="N1283" s="74">
        <v>176</v>
      </c>
      <c r="O1283" s="74">
        <v>47</v>
      </c>
      <c r="P1283" s="74">
        <v>128</v>
      </c>
      <c r="Q1283" s="17">
        <v>2</v>
      </c>
      <c r="R1283" s="17">
        <v>139</v>
      </c>
      <c r="S1283" s="17">
        <v>104</v>
      </c>
      <c r="T1283" s="17">
        <v>179</v>
      </c>
      <c r="U1283" s="55">
        <f>+Table1[[#This Row],[Thames Turbo Sprint Triathlon]]/$M$3</f>
        <v>1</v>
      </c>
      <c r="V1283" s="55">
        <f t="shared" si="454"/>
        <v>1</v>
      </c>
      <c r="W1283" s="55">
        <f t="shared" si="455"/>
        <v>1</v>
      </c>
      <c r="X1283" s="55">
        <f t="shared" si="456"/>
        <v>1</v>
      </c>
      <c r="Y1283" s="55">
        <f t="shared" si="457"/>
        <v>3.8834951456310678E-3</v>
      </c>
      <c r="Z1283" s="55">
        <f>+Table1[[#This Row],[Hillingdon Sprint Triathlon]]/$R$3</f>
        <v>1</v>
      </c>
      <c r="AA1283" s="55">
        <f>+Table1[[#This Row],[London Fields]]/$S$3</f>
        <v>1</v>
      </c>
      <c r="AB1283" s="55">
        <f>+Table1[[#This Row],[Jekyll &amp; Hyde Park Duathlon]]/$T$3</f>
        <v>1</v>
      </c>
      <c r="AC1283" s="65">
        <f t="shared" si="458"/>
        <v>3.0038834951456312</v>
      </c>
      <c r="AD1283" s="55"/>
      <c r="AE1283" s="55"/>
      <c r="AF1283" s="55"/>
      <c r="AG1283" s="55">
        <f t="shared" si="477"/>
        <v>3.0038834951456312</v>
      </c>
      <c r="AH1283" s="55"/>
      <c r="AI1283" s="55"/>
      <c r="AJ1283" s="73">
        <f>COUNT(Table1[[#This Row],[F open]:[M SuperVet]])</f>
        <v>1</v>
      </c>
    </row>
    <row r="1284" spans="1:36" hidden="1" x14ac:dyDescent="0.2">
      <c r="A1284" s="16" t="str">
        <f t="shared" si="476"/>
        <v xml:space="preserve"> </v>
      </c>
      <c r="B1284" s="16" t="s">
        <v>1497</v>
      </c>
      <c r="C1284" s="15" t="s">
        <v>132</v>
      </c>
      <c r="D1284" s="29" t="s">
        <v>217</v>
      </c>
      <c r="E1284" s="29" t="s">
        <v>188</v>
      </c>
      <c r="F1284" s="82">
        <f t="shared" si="453"/>
        <v>91</v>
      </c>
      <c r="G1284" s="82" t="str">
        <f>IF(Table1[[#This Row],[F open]]=""," ",RANK(AD1284,$AD$5:$AD$1454,1))</f>
        <v xml:space="preserve"> </v>
      </c>
      <c r="H1284" s="82" t="str">
        <f>IF(Table1[[#This Row],[F Vet]]=""," ",RANK(AE1284,$AE$5:$AE$1454,1))</f>
        <v xml:space="preserve"> </v>
      </c>
      <c r="I1284" s="82" t="str">
        <f>IF(Table1[[#This Row],[F SuperVet]]=""," ",RANK(AF1284,$AF$5:$AF$1454,1))</f>
        <v xml:space="preserve"> </v>
      </c>
      <c r="J1284" s="82">
        <f>IF(Table1[[#This Row],[M Open]]=""," ",RANK(AG1284,$AG$5:$AG$1454,1))</f>
        <v>48</v>
      </c>
      <c r="K1284" s="82" t="str">
        <f>IF(Table1[[#This Row],[M Vet]]=""," ",RANK(AH1284,$AH$5:$AH$1454,1))</f>
        <v xml:space="preserve"> </v>
      </c>
      <c r="L1284" s="82" t="str">
        <f>IF(Table1[[#This Row],[M SuperVet]]=""," ",RANK(AI1284,$AI$5:$AI$1454,1))</f>
        <v xml:space="preserve"> </v>
      </c>
      <c r="M1284" s="74">
        <v>404</v>
      </c>
      <c r="N1284" s="74">
        <v>176</v>
      </c>
      <c r="O1284" s="74">
        <v>13</v>
      </c>
      <c r="P1284" s="74">
        <v>128</v>
      </c>
      <c r="Q1284" s="17">
        <v>515</v>
      </c>
      <c r="R1284" s="17">
        <v>139</v>
      </c>
      <c r="S1284" s="17">
        <v>104</v>
      </c>
      <c r="T1284" s="17">
        <v>59</v>
      </c>
      <c r="U1284" s="55">
        <f>+Table1[[#This Row],[Thames Turbo Sprint Triathlon]]/$M$3</f>
        <v>1</v>
      </c>
      <c r="V1284" s="55">
        <f t="shared" si="454"/>
        <v>1</v>
      </c>
      <c r="W1284" s="55">
        <f t="shared" si="455"/>
        <v>0.27659574468085107</v>
      </c>
      <c r="X1284" s="55">
        <f t="shared" si="456"/>
        <v>1</v>
      </c>
      <c r="Y1284" s="55">
        <f t="shared" si="457"/>
        <v>1</v>
      </c>
      <c r="Z1284" s="55">
        <f>+Table1[[#This Row],[Hillingdon Sprint Triathlon]]/$R$3</f>
        <v>1</v>
      </c>
      <c r="AA1284" s="55">
        <f>+Table1[[#This Row],[London Fields]]/$S$3</f>
        <v>1</v>
      </c>
      <c r="AB1284" s="55">
        <f>+Table1[[#This Row],[Jekyll &amp; Hyde Park Duathlon]]/$T$3</f>
        <v>0.32960893854748602</v>
      </c>
      <c r="AC1284" s="65">
        <f t="shared" si="458"/>
        <v>2.606204683228337</v>
      </c>
      <c r="AD1284" s="55"/>
      <c r="AE1284" s="55"/>
      <c r="AF1284" s="55"/>
      <c r="AG1284" s="55">
        <f t="shared" si="477"/>
        <v>2.606204683228337</v>
      </c>
      <c r="AH1284" s="55"/>
      <c r="AI1284" s="55"/>
      <c r="AJ1284" s="73">
        <f>COUNT(Table1[[#This Row],[F open]:[M SuperVet]])</f>
        <v>1</v>
      </c>
    </row>
    <row r="1285" spans="1:36" hidden="1" x14ac:dyDescent="0.2">
      <c r="A1285" s="16" t="str">
        <f t="shared" si="476"/>
        <v xml:space="preserve"> </v>
      </c>
      <c r="B1285" s="16" t="s">
        <v>2240</v>
      </c>
      <c r="C1285" s="15"/>
      <c r="D1285" s="29" t="s">
        <v>217</v>
      </c>
      <c r="E1285" s="29" t="s">
        <v>188</v>
      </c>
      <c r="F1285" s="82">
        <f t="shared" ref="F1285:F1348" si="478">+RANK(AC1285,$AC$5:$AC$1454,1)</f>
        <v>1129</v>
      </c>
      <c r="G1285" s="82" t="str">
        <f>IF(Table1[[#This Row],[F open]]=""," ",RANK(AD1285,$AD$5:$AD$1454,1))</f>
        <v xml:space="preserve"> </v>
      </c>
      <c r="H1285" s="82" t="str">
        <f>IF(Table1[[#This Row],[F Vet]]=""," ",RANK(AE1285,$AE$5:$AE$1454,1))</f>
        <v xml:space="preserve"> </v>
      </c>
      <c r="I1285" s="82" t="str">
        <f>IF(Table1[[#This Row],[F SuperVet]]=""," ",RANK(AF1285,$AF$5:$AF$1454,1))</f>
        <v xml:space="preserve"> </v>
      </c>
      <c r="J1285" s="82">
        <f>IF(Table1[[#This Row],[M Open]]=""," ",RANK(AG1285,$AG$5:$AG$1454,1))</f>
        <v>529</v>
      </c>
      <c r="K1285" s="82" t="str">
        <f>IF(Table1[[#This Row],[M Vet]]=""," ",RANK(AH1285,$AH$5:$AH$1454,1))</f>
        <v xml:space="preserve"> </v>
      </c>
      <c r="L1285" s="82" t="str">
        <f>IF(Table1[[#This Row],[M SuperVet]]=""," ",RANK(AI1285,$AI$5:$AI$1454,1))</f>
        <v xml:space="preserve"> </v>
      </c>
      <c r="M1285" s="74">
        <v>404</v>
      </c>
      <c r="N1285" s="74">
        <v>176</v>
      </c>
      <c r="O1285" s="74">
        <v>47</v>
      </c>
      <c r="P1285" s="74">
        <v>128</v>
      </c>
      <c r="Q1285" s="17">
        <v>515</v>
      </c>
      <c r="R1285" s="17">
        <v>139</v>
      </c>
      <c r="S1285" s="17">
        <v>104</v>
      </c>
      <c r="T1285" s="17">
        <v>142</v>
      </c>
      <c r="U1285" s="55">
        <f>+Table1[[#This Row],[Thames Turbo Sprint Triathlon]]/$M$3</f>
        <v>1</v>
      </c>
      <c r="V1285" s="55">
        <f t="shared" ref="V1285:V1348" si="479">+N1285/$N$3</f>
        <v>1</v>
      </c>
      <c r="W1285" s="55">
        <f t="shared" ref="W1285:W1348" si="480">+O1285/$O$3</f>
        <v>1</v>
      </c>
      <c r="X1285" s="55">
        <f t="shared" ref="X1285:X1348" si="481">+P1285/$P$3</f>
        <v>1</v>
      </c>
      <c r="Y1285" s="55">
        <f t="shared" ref="Y1285:Y1348" si="482">+Q1285/$Q$3</f>
        <v>1</v>
      </c>
      <c r="Z1285" s="55">
        <f>+Table1[[#This Row],[Hillingdon Sprint Triathlon]]/$R$3</f>
        <v>1</v>
      </c>
      <c r="AA1285" s="55">
        <f>+Table1[[#This Row],[London Fields]]/$S$3</f>
        <v>1</v>
      </c>
      <c r="AB1285" s="55">
        <f>+Table1[[#This Row],[Jekyll &amp; Hyde Park Duathlon]]/$T$3</f>
        <v>0.79329608938547491</v>
      </c>
      <c r="AC1285" s="65">
        <f t="shared" ref="AC1285:AC1348" si="483">SMALL(U1285:AB1285,1)+SMALL(U1285:AB1285,2)+SMALL(U1285:AB1285,3)+SMALL(U1285:AB1285,4)</f>
        <v>3.7932960893854748</v>
      </c>
      <c r="AD1285" s="55"/>
      <c r="AE1285" s="55"/>
      <c r="AF1285" s="55"/>
      <c r="AG1285" s="55">
        <f t="shared" si="477"/>
        <v>3.7932960893854748</v>
      </c>
      <c r="AH1285" s="55"/>
      <c r="AI1285" s="55"/>
      <c r="AJ1285" s="73">
        <f>COUNT(Table1[[#This Row],[F open]:[M SuperVet]])</f>
        <v>1</v>
      </c>
    </row>
    <row r="1286" spans="1:36" hidden="1" x14ac:dyDescent="0.2">
      <c r="A1286" s="16" t="str">
        <f t="shared" si="476"/>
        <v xml:space="preserve"> </v>
      </c>
      <c r="B1286" s="16" t="s">
        <v>1382</v>
      </c>
      <c r="C1286" s="15" t="s">
        <v>192</v>
      </c>
      <c r="D1286" s="29" t="s">
        <v>397</v>
      </c>
      <c r="E1286" s="29" t="s">
        <v>188</v>
      </c>
      <c r="F1286" s="82">
        <f t="shared" si="478"/>
        <v>436</v>
      </c>
      <c r="G1286" s="82" t="str">
        <f>IF(Table1[[#This Row],[F open]]=""," ",RANK(AD1286,$AD$5:$AD$1454,1))</f>
        <v xml:space="preserve"> </v>
      </c>
      <c r="H1286" s="82" t="str">
        <f>IF(Table1[[#This Row],[F Vet]]=""," ",RANK(AE1286,$AE$5:$AE$1454,1))</f>
        <v xml:space="preserve"> </v>
      </c>
      <c r="I1286" s="82" t="str">
        <f>IF(Table1[[#This Row],[F SuperVet]]=""," ",RANK(AF1286,$AF$5:$AF$1454,1))</f>
        <v xml:space="preserve"> </v>
      </c>
      <c r="J1286" s="82" t="str">
        <f>IF(Table1[[#This Row],[M Open]]=""," ",RANK(AG1286,$AG$5:$AG$1454,1))</f>
        <v xml:space="preserve"> </v>
      </c>
      <c r="K1286" s="82">
        <f>IF(Table1[[#This Row],[M Vet]]=""," ",RANK(AH1286,$AH$5:$AH$1454,1))</f>
        <v>103</v>
      </c>
      <c r="L1286" s="82" t="str">
        <f>IF(Table1[[#This Row],[M SuperVet]]=""," ",RANK(AI1286,$AI$5:$AI$1454,1))</f>
        <v xml:space="preserve"> </v>
      </c>
      <c r="M1286" s="74">
        <v>404</v>
      </c>
      <c r="N1286" s="74">
        <v>49</v>
      </c>
      <c r="O1286" s="74">
        <v>47</v>
      </c>
      <c r="P1286" s="74">
        <v>128</v>
      </c>
      <c r="Q1286" s="17">
        <v>515</v>
      </c>
      <c r="R1286" s="17">
        <v>139</v>
      </c>
      <c r="S1286" s="17">
        <v>104</v>
      </c>
      <c r="T1286" s="17">
        <v>179</v>
      </c>
      <c r="U1286" s="55">
        <f>+Table1[[#This Row],[Thames Turbo Sprint Triathlon]]/$M$3</f>
        <v>1</v>
      </c>
      <c r="V1286" s="55">
        <f t="shared" si="479"/>
        <v>0.27840909090909088</v>
      </c>
      <c r="W1286" s="55">
        <f t="shared" si="480"/>
        <v>1</v>
      </c>
      <c r="X1286" s="55">
        <f t="shared" si="481"/>
        <v>1</v>
      </c>
      <c r="Y1286" s="55">
        <f t="shared" si="482"/>
        <v>1</v>
      </c>
      <c r="Z1286" s="55">
        <f>+Table1[[#This Row],[Hillingdon Sprint Triathlon]]/$R$3</f>
        <v>1</v>
      </c>
      <c r="AA1286" s="55">
        <f>+Table1[[#This Row],[London Fields]]/$S$3</f>
        <v>1</v>
      </c>
      <c r="AB1286" s="55">
        <f>+Table1[[#This Row],[Jekyll &amp; Hyde Park Duathlon]]/$T$3</f>
        <v>1</v>
      </c>
      <c r="AC1286" s="65">
        <f t="shared" si="483"/>
        <v>3.2784090909090908</v>
      </c>
      <c r="AD1286" s="55"/>
      <c r="AE1286" s="55"/>
      <c r="AF1286" s="55"/>
      <c r="AG1286" s="55"/>
      <c r="AH1286" s="55">
        <f>+AC1286</f>
        <v>3.2784090909090908</v>
      </c>
      <c r="AI1286" s="55"/>
      <c r="AJ1286" s="73">
        <f>COUNT(Table1[[#This Row],[F open]:[M SuperVet]])</f>
        <v>1</v>
      </c>
    </row>
    <row r="1287" spans="1:36" hidden="1" x14ac:dyDescent="0.2">
      <c r="A1287" s="16" t="str">
        <f t="shared" si="476"/>
        <v xml:space="preserve"> </v>
      </c>
      <c r="B1287" s="16" t="s">
        <v>2191</v>
      </c>
      <c r="C1287" s="15"/>
      <c r="D1287" s="29" t="s">
        <v>217</v>
      </c>
      <c r="E1287" s="29" t="s">
        <v>188</v>
      </c>
      <c r="F1287" s="82">
        <f t="shared" si="478"/>
        <v>580</v>
      </c>
      <c r="G1287" s="82" t="str">
        <f>IF(Table1[[#This Row],[F open]]=""," ",RANK(AD1287,$AD$5:$AD$1454,1))</f>
        <v xml:space="preserve"> </v>
      </c>
      <c r="H1287" s="82" t="str">
        <f>IF(Table1[[#This Row],[F Vet]]=""," ",RANK(AE1287,$AE$5:$AE$1454,1))</f>
        <v xml:space="preserve"> </v>
      </c>
      <c r="I1287" s="82" t="str">
        <f>IF(Table1[[#This Row],[F SuperVet]]=""," ",RANK(AF1287,$AF$5:$AF$1454,1))</f>
        <v xml:space="preserve"> </v>
      </c>
      <c r="J1287" s="82">
        <f>IF(Table1[[#This Row],[M Open]]=""," ",RANK(AG1287,$AG$5:$AG$1454,1))</f>
        <v>318</v>
      </c>
      <c r="K1287" s="82" t="str">
        <f>IF(Table1[[#This Row],[M Vet]]=""," ",RANK(AH1287,$AH$5:$AH$1454,1))</f>
        <v xml:space="preserve"> </v>
      </c>
      <c r="L1287" s="82" t="str">
        <f>IF(Table1[[#This Row],[M SuperVet]]=""," ",RANK(AI1287,$AI$5:$AI$1454,1))</f>
        <v xml:space="preserve"> </v>
      </c>
      <c r="M1287" s="74">
        <v>404</v>
      </c>
      <c r="N1287" s="74">
        <v>176</v>
      </c>
      <c r="O1287" s="74">
        <v>47</v>
      </c>
      <c r="P1287" s="74">
        <v>128</v>
      </c>
      <c r="Q1287" s="17">
        <v>515</v>
      </c>
      <c r="R1287" s="17">
        <v>139</v>
      </c>
      <c r="S1287" s="17">
        <v>104</v>
      </c>
      <c r="T1287" s="17">
        <v>70</v>
      </c>
      <c r="U1287" s="55">
        <f>+Table1[[#This Row],[Thames Turbo Sprint Triathlon]]/$M$3</f>
        <v>1</v>
      </c>
      <c r="V1287" s="55">
        <f t="shared" si="479"/>
        <v>1</v>
      </c>
      <c r="W1287" s="55">
        <f t="shared" si="480"/>
        <v>1</v>
      </c>
      <c r="X1287" s="55">
        <f t="shared" si="481"/>
        <v>1</v>
      </c>
      <c r="Y1287" s="55">
        <f t="shared" si="482"/>
        <v>1</v>
      </c>
      <c r="Z1287" s="55">
        <f>+Table1[[#This Row],[Hillingdon Sprint Triathlon]]/$R$3</f>
        <v>1</v>
      </c>
      <c r="AA1287" s="55">
        <f>+Table1[[#This Row],[London Fields]]/$S$3</f>
        <v>1</v>
      </c>
      <c r="AB1287" s="55">
        <f>+Table1[[#This Row],[Jekyll &amp; Hyde Park Duathlon]]/$T$3</f>
        <v>0.39106145251396646</v>
      </c>
      <c r="AC1287" s="65">
        <f t="shared" si="483"/>
        <v>3.3910614525139664</v>
      </c>
      <c r="AD1287" s="55"/>
      <c r="AE1287" s="55"/>
      <c r="AF1287" s="55"/>
      <c r="AG1287" s="55">
        <f t="shared" ref="AG1287:AG1288" si="484">+AC1287</f>
        <v>3.3910614525139664</v>
      </c>
      <c r="AH1287" s="55"/>
      <c r="AI1287" s="55"/>
      <c r="AJ1287" s="73">
        <f>COUNT(Table1[[#This Row],[F open]:[M SuperVet]])</f>
        <v>1</v>
      </c>
    </row>
    <row r="1288" spans="1:36" hidden="1" x14ac:dyDescent="0.2">
      <c r="A1288" s="16" t="str">
        <f t="shared" ref="A1288:A1316" si="485">IF(B1287=B1288,"y"," ")</f>
        <v xml:space="preserve"> </v>
      </c>
      <c r="B1288" s="16" t="s">
        <v>1773</v>
      </c>
      <c r="C1288" s="15"/>
      <c r="D1288" s="29" t="s">
        <v>217</v>
      </c>
      <c r="E1288" s="29" t="s">
        <v>188</v>
      </c>
      <c r="F1288" s="82">
        <f t="shared" si="478"/>
        <v>693</v>
      </c>
      <c r="G1288" s="82" t="str">
        <f>IF(Table1[[#This Row],[F open]]=""," ",RANK(AD1288,$AD$5:$AD$1454,1))</f>
        <v xml:space="preserve"> </v>
      </c>
      <c r="H1288" s="82" t="str">
        <f>IF(Table1[[#This Row],[F Vet]]=""," ",RANK(AE1288,$AE$5:$AE$1454,1))</f>
        <v xml:space="preserve"> </v>
      </c>
      <c r="I1288" s="82" t="str">
        <f>IF(Table1[[#This Row],[F SuperVet]]=""," ",RANK(AF1288,$AF$5:$AF$1454,1))</f>
        <v xml:space="preserve"> </v>
      </c>
      <c r="J1288" s="82">
        <f>IF(Table1[[#This Row],[M Open]]=""," ",RANK(AG1288,$AG$5:$AG$1454,1))</f>
        <v>374</v>
      </c>
      <c r="K1288" s="82" t="str">
        <f>IF(Table1[[#This Row],[M Vet]]=""," ",RANK(AH1288,$AH$5:$AH$1454,1))</f>
        <v xml:space="preserve"> </v>
      </c>
      <c r="L1288" s="82" t="str">
        <f>IF(Table1[[#This Row],[M SuperVet]]=""," ",RANK(AI1288,$AI$5:$AI$1454,1))</f>
        <v xml:space="preserve"> </v>
      </c>
      <c r="M1288" s="74">
        <v>404</v>
      </c>
      <c r="N1288" s="74">
        <v>176</v>
      </c>
      <c r="O1288" s="74">
        <v>47</v>
      </c>
      <c r="P1288" s="74">
        <v>128</v>
      </c>
      <c r="Q1288" s="17">
        <v>248</v>
      </c>
      <c r="R1288" s="17">
        <v>139</v>
      </c>
      <c r="S1288" s="17">
        <v>104</v>
      </c>
      <c r="T1288" s="17">
        <v>179</v>
      </c>
      <c r="U1288" s="55">
        <f>+Table1[[#This Row],[Thames Turbo Sprint Triathlon]]/$M$3</f>
        <v>1</v>
      </c>
      <c r="V1288" s="55">
        <f t="shared" si="479"/>
        <v>1</v>
      </c>
      <c r="W1288" s="55">
        <f t="shared" si="480"/>
        <v>1</v>
      </c>
      <c r="X1288" s="55">
        <f t="shared" si="481"/>
        <v>1</v>
      </c>
      <c r="Y1288" s="55">
        <f t="shared" si="482"/>
        <v>0.48155339805825242</v>
      </c>
      <c r="Z1288" s="55">
        <f>+Table1[[#This Row],[Hillingdon Sprint Triathlon]]/$R$3</f>
        <v>1</v>
      </c>
      <c r="AA1288" s="55">
        <f>+Table1[[#This Row],[London Fields]]/$S$3</f>
        <v>1</v>
      </c>
      <c r="AB1288" s="55">
        <f>+Table1[[#This Row],[Jekyll &amp; Hyde Park Duathlon]]/$T$3</f>
        <v>1</v>
      </c>
      <c r="AC1288" s="65">
        <f t="shared" si="483"/>
        <v>3.4815533980582525</v>
      </c>
      <c r="AD1288" s="55"/>
      <c r="AE1288" s="55"/>
      <c r="AF1288" s="55"/>
      <c r="AG1288" s="55">
        <f t="shared" si="484"/>
        <v>3.4815533980582525</v>
      </c>
      <c r="AH1288" s="55"/>
      <c r="AI1288" s="55"/>
      <c r="AJ1288" s="73">
        <f>COUNT(Table1[[#This Row],[F open]:[M SuperVet]])</f>
        <v>1</v>
      </c>
    </row>
    <row r="1289" spans="1:36" hidden="1" x14ac:dyDescent="0.2">
      <c r="A1289" s="16" t="str">
        <f t="shared" si="485"/>
        <v xml:space="preserve"> </v>
      </c>
      <c r="B1289" s="16" t="s">
        <v>2215</v>
      </c>
      <c r="C1289" s="15" t="s">
        <v>50</v>
      </c>
      <c r="D1289" s="29" t="s">
        <v>397</v>
      </c>
      <c r="E1289" s="29" t="s">
        <v>188</v>
      </c>
      <c r="F1289" s="82">
        <f t="shared" si="478"/>
        <v>837</v>
      </c>
      <c r="G1289" s="82" t="str">
        <f>IF(Table1[[#This Row],[F open]]=""," ",RANK(AD1289,$AD$5:$AD$1454,1))</f>
        <v xml:space="preserve"> </v>
      </c>
      <c r="H1289" s="82" t="str">
        <f>IF(Table1[[#This Row],[F Vet]]=""," ",RANK(AE1289,$AE$5:$AE$1454,1))</f>
        <v xml:space="preserve"> </v>
      </c>
      <c r="I1289" s="82" t="str">
        <f>IF(Table1[[#This Row],[F SuperVet]]=""," ",RANK(AF1289,$AF$5:$AF$1454,1))</f>
        <v xml:space="preserve"> </v>
      </c>
      <c r="J1289" s="82" t="str">
        <f>IF(Table1[[#This Row],[M Open]]=""," ",RANK(AG1289,$AG$5:$AG$1454,1))</f>
        <v xml:space="preserve"> </v>
      </c>
      <c r="K1289" s="82">
        <f>IF(Table1[[#This Row],[M Vet]]=""," ",RANK(AH1289,$AH$5:$AH$1454,1))</f>
        <v>208</v>
      </c>
      <c r="L1289" s="82" t="str">
        <f>IF(Table1[[#This Row],[M SuperVet]]=""," ",RANK(AI1289,$AI$5:$AI$1454,1))</f>
        <v xml:space="preserve"> </v>
      </c>
      <c r="M1289" s="74">
        <v>404</v>
      </c>
      <c r="N1289" s="74">
        <v>176</v>
      </c>
      <c r="O1289" s="74">
        <v>47</v>
      </c>
      <c r="P1289" s="74">
        <v>128</v>
      </c>
      <c r="Q1289" s="17">
        <v>515</v>
      </c>
      <c r="R1289" s="17">
        <v>139</v>
      </c>
      <c r="S1289" s="17">
        <v>104</v>
      </c>
      <c r="T1289" s="17">
        <v>106</v>
      </c>
      <c r="U1289" s="55">
        <f>+Table1[[#This Row],[Thames Turbo Sprint Triathlon]]/$M$3</f>
        <v>1</v>
      </c>
      <c r="V1289" s="55">
        <f t="shared" si="479"/>
        <v>1</v>
      </c>
      <c r="W1289" s="55">
        <f t="shared" si="480"/>
        <v>1</v>
      </c>
      <c r="X1289" s="55">
        <f t="shared" si="481"/>
        <v>1</v>
      </c>
      <c r="Y1289" s="55">
        <f t="shared" si="482"/>
        <v>1</v>
      </c>
      <c r="Z1289" s="55">
        <f>+Table1[[#This Row],[Hillingdon Sprint Triathlon]]/$R$3</f>
        <v>1</v>
      </c>
      <c r="AA1289" s="55">
        <f>+Table1[[#This Row],[London Fields]]/$S$3</f>
        <v>1</v>
      </c>
      <c r="AB1289" s="55">
        <f>+Table1[[#This Row],[Jekyll &amp; Hyde Park Duathlon]]/$T$3</f>
        <v>0.59217877094972071</v>
      </c>
      <c r="AC1289" s="65">
        <f t="shared" si="483"/>
        <v>3.5921787709497206</v>
      </c>
      <c r="AD1289" s="55"/>
      <c r="AE1289" s="55"/>
      <c r="AF1289" s="55"/>
      <c r="AG1289" s="55"/>
      <c r="AH1289" s="55">
        <f>+AC1289</f>
        <v>3.5921787709497206</v>
      </c>
      <c r="AI1289" s="55"/>
      <c r="AJ1289" s="73">
        <f>COUNT(Table1[[#This Row],[F open]:[M SuperVet]])</f>
        <v>1</v>
      </c>
    </row>
    <row r="1290" spans="1:36" x14ac:dyDescent="0.2">
      <c r="A1290" s="16" t="str">
        <f t="shared" si="485"/>
        <v xml:space="preserve"> </v>
      </c>
      <c r="B1290" s="16" t="s">
        <v>890</v>
      </c>
      <c r="C1290" s="15"/>
      <c r="D1290" s="29" t="s">
        <v>217</v>
      </c>
      <c r="E1290" s="29" t="s">
        <v>194</v>
      </c>
      <c r="F1290" s="82">
        <f t="shared" si="478"/>
        <v>780</v>
      </c>
      <c r="G1290" s="82">
        <f>IF(Table1[[#This Row],[F open]]=""," ",RANK(AD1290,$AD$5:$AD$1454,1))</f>
        <v>109</v>
      </c>
      <c r="H1290" s="82" t="str">
        <f>IF(Table1[[#This Row],[F Vet]]=""," ",RANK(AE1290,$AE$5:$AE$1454,1))</f>
        <v xml:space="preserve"> </v>
      </c>
      <c r="I1290" s="82" t="str">
        <f>IF(Table1[[#This Row],[F SuperVet]]=""," ",RANK(AF1290,$AF$5:$AF$1454,1))</f>
        <v xml:space="preserve"> </v>
      </c>
      <c r="J1290" s="82" t="str">
        <f>IF(Table1[[#This Row],[M Open]]=""," ",RANK(AG1290,$AG$5:$AG$1454,1))</f>
        <v xml:space="preserve"> </v>
      </c>
      <c r="K1290" s="82" t="str">
        <f>IF(Table1[[#This Row],[M Vet]]=""," ",RANK(AH1290,$AH$5:$AH$1454,1))</f>
        <v xml:space="preserve"> </v>
      </c>
      <c r="L1290" s="82" t="str">
        <f>IF(Table1[[#This Row],[M SuperVet]]=""," ",RANK(AI1290,$AI$5:$AI$1454,1))</f>
        <v xml:space="preserve"> </v>
      </c>
      <c r="M1290" s="74">
        <v>221</v>
      </c>
      <c r="N1290" s="74">
        <v>176</v>
      </c>
      <c r="O1290" s="74">
        <v>47</v>
      </c>
      <c r="P1290" s="74">
        <v>128</v>
      </c>
      <c r="Q1290" s="17">
        <v>515</v>
      </c>
      <c r="R1290" s="17">
        <v>139</v>
      </c>
      <c r="S1290" s="17">
        <v>104</v>
      </c>
      <c r="T1290" s="17">
        <v>179</v>
      </c>
      <c r="U1290" s="55">
        <f>+Table1[[#This Row],[Thames Turbo Sprint Triathlon]]/$M$3</f>
        <v>0.54702970297029707</v>
      </c>
      <c r="V1290" s="55">
        <f t="shared" si="479"/>
        <v>1</v>
      </c>
      <c r="W1290" s="55">
        <f t="shared" si="480"/>
        <v>1</v>
      </c>
      <c r="X1290" s="55">
        <f t="shared" si="481"/>
        <v>1</v>
      </c>
      <c r="Y1290" s="55">
        <f t="shared" si="482"/>
        <v>1</v>
      </c>
      <c r="Z1290" s="55">
        <f>+Table1[[#This Row],[Hillingdon Sprint Triathlon]]/$R$3</f>
        <v>1</v>
      </c>
      <c r="AA1290" s="55">
        <f>+Table1[[#This Row],[London Fields]]/$S$3</f>
        <v>1</v>
      </c>
      <c r="AB1290" s="55">
        <f>+Table1[[#This Row],[Jekyll &amp; Hyde Park Duathlon]]/$T$3</f>
        <v>1</v>
      </c>
      <c r="AC1290" s="65">
        <f t="shared" si="483"/>
        <v>3.5470297029702973</v>
      </c>
      <c r="AD1290" s="55">
        <f>+AC1290</f>
        <v>3.5470297029702973</v>
      </c>
      <c r="AE1290" s="55"/>
      <c r="AF1290" s="55"/>
      <c r="AG1290" s="55"/>
      <c r="AH1290" s="55"/>
      <c r="AI1290" s="55"/>
      <c r="AJ1290" s="73">
        <f>COUNT(Table1[[#This Row],[F open]:[M SuperVet]])</f>
        <v>1</v>
      </c>
    </row>
    <row r="1291" spans="1:36" hidden="1" x14ac:dyDescent="0.2">
      <c r="A1291" s="16" t="str">
        <f t="shared" si="485"/>
        <v xml:space="preserve"> </v>
      </c>
      <c r="B1291" s="16" t="s">
        <v>1998</v>
      </c>
      <c r="C1291" s="15" t="s">
        <v>53</v>
      </c>
      <c r="D1291" s="29" t="s">
        <v>1059</v>
      </c>
      <c r="E1291" s="29" t="s">
        <v>1530</v>
      </c>
      <c r="F1291" s="82">
        <f t="shared" si="478"/>
        <v>275</v>
      </c>
      <c r="G1291" s="82" t="str">
        <f>IF(Table1[[#This Row],[F open]]=""," ",RANK(AD1291,$AD$5:$AD$1454,1))</f>
        <v xml:space="preserve"> </v>
      </c>
      <c r="H1291" s="82" t="str">
        <f>IF(Table1[[#This Row],[F Vet]]=""," ",RANK(AE1291,$AE$5:$AE$1454,1))</f>
        <v xml:space="preserve"> </v>
      </c>
      <c r="I1291" s="82" t="str">
        <f>IF(Table1[[#This Row],[F SuperVet]]=""," ",RANK(AF1291,$AF$5:$AF$1454,1))</f>
        <v xml:space="preserve"> </v>
      </c>
      <c r="J1291" s="82" t="str">
        <f>IF(Table1[[#This Row],[M Open]]=""," ",RANK(AG1291,$AG$5:$AG$1454,1))</f>
        <v xml:space="preserve"> </v>
      </c>
      <c r="K1291" s="82" t="str">
        <f>IF(Table1[[#This Row],[M Vet]]=""," ",RANK(AH1291,$AH$5:$AH$1454,1))</f>
        <v xml:space="preserve"> </v>
      </c>
      <c r="L1291" s="82">
        <f>IF(Table1[[#This Row],[M SuperVet]]=""," ",RANK(AI1291,$AI$5:$AI$1454,1))</f>
        <v>14</v>
      </c>
      <c r="M1291" s="74">
        <v>404</v>
      </c>
      <c r="N1291" s="74">
        <v>176</v>
      </c>
      <c r="O1291" s="74">
        <v>47</v>
      </c>
      <c r="P1291" s="74">
        <v>128</v>
      </c>
      <c r="Q1291" s="17">
        <v>515</v>
      </c>
      <c r="R1291" s="17">
        <v>21</v>
      </c>
      <c r="S1291" s="17">
        <v>104</v>
      </c>
      <c r="T1291" s="17">
        <v>179</v>
      </c>
      <c r="U1291" s="55">
        <f>+Table1[[#This Row],[Thames Turbo Sprint Triathlon]]/$M$3</f>
        <v>1</v>
      </c>
      <c r="V1291" s="55">
        <f t="shared" si="479"/>
        <v>1</v>
      </c>
      <c r="W1291" s="55">
        <f t="shared" si="480"/>
        <v>1</v>
      </c>
      <c r="X1291" s="55">
        <f t="shared" si="481"/>
        <v>1</v>
      </c>
      <c r="Y1291" s="55">
        <f t="shared" si="482"/>
        <v>1</v>
      </c>
      <c r="Z1291" s="55">
        <f>+Table1[[#This Row],[Hillingdon Sprint Triathlon]]/$R$3</f>
        <v>0.15107913669064749</v>
      </c>
      <c r="AA1291" s="55">
        <f>+Table1[[#This Row],[London Fields]]/$S$3</f>
        <v>1</v>
      </c>
      <c r="AB1291" s="55">
        <f>+Table1[[#This Row],[Jekyll &amp; Hyde Park Duathlon]]/$T$3</f>
        <v>1</v>
      </c>
      <c r="AC1291" s="65">
        <f t="shared" si="483"/>
        <v>3.1510791366906474</v>
      </c>
      <c r="AD1291" s="55"/>
      <c r="AE1291" s="55"/>
      <c r="AF1291" s="55"/>
      <c r="AG1291" s="55"/>
      <c r="AH1291" s="55"/>
      <c r="AI1291" s="55">
        <f>+AC1291</f>
        <v>3.1510791366906474</v>
      </c>
      <c r="AJ1291" s="73">
        <f>COUNT(Table1[[#This Row],[F open]:[M SuperVet]])</f>
        <v>1</v>
      </c>
    </row>
    <row r="1292" spans="1:36" x14ac:dyDescent="0.2">
      <c r="A1292" s="16" t="str">
        <f t="shared" si="485"/>
        <v xml:space="preserve"> </v>
      </c>
      <c r="B1292" s="16" t="s">
        <v>1579</v>
      </c>
      <c r="C1292" s="15"/>
      <c r="D1292" s="29" t="s">
        <v>217</v>
      </c>
      <c r="E1292" s="29" t="s">
        <v>1538</v>
      </c>
      <c r="F1292" s="82">
        <f t="shared" si="478"/>
        <v>1055</v>
      </c>
      <c r="G1292" s="82">
        <f>IF(Table1[[#This Row],[F open]]=""," ",RANK(AD1292,$AD$5:$AD$1454,1))</f>
        <v>169</v>
      </c>
      <c r="H1292" s="82" t="str">
        <f>IF(Table1[[#This Row],[F Vet]]=""," ",RANK(AE1292,$AE$5:$AE$1454,1))</f>
        <v xml:space="preserve"> </v>
      </c>
      <c r="I1292" s="82" t="str">
        <f>IF(Table1[[#This Row],[F SuperVet]]=""," ",RANK(AF1292,$AF$5:$AF$1454,1))</f>
        <v xml:space="preserve"> </v>
      </c>
      <c r="J1292" s="82" t="str">
        <f>IF(Table1[[#This Row],[M Open]]=""," ",RANK(AG1292,$AG$5:$AG$1454,1))</f>
        <v xml:space="preserve"> </v>
      </c>
      <c r="K1292" s="82" t="str">
        <f>IF(Table1[[#This Row],[M Vet]]=""," ",RANK(AH1292,$AH$5:$AH$1454,1))</f>
        <v xml:space="preserve"> </v>
      </c>
      <c r="L1292" s="82" t="str">
        <f>IF(Table1[[#This Row],[M SuperVet]]=""," ",RANK(AI1292,$AI$5:$AI$1454,1))</f>
        <v xml:space="preserve"> </v>
      </c>
      <c r="M1292" s="74">
        <v>404</v>
      </c>
      <c r="N1292" s="74">
        <v>176</v>
      </c>
      <c r="O1292" s="74">
        <v>47</v>
      </c>
      <c r="P1292" s="74">
        <v>95</v>
      </c>
      <c r="Q1292" s="17">
        <v>515</v>
      </c>
      <c r="R1292" s="17">
        <v>139</v>
      </c>
      <c r="S1292" s="17">
        <v>104</v>
      </c>
      <c r="T1292" s="17">
        <v>179</v>
      </c>
      <c r="U1292" s="55">
        <f>+Table1[[#This Row],[Thames Turbo Sprint Triathlon]]/$M$3</f>
        <v>1</v>
      </c>
      <c r="V1292" s="55">
        <f t="shared" si="479"/>
        <v>1</v>
      </c>
      <c r="W1292" s="55">
        <f t="shared" si="480"/>
        <v>1</v>
      </c>
      <c r="X1292" s="55">
        <f t="shared" si="481"/>
        <v>0.7421875</v>
      </c>
      <c r="Y1292" s="55">
        <f t="shared" si="482"/>
        <v>1</v>
      </c>
      <c r="Z1292" s="55">
        <f>+Table1[[#This Row],[Hillingdon Sprint Triathlon]]/$R$3</f>
        <v>1</v>
      </c>
      <c r="AA1292" s="55">
        <f>+Table1[[#This Row],[London Fields]]/$S$3</f>
        <v>1</v>
      </c>
      <c r="AB1292" s="55">
        <f>+Table1[[#This Row],[Jekyll &amp; Hyde Park Duathlon]]/$T$3</f>
        <v>1</v>
      </c>
      <c r="AC1292" s="65">
        <f t="shared" si="483"/>
        <v>3.7421875</v>
      </c>
      <c r="AD1292" s="55">
        <f>+AC1292</f>
        <v>3.7421875</v>
      </c>
      <c r="AE1292" s="55"/>
      <c r="AF1292" s="55"/>
      <c r="AG1292" s="55"/>
      <c r="AH1292" s="55"/>
      <c r="AI1292" s="55"/>
      <c r="AJ1292" s="73">
        <f>COUNT(Table1[[#This Row],[F open]:[M SuperVet]])</f>
        <v>1</v>
      </c>
    </row>
    <row r="1293" spans="1:36" x14ac:dyDescent="0.2">
      <c r="A1293" s="16" t="str">
        <f t="shared" si="485"/>
        <v xml:space="preserve"> </v>
      </c>
      <c r="B1293" s="16" t="s">
        <v>298</v>
      </c>
      <c r="C1293" s="15" t="s">
        <v>88</v>
      </c>
      <c r="D1293" s="29" t="s">
        <v>398</v>
      </c>
      <c r="E1293" s="29" t="s">
        <v>194</v>
      </c>
      <c r="F1293" s="82">
        <f t="shared" si="478"/>
        <v>70</v>
      </c>
      <c r="G1293" s="82">
        <f>IF(Table1[[#This Row],[F open]]=""," ",RANK(AD1293,$AD$5:$AD$1454,1))</f>
        <v>8</v>
      </c>
      <c r="H1293" s="82" t="str">
        <f>IF(Table1[[#This Row],[F Vet]]=""," ",RANK(AE1293,$AE$5:$AE$1454,1))</f>
        <v xml:space="preserve"> </v>
      </c>
      <c r="I1293" s="82" t="str">
        <f>IF(Table1[[#This Row],[F SuperVet]]=""," ",RANK(AF1293,$AF$5:$AF$1454,1))</f>
        <v xml:space="preserve"> </v>
      </c>
      <c r="J1293" s="82" t="str">
        <f>IF(Table1[[#This Row],[M Open]]=""," ",RANK(AG1293,$AG$5:$AG$1454,1))</f>
        <v xml:space="preserve"> </v>
      </c>
      <c r="K1293" s="82" t="str">
        <f>IF(Table1[[#This Row],[M Vet]]=""," ",RANK(AH1293,$AH$5:$AH$1454,1))</f>
        <v xml:space="preserve"> </v>
      </c>
      <c r="L1293" s="82" t="str">
        <f>IF(Table1[[#This Row],[M SuperVet]]=""," ",RANK(AI1293,$AI$5:$AI$1454,1))</f>
        <v xml:space="preserve"> </v>
      </c>
      <c r="M1293" s="74">
        <v>55</v>
      </c>
      <c r="N1293" s="74">
        <v>176</v>
      </c>
      <c r="O1293" s="74">
        <v>14</v>
      </c>
      <c r="P1293" s="74">
        <v>128</v>
      </c>
      <c r="Q1293" s="17">
        <v>515</v>
      </c>
      <c r="R1293" s="17">
        <v>139</v>
      </c>
      <c r="S1293" s="17">
        <v>104</v>
      </c>
      <c r="T1293" s="17">
        <v>179</v>
      </c>
      <c r="U1293" s="55">
        <f>+Table1[[#This Row],[Thames Turbo Sprint Triathlon]]/$M$3</f>
        <v>0.13613861386138615</v>
      </c>
      <c r="V1293" s="55">
        <f t="shared" si="479"/>
        <v>1</v>
      </c>
      <c r="W1293" s="55">
        <f t="shared" si="480"/>
        <v>0.2978723404255319</v>
      </c>
      <c r="X1293" s="55">
        <f t="shared" si="481"/>
        <v>1</v>
      </c>
      <c r="Y1293" s="55">
        <f t="shared" si="482"/>
        <v>1</v>
      </c>
      <c r="Z1293" s="55">
        <f>+Table1[[#This Row],[Hillingdon Sprint Triathlon]]/$R$3</f>
        <v>1</v>
      </c>
      <c r="AA1293" s="55">
        <f>+Table1[[#This Row],[London Fields]]/$S$3</f>
        <v>1</v>
      </c>
      <c r="AB1293" s="55">
        <f>+Table1[[#This Row],[Jekyll &amp; Hyde Park Duathlon]]/$T$3</f>
        <v>1</v>
      </c>
      <c r="AC1293" s="65">
        <f t="shared" si="483"/>
        <v>2.4340109542869182</v>
      </c>
      <c r="AD1293" s="55">
        <f>+AC1293</f>
        <v>2.4340109542869182</v>
      </c>
      <c r="AE1293" s="55"/>
      <c r="AF1293" s="55"/>
      <c r="AG1293" s="55"/>
      <c r="AH1293" s="55"/>
      <c r="AI1293" s="55"/>
      <c r="AJ1293" s="73">
        <f>COUNT(Table1[[#This Row],[F open]:[M SuperVet]])</f>
        <v>1</v>
      </c>
    </row>
    <row r="1294" spans="1:36" x14ac:dyDescent="0.2">
      <c r="A1294" s="16" t="str">
        <f t="shared" si="485"/>
        <v xml:space="preserve"> </v>
      </c>
      <c r="B1294" s="16" t="s">
        <v>1054</v>
      </c>
      <c r="C1294" s="15"/>
      <c r="D1294" s="29" t="s">
        <v>217</v>
      </c>
      <c r="E1294" s="29" t="s">
        <v>194</v>
      </c>
      <c r="F1294" s="82">
        <f t="shared" si="478"/>
        <v>1450</v>
      </c>
      <c r="G1294" s="82">
        <f>IF(Table1[[#This Row],[F open]]=""," ",RANK(AD1294,$AD$5:$AD$1454,1))</f>
        <v>312</v>
      </c>
      <c r="H1294" s="82" t="str">
        <f>IF(Table1[[#This Row],[F Vet]]=""," ",RANK(AE1294,$AE$5:$AE$1454,1))</f>
        <v xml:space="preserve"> </v>
      </c>
      <c r="I1294" s="82" t="str">
        <f>IF(Table1[[#This Row],[F SuperVet]]=""," ",RANK(AF1294,$AF$5:$AF$1454,1))</f>
        <v xml:space="preserve"> </v>
      </c>
      <c r="J1294" s="82" t="str">
        <f>IF(Table1[[#This Row],[M Open]]=""," ",RANK(AG1294,$AG$5:$AG$1454,1))</f>
        <v xml:space="preserve"> </v>
      </c>
      <c r="K1294" s="82" t="str">
        <f>IF(Table1[[#This Row],[M Vet]]=""," ",RANK(AH1294,$AH$5:$AH$1454,1))</f>
        <v xml:space="preserve"> </v>
      </c>
      <c r="L1294" s="82" t="str">
        <f>IF(Table1[[#This Row],[M SuperVet]]=""," ",RANK(AI1294,$AI$5:$AI$1454,1))</f>
        <v xml:space="preserve"> </v>
      </c>
      <c r="M1294" s="74">
        <v>403</v>
      </c>
      <c r="N1294" s="74">
        <v>176</v>
      </c>
      <c r="O1294" s="74">
        <v>47</v>
      </c>
      <c r="P1294" s="74">
        <v>128</v>
      </c>
      <c r="Q1294" s="17">
        <v>515</v>
      </c>
      <c r="R1294" s="17">
        <v>139</v>
      </c>
      <c r="S1294" s="17">
        <v>104</v>
      </c>
      <c r="T1294" s="17">
        <v>179</v>
      </c>
      <c r="U1294" s="55">
        <f>+Table1[[#This Row],[Thames Turbo Sprint Triathlon]]/$M$3</f>
        <v>0.99752475247524752</v>
      </c>
      <c r="V1294" s="55">
        <f t="shared" si="479"/>
        <v>1</v>
      </c>
      <c r="W1294" s="55">
        <f t="shared" si="480"/>
        <v>1</v>
      </c>
      <c r="X1294" s="55">
        <f t="shared" si="481"/>
        <v>1</v>
      </c>
      <c r="Y1294" s="55">
        <f t="shared" si="482"/>
        <v>1</v>
      </c>
      <c r="Z1294" s="55">
        <f>+Table1[[#This Row],[Hillingdon Sprint Triathlon]]/$R$3</f>
        <v>1</v>
      </c>
      <c r="AA1294" s="55">
        <f>+Table1[[#This Row],[London Fields]]/$S$3</f>
        <v>1</v>
      </c>
      <c r="AB1294" s="55">
        <f>+Table1[[#This Row],[Jekyll &amp; Hyde Park Duathlon]]/$T$3</f>
        <v>1</v>
      </c>
      <c r="AC1294" s="65">
        <f t="shared" si="483"/>
        <v>3.9975247524752477</v>
      </c>
      <c r="AD1294" s="55">
        <f>+AC1294</f>
        <v>3.9975247524752477</v>
      </c>
      <c r="AE1294" s="55"/>
      <c r="AF1294" s="55"/>
      <c r="AG1294" s="55"/>
      <c r="AH1294" s="55"/>
      <c r="AI1294" s="55"/>
      <c r="AJ1294" s="73">
        <f>COUNT(Table1[[#This Row],[F open]:[M SuperVet]])</f>
        <v>1</v>
      </c>
    </row>
    <row r="1295" spans="1:36" hidden="1" x14ac:dyDescent="0.2">
      <c r="A1295" s="16" t="str">
        <f t="shared" si="485"/>
        <v xml:space="preserve"> </v>
      </c>
      <c r="B1295" s="16" t="s">
        <v>1818</v>
      </c>
      <c r="C1295" s="15"/>
      <c r="D1295" s="29" t="s">
        <v>397</v>
      </c>
      <c r="E1295" s="29" t="s">
        <v>188</v>
      </c>
      <c r="F1295" s="82">
        <f t="shared" si="478"/>
        <v>852</v>
      </c>
      <c r="G1295" s="82" t="str">
        <f>IF(Table1[[#This Row],[F open]]=""," ",RANK(AD1295,$AD$5:$AD$1454,1))</f>
        <v xml:space="preserve"> </v>
      </c>
      <c r="H1295" s="82" t="str">
        <f>IF(Table1[[#This Row],[F Vet]]=""," ",RANK(AE1295,$AE$5:$AE$1454,1))</f>
        <v xml:space="preserve"> </v>
      </c>
      <c r="I1295" s="82" t="str">
        <f>IF(Table1[[#This Row],[F SuperVet]]=""," ",RANK(AF1295,$AF$5:$AF$1454,1))</f>
        <v xml:space="preserve"> </v>
      </c>
      <c r="J1295" s="82" t="str">
        <f>IF(Table1[[#This Row],[M Open]]=""," ",RANK(AG1295,$AG$5:$AG$1454,1))</f>
        <v xml:space="preserve"> </v>
      </c>
      <c r="K1295" s="82">
        <f>IF(Table1[[#This Row],[M Vet]]=""," ",RANK(AH1295,$AH$5:$AH$1454,1))</f>
        <v>214</v>
      </c>
      <c r="L1295" s="82" t="str">
        <f>IF(Table1[[#This Row],[M SuperVet]]=""," ",RANK(AI1295,$AI$5:$AI$1454,1))</f>
        <v xml:space="preserve"> </v>
      </c>
      <c r="M1295" s="74">
        <v>404</v>
      </c>
      <c r="N1295" s="74">
        <v>176</v>
      </c>
      <c r="O1295" s="74">
        <v>47</v>
      </c>
      <c r="P1295" s="74">
        <v>128</v>
      </c>
      <c r="Q1295" s="17">
        <v>309</v>
      </c>
      <c r="R1295" s="17">
        <v>139</v>
      </c>
      <c r="S1295" s="17">
        <v>104</v>
      </c>
      <c r="T1295" s="17">
        <v>179</v>
      </c>
      <c r="U1295" s="55">
        <f>+Table1[[#This Row],[Thames Turbo Sprint Triathlon]]/$M$3</f>
        <v>1</v>
      </c>
      <c r="V1295" s="55">
        <f t="shared" si="479"/>
        <v>1</v>
      </c>
      <c r="W1295" s="55">
        <f t="shared" si="480"/>
        <v>1</v>
      </c>
      <c r="X1295" s="55">
        <f t="shared" si="481"/>
        <v>1</v>
      </c>
      <c r="Y1295" s="55">
        <f t="shared" si="482"/>
        <v>0.6</v>
      </c>
      <c r="Z1295" s="55">
        <f>+Table1[[#This Row],[Hillingdon Sprint Triathlon]]/$R$3</f>
        <v>1</v>
      </c>
      <c r="AA1295" s="55">
        <f>+Table1[[#This Row],[London Fields]]/$S$3</f>
        <v>1</v>
      </c>
      <c r="AB1295" s="55">
        <f>+Table1[[#This Row],[Jekyll &amp; Hyde Park Duathlon]]/$T$3</f>
        <v>1</v>
      </c>
      <c r="AC1295" s="65">
        <f t="shared" si="483"/>
        <v>3.6</v>
      </c>
      <c r="AD1295" s="55"/>
      <c r="AE1295" s="55"/>
      <c r="AF1295" s="55"/>
      <c r="AG1295" s="55"/>
      <c r="AH1295" s="55">
        <f>+AC1295</f>
        <v>3.6</v>
      </c>
      <c r="AI1295" s="55"/>
      <c r="AJ1295" s="73">
        <f>COUNT(Table1[[#This Row],[F open]:[M SuperVet]])</f>
        <v>1</v>
      </c>
    </row>
    <row r="1296" spans="1:36" hidden="1" x14ac:dyDescent="0.2">
      <c r="A1296" s="16" t="str">
        <f t="shared" si="485"/>
        <v xml:space="preserve"> </v>
      </c>
      <c r="B1296" s="16" t="s">
        <v>1462</v>
      </c>
      <c r="C1296" s="15" t="s">
        <v>138</v>
      </c>
      <c r="D1296" s="29" t="s">
        <v>217</v>
      </c>
      <c r="E1296" s="29" t="s">
        <v>188</v>
      </c>
      <c r="F1296" s="82">
        <f t="shared" si="478"/>
        <v>1158</v>
      </c>
      <c r="G1296" s="82" t="str">
        <f>IF(Table1[[#This Row],[F open]]=""," ",RANK(AD1296,$AD$5:$AD$1454,1))</f>
        <v xml:space="preserve"> </v>
      </c>
      <c r="H1296" s="82" t="str">
        <f>IF(Table1[[#This Row],[F Vet]]=""," ",RANK(AE1296,$AE$5:$AE$1454,1))</f>
        <v xml:space="preserve"> </v>
      </c>
      <c r="I1296" s="82" t="str">
        <f>IF(Table1[[#This Row],[F SuperVet]]=""," ",RANK(AF1296,$AF$5:$AF$1454,1))</f>
        <v xml:space="preserve"> </v>
      </c>
      <c r="J1296" s="82">
        <f>IF(Table1[[#This Row],[M Open]]=""," ",RANK(AG1296,$AG$5:$AG$1454,1))</f>
        <v>535</v>
      </c>
      <c r="K1296" s="82" t="str">
        <f>IF(Table1[[#This Row],[M Vet]]=""," ",RANK(AH1296,$AH$5:$AH$1454,1))</f>
        <v xml:space="preserve"> </v>
      </c>
      <c r="L1296" s="82" t="str">
        <f>IF(Table1[[#This Row],[M SuperVet]]=""," ",RANK(AI1296,$AI$5:$AI$1454,1))</f>
        <v xml:space="preserve"> </v>
      </c>
      <c r="M1296" s="74">
        <v>404</v>
      </c>
      <c r="N1296" s="74">
        <v>143</v>
      </c>
      <c r="O1296" s="74">
        <v>47</v>
      </c>
      <c r="P1296" s="74">
        <v>128</v>
      </c>
      <c r="Q1296" s="17">
        <v>515</v>
      </c>
      <c r="R1296" s="17">
        <v>139</v>
      </c>
      <c r="S1296" s="17">
        <v>104</v>
      </c>
      <c r="T1296" s="17">
        <v>179</v>
      </c>
      <c r="U1296" s="55">
        <f>+Table1[[#This Row],[Thames Turbo Sprint Triathlon]]/$M$3</f>
        <v>1</v>
      </c>
      <c r="V1296" s="55">
        <f t="shared" si="479"/>
        <v>0.8125</v>
      </c>
      <c r="W1296" s="55">
        <f t="shared" si="480"/>
        <v>1</v>
      </c>
      <c r="X1296" s="55">
        <f t="shared" si="481"/>
        <v>1</v>
      </c>
      <c r="Y1296" s="55">
        <f t="shared" si="482"/>
        <v>1</v>
      </c>
      <c r="Z1296" s="55">
        <f>+Table1[[#This Row],[Hillingdon Sprint Triathlon]]/$R$3</f>
        <v>1</v>
      </c>
      <c r="AA1296" s="55">
        <f>+Table1[[#This Row],[London Fields]]/$S$3</f>
        <v>1</v>
      </c>
      <c r="AB1296" s="55">
        <f>+Table1[[#This Row],[Jekyll &amp; Hyde Park Duathlon]]/$T$3</f>
        <v>1</v>
      </c>
      <c r="AC1296" s="65">
        <f t="shared" si="483"/>
        <v>3.8125</v>
      </c>
      <c r="AD1296" s="55"/>
      <c r="AE1296" s="55"/>
      <c r="AF1296" s="55"/>
      <c r="AG1296" s="55">
        <f t="shared" ref="AG1296:AG1297" si="486">+AC1296</f>
        <v>3.8125</v>
      </c>
      <c r="AH1296" s="55"/>
      <c r="AI1296" s="55"/>
      <c r="AJ1296" s="73">
        <f>COUNT(Table1[[#This Row],[F open]:[M SuperVet]])</f>
        <v>1</v>
      </c>
    </row>
    <row r="1297" spans="1:36" hidden="1" x14ac:dyDescent="0.2">
      <c r="A1297" s="16" t="str">
        <f t="shared" si="485"/>
        <v xml:space="preserve"> </v>
      </c>
      <c r="B1297" s="16" t="s">
        <v>1643</v>
      </c>
      <c r="C1297" s="15" t="s">
        <v>1625</v>
      </c>
      <c r="D1297" s="29" t="s">
        <v>217</v>
      </c>
      <c r="E1297" s="29" t="s">
        <v>188</v>
      </c>
      <c r="F1297" s="82">
        <f t="shared" si="478"/>
        <v>220</v>
      </c>
      <c r="G1297" s="82" t="str">
        <f>IF(Table1[[#This Row],[F open]]=""," ",RANK(AD1297,$AD$5:$AD$1454,1))</f>
        <v xml:space="preserve"> </v>
      </c>
      <c r="H1297" s="82" t="str">
        <f>IF(Table1[[#This Row],[F Vet]]=""," ",RANK(AE1297,$AE$5:$AE$1454,1))</f>
        <v xml:space="preserve"> </v>
      </c>
      <c r="I1297" s="82" t="str">
        <f>IF(Table1[[#This Row],[F SuperVet]]=""," ",RANK(AF1297,$AF$5:$AF$1454,1))</f>
        <v xml:space="preserve"> </v>
      </c>
      <c r="J1297" s="82">
        <f>IF(Table1[[#This Row],[M Open]]=""," ",RANK(AG1297,$AG$5:$AG$1454,1))</f>
        <v>129</v>
      </c>
      <c r="K1297" s="82" t="str">
        <f>IF(Table1[[#This Row],[M Vet]]=""," ",RANK(AH1297,$AH$5:$AH$1454,1))</f>
        <v xml:space="preserve"> </v>
      </c>
      <c r="L1297" s="82" t="str">
        <f>IF(Table1[[#This Row],[M SuperVet]]=""," ",RANK(AI1297,$AI$5:$AI$1454,1))</f>
        <v xml:space="preserve"> </v>
      </c>
      <c r="M1297" s="74">
        <v>404</v>
      </c>
      <c r="N1297" s="74">
        <v>176</v>
      </c>
      <c r="O1297" s="74">
        <v>47</v>
      </c>
      <c r="P1297" s="74">
        <v>128</v>
      </c>
      <c r="Q1297" s="17">
        <v>54</v>
      </c>
      <c r="R1297" s="17">
        <v>139</v>
      </c>
      <c r="S1297" s="17">
        <v>104</v>
      </c>
      <c r="T1297" s="17">
        <v>179</v>
      </c>
      <c r="U1297" s="55">
        <f>+Table1[[#This Row],[Thames Turbo Sprint Triathlon]]/$M$3</f>
        <v>1</v>
      </c>
      <c r="V1297" s="55">
        <f t="shared" si="479"/>
        <v>1</v>
      </c>
      <c r="W1297" s="55">
        <f t="shared" si="480"/>
        <v>1</v>
      </c>
      <c r="X1297" s="55">
        <f t="shared" si="481"/>
        <v>1</v>
      </c>
      <c r="Y1297" s="55">
        <f t="shared" si="482"/>
        <v>0.10485436893203884</v>
      </c>
      <c r="Z1297" s="55">
        <f>+Table1[[#This Row],[Hillingdon Sprint Triathlon]]/$R$3</f>
        <v>1</v>
      </c>
      <c r="AA1297" s="55">
        <f>+Table1[[#This Row],[London Fields]]/$S$3</f>
        <v>1</v>
      </c>
      <c r="AB1297" s="55">
        <f>+Table1[[#This Row],[Jekyll &amp; Hyde Park Duathlon]]/$T$3</f>
        <v>1</v>
      </c>
      <c r="AC1297" s="65">
        <f t="shared" si="483"/>
        <v>3.1048543689320391</v>
      </c>
      <c r="AD1297" s="55"/>
      <c r="AE1297" s="55"/>
      <c r="AF1297" s="55"/>
      <c r="AG1297" s="55">
        <f t="shared" si="486"/>
        <v>3.1048543689320391</v>
      </c>
      <c r="AH1297" s="55"/>
      <c r="AI1297" s="55"/>
      <c r="AJ1297" s="73">
        <f>COUNT(Table1[[#This Row],[F open]:[M SuperVet]])</f>
        <v>1</v>
      </c>
    </row>
    <row r="1298" spans="1:36" x14ac:dyDescent="0.2">
      <c r="A1298" s="16" t="str">
        <f t="shared" si="485"/>
        <v xml:space="preserve"> </v>
      </c>
      <c r="B1298" s="16" t="s">
        <v>2261</v>
      </c>
      <c r="C1298" s="15" t="s">
        <v>25</v>
      </c>
      <c r="D1298" s="29" t="s">
        <v>397</v>
      </c>
      <c r="E1298" s="29" t="s">
        <v>194</v>
      </c>
      <c r="F1298" s="82">
        <f t="shared" si="478"/>
        <v>1326</v>
      </c>
      <c r="G1298" s="82" t="str">
        <f>IF(Table1[[#This Row],[F open]]=""," ",RANK(AD1298,$AD$5:$AD$1454,1))</f>
        <v xml:space="preserve"> </v>
      </c>
      <c r="H1298" s="82">
        <f>IF(Table1[[#This Row],[F Vet]]=""," ",RANK(AE1298,$AE$5:$AE$1454,1))</f>
        <v>73</v>
      </c>
      <c r="I1298" s="82" t="str">
        <f>IF(Table1[[#This Row],[F SuperVet]]=""," ",RANK(AF1298,$AF$5:$AF$1454,1))</f>
        <v xml:space="preserve"> </v>
      </c>
      <c r="J1298" s="82" t="str">
        <f>IF(Table1[[#This Row],[M Open]]=""," ",RANK(AG1298,$AG$5:$AG$1454,1))</f>
        <v xml:space="preserve"> </v>
      </c>
      <c r="K1298" s="82" t="str">
        <f>IF(Table1[[#This Row],[M Vet]]=""," ",RANK(AH1298,$AH$5:$AH$1454,1))</f>
        <v xml:space="preserve"> </v>
      </c>
      <c r="L1298" s="82" t="str">
        <f>IF(Table1[[#This Row],[M SuperVet]]=""," ",RANK(AI1298,$AI$5:$AI$1454,1))</f>
        <v xml:space="preserve"> </v>
      </c>
      <c r="M1298" s="74">
        <v>404</v>
      </c>
      <c r="N1298" s="74">
        <v>176</v>
      </c>
      <c r="O1298" s="74">
        <v>47</v>
      </c>
      <c r="P1298" s="74">
        <v>128</v>
      </c>
      <c r="Q1298" s="17">
        <v>515</v>
      </c>
      <c r="R1298" s="17">
        <v>139</v>
      </c>
      <c r="S1298" s="17">
        <v>104</v>
      </c>
      <c r="T1298" s="17">
        <v>164</v>
      </c>
      <c r="U1298" s="55">
        <f>+Table1[[#This Row],[Thames Turbo Sprint Triathlon]]/$M$3</f>
        <v>1</v>
      </c>
      <c r="V1298" s="55">
        <f t="shared" si="479"/>
        <v>1</v>
      </c>
      <c r="W1298" s="55">
        <f t="shared" si="480"/>
        <v>1</v>
      </c>
      <c r="X1298" s="55">
        <f t="shared" si="481"/>
        <v>1</v>
      </c>
      <c r="Y1298" s="55">
        <f t="shared" si="482"/>
        <v>1</v>
      </c>
      <c r="Z1298" s="55">
        <f>+Table1[[#This Row],[Hillingdon Sprint Triathlon]]/$R$3</f>
        <v>1</v>
      </c>
      <c r="AA1298" s="55">
        <f>+Table1[[#This Row],[London Fields]]/$S$3</f>
        <v>1</v>
      </c>
      <c r="AB1298" s="55">
        <f>+Table1[[#This Row],[Jekyll &amp; Hyde Park Duathlon]]/$T$3</f>
        <v>0.91620111731843579</v>
      </c>
      <c r="AC1298" s="65">
        <f t="shared" si="483"/>
        <v>3.9162011173184359</v>
      </c>
      <c r="AD1298" s="55"/>
      <c r="AE1298" s="55">
        <f>+AC1298</f>
        <v>3.9162011173184359</v>
      </c>
      <c r="AF1298" s="55"/>
      <c r="AG1298" s="55"/>
      <c r="AH1298" s="55"/>
      <c r="AI1298" s="55"/>
      <c r="AJ1298" s="73">
        <f>COUNT(Table1[[#This Row],[F open]:[M SuperVet]])</f>
        <v>1</v>
      </c>
    </row>
    <row r="1299" spans="1:36" x14ac:dyDescent="0.2">
      <c r="A1299" s="16" t="str">
        <f t="shared" si="485"/>
        <v xml:space="preserve"> </v>
      </c>
      <c r="B1299" s="16" t="s">
        <v>1905</v>
      </c>
      <c r="C1299" s="15"/>
      <c r="D1299" s="29" t="s">
        <v>217</v>
      </c>
      <c r="E1299" s="29" t="s">
        <v>194</v>
      </c>
      <c r="F1299" s="82">
        <f t="shared" si="478"/>
        <v>1166</v>
      </c>
      <c r="G1299" s="82">
        <f>IF(Table1[[#This Row],[F open]]=""," ",RANK(AD1299,$AD$5:$AD$1454,1))</f>
        <v>201</v>
      </c>
      <c r="H1299" s="82" t="str">
        <f>IF(Table1[[#This Row],[F Vet]]=""," ",RANK(AE1299,$AE$5:$AE$1454,1))</f>
        <v xml:space="preserve"> </v>
      </c>
      <c r="I1299" s="82" t="str">
        <f>IF(Table1[[#This Row],[F SuperVet]]=""," ",RANK(AF1299,$AF$5:$AF$1454,1))</f>
        <v xml:space="preserve"> </v>
      </c>
      <c r="J1299" s="82" t="str">
        <f>IF(Table1[[#This Row],[M Open]]=""," ",RANK(AG1299,$AG$5:$AG$1454,1))</f>
        <v xml:space="preserve"> </v>
      </c>
      <c r="K1299" s="82" t="str">
        <f>IF(Table1[[#This Row],[M Vet]]=""," ",RANK(AH1299,$AH$5:$AH$1454,1))</f>
        <v xml:space="preserve"> </v>
      </c>
      <c r="L1299" s="82" t="str">
        <f>IF(Table1[[#This Row],[M SuperVet]]=""," ",RANK(AI1299,$AI$5:$AI$1454,1))</f>
        <v xml:space="preserve"> </v>
      </c>
      <c r="M1299" s="74">
        <v>404</v>
      </c>
      <c r="N1299" s="74">
        <v>176</v>
      </c>
      <c r="O1299" s="74">
        <v>47</v>
      </c>
      <c r="P1299" s="74">
        <v>128</v>
      </c>
      <c r="Q1299" s="17">
        <v>421</v>
      </c>
      <c r="R1299" s="17">
        <v>139</v>
      </c>
      <c r="S1299" s="17">
        <v>104</v>
      </c>
      <c r="T1299" s="17">
        <v>179</v>
      </c>
      <c r="U1299" s="55">
        <f>+Table1[[#This Row],[Thames Turbo Sprint Triathlon]]/$M$3</f>
        <v>1</v>
      </c>
      <c r="V1299" s="55">
        <f t="shared" si="479"/>
        <v>1</v>
      </c>
      <c r="W1299" s="55">
        <f t="shared" si="480"/>
        <v>1</v>
      </c>
      <c r="X1299" s="55">
        <f t="shared" si="481"/>
        <v>1</v>
      </c>
      <c r="Y1299" s="55">
        <f t="shared" si="482"/>
        <v>0.81747572815533975</v>
      </c>
      <c r="Z1299" s="55">
        <f>+Table1[[#This Row],[Hillingdon Sprint Triathlon]]/$R$3</f>
        <v>1</v>
      </c>
      <c r="AA1299" s="55">
        <f>+Table1[[#This Row],[London Fields]]/$S$3</f>
        <v>1</v>
      </c>
      <c r="AB1299" s="55">
        <f>+Table1[[#This Row],[Jekyll &amp; Hyde Park Duathlon]]/$T$3</f>
        <v>1</v>
      </c>
      <c r="AC1299" s="65">
        <f t="shared" si="483"/>
        <v>3.8174757281553395</v>
      </c>
      <c r="AD1299" s="55">
        <f t="shared" ref="AD1299:AD1301" si="487">+AC1299</f>
        <v>3.8174757281553395</v>
      </c>
      <c r="AE1299" s="55"/>
      <c r="AF1299" s="55"/>
      <c r="AG1299" s="55"/>
      <c r="AH1299" s="55"/>
      <c r="AI1299" s="55"/>
      <c r="AJ1299" s="73">
        <f>COUNT(Table1[[#This Row],[F open]:[M SuperVet]])</f>
        <v>1</v>
      </c>
    </row>
    <row r="1300" spans="1:36" x14ac:dyDescent="0.2">
      <c r="A1300" s="16" t="str">
        <f t="shared" si="485"/>
        <v xml:space="preserve"> </v>
      </c>
      <c r="B1300" s="16" t="s">
        <v>587</v>
      </c>
      <c r="C1300" s="15"/>
      <c r="D1300" s="29" t="s">
        <v>217</v>
      </c>
      <c r="E1300" s="29" t="s">
        <v>194</v>
      </c>
      <c r="F1300" s="82">
        <f t="shared" si="478"/>
        <v>1264</v>
      </c>
      <c r="G1300" s="82">
        <f>IF(Table1[[#This Row],[F open]]=""," ",RANK(AD1300,$AD$5:$AD$1454,1))</f>
        <v>241</v>
      </c>
      <c r="H1300" s="82" t="str">
        <f>IF(Table1[[#This Row],[F Vet]]=""," ",RANK(AE1300,$AE$5:$AE$1454,1))</f>
        <v xml:space="preserve"> </v>
      </c>
      <c r="I1300" s="82" t="str">
        <f>IF(Table1[[#This Row],[F SuperVet]]=""," ",RANK(AF1300,$AF$5:$AF$1454,1))</f>
        <v xml:space="preserve"> </v>
      </c>
      <c r="J1300" s="82" t="str">
        <f>IF(Table1[[#This Row],[M Open]]=""," ",RANK(AG1300,$AG$5:$AG$1454,1))</f>
        <v xml:space="preserve"> </v>
      </c>
      <c r="K1300" s="82" t="str">
        <f>IF(Table1[[#This Row],[M Vet]]=""," ",RANK(AH1300,$AH$5:$AH$1454,1))</f>
        <v xml:space="preserve"> </v>
      </c>
      <c r="L1300" s="82" t="str">
        <f>IF(Table1[[#This Row],[M SuperVet]]=""," ",RANK(AI1300,$AI$5:$AI$1454,1))</f>
        <v xml:space="preserve"> </v>
      </c>
      <c r="M1300" s="74">
        <v>404</v>
      </c>
      <c r="N1300" s="74">
        <v>176</v>
      </c>
      <c r="O1300" s="74">
        <v>47</v>
      </c>
      <c r="P1300" s="74">
        <v>128</v>
      </c>
      <c r="Q1300" s="17">
        <v>453</v>
      </c>
      <c r="R1300" s="17">
        <v>139</v>
      </c>
      <c r="S1300" s="17">
        <v>104</v>
      </c>
      <c r="T1300" s="17">
        <v>179</v>
      </c>
      <c r="U1300" s="55">
        <f>+Table1[[#This Row],[Thames Turbo Sprint Triathlon]]/$M$3</f>
        <v>1</v>
      </c>
      <c r="V1300" s="55">
        <f t="shared" si="479"/>
        <v>1</v>
      </c>
      <c r="W1300" s="55">
        <f t="shared" si="480"/>
        <v>1</v>
      </c>
      <c r="X1300" s="55">
        <f t="shared" si="481"/>
        <v>1</v>
      </c>
      <c r="Y1300" s="55">
        <f t="shared" si="482"/>
        <v>0.87961165048543688</v>
      </c>
      <c r="Z1300" s="55">
        <f>+Table1[[#This Row],[Hillingdon Sprint Triathlon]]/$R$3</f>
        <v>1</v>
      </c>
      <c r="AA1300" s="55">
        <f>+Table1[[#This Row],[London Fields]]/$S$3</f>
        <v>1</v>
      </c>
      <c r="AB1300" s="55">
        <f>+Table1[[#This Row],[Jekyll &amp; Hyde Park Duathlon]]/$T$3</f>
        <v>1</v>
      </c>
      <c r="AC1300" s="65">
        <f t="shared" si="483"/>
        <v>3.8796116504854368</v>
      </c>
      <c r="AD1300" s="55">
        <f t="shared" si="487"/>
        <v>3.8796116504854368</v>
      </c>
      <c r="AE1300" s="55"/>
      <c r="AF1300" s="55"/>
      <c r="AG1300" s="55"/>
      <c r="AH1300" s="55"/>
      <c r="AI1300" s="55"/>
      <c r="AJ1300" s="73">
        <f>COUNT(Table1[[#This Row],[F open]:[M SuperVet]])</f>
        <v>1</v>
      </c>
    </row>
    <row r="1301" spans="1:36" x14ac:dyDescent="0.2">
      <c r="A1301" s="16" t="str">
        <f t="shared" si="485"/>
        <v xml:space="preserve"> </v>
      </c>
      <c r="B1301" s="16" t="s">
        <v>1029</v>
      </c>
      <c r="C1301" s="15"/>
      <c r="D1301" s="29" t="s">
        <v>217</v>
      </c>
      <c r="E1301" s="29" t="s">
        <v>194</v>
      </c>
      <c r="F1301" s="82">
        <f t="shared" si="478"/>
        <v>1350</v>
      </c>
      <c r="G1301" s="82">
        <f>IF(Table1[[#This Row],[F open]]=""," ",RANK(AD1301,$AD$5:$AD$1454,1))</f>
        <v>270</v>
      </c>
      <c r="H1301" s="82" t="str">
        <f>IF(Table1[[#This Row],[F Vet]]=""," ",RANK(AE1301,$AE$5:$AE$1454,1))</f>
        <v xml:space="preserve"> </v>
      </c>
      <c r="I1301" s="82" t="str">
        <f>IF(Table1[[#This Row],[F SuperVet]]=""," ",RANK(AF1301,$AF$5:$AF$1454,1))</f>
        <v xml:space="preserve"> </v>
      </c>
      <c r="J1301" s="82" t="str">
        <f>IF(Table1[[#This Row],[M Open]]=""," ",RANK(AG1301,$AG$5:$AG$1454,1))</f>
        <v xml:space="preserve"> </v>
      </c>
      <c r="K1301" s="82" t="str">
        <f>IF(Table1[[#This Row],[M Vet]]=""," ",RANK(AH1301,$AH$5:$AH$1454,1))</f>
        <v xml:space="preserve"> </v>
      </c>
      <c r="L1301" s="82" t="str">
        <f>IF(Table1[[#This Row],[M SuperVet]]=""," ",RANK(AI1301,$AI$5:$AI$1454,1))</f>
        <v xml:space="preserve"> </v>
      </c>
      <c r="M1301" s="74">
        <v>377</v>
      </c>
      <c r="N1301" s="74">
        <v>176</v>
      </c>
      <c r="O1301" s="74">
        <v>47</v>
      </c>
      <c r="P1301" s="74">
        <v>128</v>
      </c>
      <c r="Q1301" s="17">
        <v>515</v>
      </c>
      <c r="R1301" s="17">
        <v>139</v>
      </c>
      <c r="S1301" s="17">
        <v>104</v>
      </c>
      <c r="T1301" s="17">
        <v>179</v>
      </c>
      <c r="U1301" s="55">
        <f>+Table1[[#This Row],[Thames Turbo Sprint Triathlon]]/$M$3</f>
        <v>0.93316831683168322</v>
      </c>
      <c r="V1301" s="55">
        <f t="shared" si="479"/>
        <v>1</v>
      </c>
      <c r="W1301" s="55">
        <f t="shared" si="480"/>
        <v>1</v>
      </c>
      <c r="X1301" s="55">
        <f t="shared" si="481"/>
        <v>1</v>
      </c>
      <c r="Y1301" s="55">
        <f t="shared" si="482"/>
        <v>1</v>
      </c>
      <c r="Z1301" s="55">
        <f>+Table1[[#This Row],[Hillingdon Sprint Triathlon]]/$R$3</f>
        <v>1</v>
      </c>
      <c r="AA1301" s="55">
        <f>+Table1[[#This Row],[London Fields]]/$S$3</f>
        <v>1</v>
      </c>
      <c r="AB1301" s="55">
        <f>+Table1[[#This Row],[Jekyll &amp; Hyde Park Duathlon]]/$T$3</f>
        <v>1</v>
      </c>
      <c r="AC1301" s="65">
        <f t="shared" si="483"/>
        <v>3.9331683168316833</v>
      </c>
      <c r="AD1301" s="55">
        <f t="shared" si="487"/>
        <v>3.9331683168316833</v>
      </c>
      <c r="AE1301" s="55"/>
      <c r="AF1301" s="55"/>
      <c r="AG1301" s="55"/>
      <c r="AH1301" s="55"/>
      <c r="AI1301" s="55"/>
      <c r="AJ1301" s="73">
        <f>COUNT(Table1[[#This Row],[F open]:[M SuperVet]])</f>
        <v>1</v>
      </c>
    </row>
    <row r="1302" spans="1:36" hidden="1" x14ac:dyDescent="0.2">
      <c r="A1302" s="16" t="str">
        <f t="shared" si="485"/>
        <v xml:space="preserve"> </v>
      </c>
      <c r="B1302" s="16" t="s">
        <v>977</v>
      </c>
      <c r="C1302" s="15"/>
      <c r="D1302" s="29" t="s">
        <v>397</v>
      </c>
      <c r="E1302" s="29" t="s">
        <v>188</v>
      </c>
      <c r="F1302" s="82">
        <f t="shared" si="478"/>
        <v>1145</v>
      </c>
      <c r="G1302" s="82" t="str">
        <f>IF(Table1[[#This Row],[F open]]=""," ",RANK(AD1302,$AD$5:$AD$1454,1))</f>
        <v xml:space="preserve"> </v>
      </c>
      <c r="H1302" s="82" t="str">
        <f>IF(Table1[[#This Row],[F Vet]]=""," ",RANK(AE1302,$AE$5:$AE$1454,1))</f>
        <v xml:space="preserve"> </v>
      </c>
      <c r="I1302" s="82" t="str">
        <f>IF(Table1[[#This Row],[F SuperVet]]=""," ",RANK(AF1302,$AF$5:$AF$1454,1))</f>
        <v xml:space="preserve"> </v>
      </c>
      <c r="J1302" s="82" t="str">
        <f>IF(Table1[[#This Row],[M Open]]=""," ",RANK(AG1302,$AG$5:$AG$1454,1))</f>
        <v xml:space="preserve"> </v>
      </c>
      <c r="K1302" s="82">
        <f>IF(Table1[[#This Row],[M Vet]]=""," ",RANK(AH1302,$AH$5:$AH$1454,1))</f>
        <v>283</v>
      </c>
      <c r="L1302" s="82" t="str">
        <f>IF(Table1[[#This Row],[M SuperVet]]=""," ",RANK(AI1302,$AI$5:$AI$1454,1))</f>
        <v xml:space="preserve"> </v>
      </c>
      <c r="M1302" s="74">
        <v>325</v>
      </c>
      <c r="N1302" s="74">
        <v>176</v>
      </c>
      <c r="O1302" s="74">
        <v>47</v>
      </c>
      <c r="P1302" s="74">
        <v>128</v>
      </c>
      <c r="Q1302" s="17">
        <v>515</v>
      </c>
      <c r="R1302" s="17">
        <v>139</v>
      </c>
      <c r="S1302" s="17">
        <v>104</v>
      </c>
      <c r="T1302" s="17">
        <v>179</v>
      </c>
      <c r="U1302" s="55">
        <f>+Table1[[#This Row],[Thames Turbo Sprint Triathlon]]/$M$3</f>
        <v>0.8044554455445545</v>
      </c>
      <c r="V1302" s="55">
        <f t="shared" si="479"/>
        <v>1</v>
      </c>
      <c r="W1302" s="55">
        <f t="shared" si="480"/>
        <v>1</v>
      </c>
      <c r="X1302" s="55">
        <f t="shared" si="481"/>
        <v>1</v>
      </c>
      <c r="Y1302" s="55">
        <f t="shared" si="482"/>
        <v>1</v>
      </c>
      <c r="Z1302" s="55">
        <f>+Table1[[#This Row],[Hillingdon Sprint Triathlon]]/$R$3</f>
        <v>1</v>
      </c>
      <c r="AA1302" s="55">
        <f>+Table1[[#This Row],[London Fields]]/$S$3</f>
        <v>1</v>
      </c>
      <c r="AB1302" s="55">
        <f>+Table1[[#This Row],[Jekyll &amp; Hyde Park Duathlon]]/$T$3</f>
        <v>1</v>
      </c>
      <c r="AC1302" s="65">
        <f t="shared" si="483"/>
        <v>3.8044554455445545</v>
      </c>
      <c r="AD1302" s="55"/>
      <c r="AE1302" s="55"/>
      <c r="AF1302" s="55"/>
      <c r="AG1302" s="55"/>
      <c r="AH1302" s="55">
        <f>+AC1302</f>
        <v>3.8044554455445545</v>
      </c>
      <c r="AI1302" s="55"/>
      <c r="AJ1302" s="73">
        <f>COUNT(Table1[[#This Row],[F open]:[M SuperVet]])</f>
        <v>1</v>
      </c>
    </row>
    <row r="1303" spans="1:36" hidden="1" x14ac:dyDescent="0.2">
      <c r="A1303" s="16" t="str">
        <f t="shared" si="485"/>
        <v xml:space="preserve"> </v>
      </c>
      <c r="B1303" s="16" t="s">
        <v>441</v>
      </c>
      <c r="C1303" s="15" t="s">
        <v>66</v>
      </c>
      <c r="D1303" s="29" t="s">
        <v>1059</v>
      </c>
      <c r="E1303" s="29" t="s">
        <v>188</v>
      </c>
      <c r="F1303" s="82">
        <f t="shared" si="478"/>
        <v>1043</v>
      </c>
      <c r="G1303" s="82" t="str">
        <f>IF(Table1[[#This Row],[F open]]=""," ",RANK(AD1303,$AD$5:$AD$1454,1))</f>
        <v xml:space="preserve"> </v>
      </c>
      <c r="H1303" s="82" t="str">
        <f>IF(Table1[[#This Row],[F Vet]]=""," ",RANK(AE1303,$AE$5:$AE$1454,1))</f>
        <v xml:space="preserve"> </v>
      </c>
      <c r="I1303" s="82" t="str">
        <f>IF(Table1[[#This Row],[F SuperVet]]=""," ",RANK(AF1303,$AF$5:$AF$1454,1))</f>
        <v xml:space="preserve"> </v>
      </c>
      <c r="J1303" s="82" t="str">
        <f>IF(Table1[[#This Row],[M Open]]=""," ",RANK(AG1303,$AG$5:$AG$1454,1))</f>
        <v xml:space="preserve"> </v>
      </c>
      <c r="K1303" s="82" t="str">
        <f>IF(Table1[[#This Row],[M Vet]]=""," ",RANK(AH1303,$AH$5:$AH$1454,1))</f>
        <v xml:space="preserve"> </v>
      </c>
      <c r="L1303" s="82">
        <f>IF(Table1[[#This Row],[M SuperVet]]=""," ",RANK(AI1303,$AI$5:$AI$1454,1))</f>
        <v>63</v>
      </c>
      <c r="M1303" s="74">
        <v>296</v>
      </c>
      <c r="N1303" s="74">
        <v>176</v>
      </c>
      <c r="O1303" s="74">
        <v>47</v>
      </c>
      <c r="P1303" s="74">
        <v>128</v>
      </c>
      <c r="Q1303" s="17">
        <v>515</v>
      </c>
      <c r="R1303" s="17">
        <v>139</v>
      </c>
      <c r="S1303" s="17">
        <v>104</v>
      </c>
      <c r="T1303" s="17">
        <v>179</v>
      </c>
      <c r="U1303" s="55">
        <f>+Table1[[#This Row],[Thames Turbo Sprint Triathlon]]/$M$3</f>
        <v>0.73267326732673266</v>
      </c>
      <c r="V1303" s="55">
        <f t="shared" si="479"/>
        <v>1</v>
      </c>
      <c r="W1303" s="55">
        <f t="shared" si="480"/>
        <v>1</v>
      </c>
      <c r="X1303" s="55">
        <f t="shared" si="481"/>
        <v>1</v>
      </c>
      <c r="Y1303" s="55">
        <f t="shared" si="482"/>
        <v>1</v>
      </c>
      <c r="Z1303" s="55">
        <f>+Table1[[#This Row],[Hillingdon Sprint Triathlon]]/$R$3</f>
        <v>1</v>
      </c>
      <c r="AA1303" s="55">
        <f>+Table1[[#This Row],[London Fields]]/$S$3</f>
        <v>1</v>
      </c>
      <c r="AB1303" s="55">
        <f>+Table1[[#This Row],[Jekyll &amp; Hyde Park Duathlon]]/$T$3</f>
        <v>1</v>
      </c>
      <c r="AC1303" s="65">
        <f t="shared" si="483"/>
        <v>3.7326732673267324</v>
      </c>
      <c r="AD1303" s="55"/>
      <c r="AE1303" s="55"/>
      <c r="AF1303" s="55"/>
      <c r="AG1303" s="55"/>
      <c r="AH1303" s="55"/>
      <c r="AI1303" s="55">
        <f>+AC1303</f>
        <v>3.7326732673267324</v>
      </c>
      <c r="AJ1303" s="73">
        <f>COUNT(Table1[[#This Row],[F open]:[M SuperVet]])</f>
        <v>1</v>
      </c>
    </row>
    <row r="1304" spans="1:36" hidden="1" x14ac:dyDescent="0.2">
      <c r="A1304" s="16" t="str">
        <f t="shared" si="485"/>
        <v xml:space="preserve"> </v>
      </c>
      <c r="B1304" s="16" t="s">
        <v>1835</v>
      </c>
      <c r="C1304" s="15"/>
      <c r="D1304" s="29" t="s">
        <v>217</v>
      </c>
      <c r="E1304" s="29" t="s">
        <v>188</v>
      </c>
      <c r="F1304" s="82">
        <f t="shared" si="478"/>
        <v>928</v>
      </c>
      <c r="G1304" s="82" t="str">
        <f>IF(Table1[[#This Row],[F open]]=""," ",RANK(AD1304,$AD$5:$AD$1454,1))</f>
        <v xml:space="preserve"> </v>
      </c>
      <c r="H1304" s="82" t="str">
        <f>IF(Table1[[#This Row],[F Vet]]=""," ",RANK(AE1304,$AE$5:$AE$1454,1))</f>
        <v xml:space="preserve"> </v>
      </c>
      <c r="I1304" s="82" t="str">
        <f>IF(Table1[[#This Row],[F SuperVet]]=""," ",RANK(AF1304,$AF$5:$AF$1454,1))</f>
        <v xml:space="preserve"> </v>
      </c>
      <c r="J1304" s="82">
        <f>IF(Table1[[#This Row],[M Open]]=""," ",RANK(AG1304,$AG$5:$AG$1454,1))</f>
        <v>469</v>
      </c>
      <c r="K1304" s="82" t="str">
        <f>IF(Table1[[#This Row],[M Vet]]=""," ",RANK(AH1304,$AH$5:$AH$1454,1))</f>
        <v xml:space="preserve"> </v>
      </c>
      <c r="L1304" s="82" t="str">
        <f>IF(Table1[[#This Row],[M SuperVet]]=""," ",RANK(AI1304,$AI$5:$AI$1454,1))</f>
        <v xml:space="preserve"> </v>
      </c>
      <c r="M1304" s="74">
        <v>404</v>
      </c>
      <c r="N1304" s="74">
        <v>176</v>
      </c>
      <c r="O1304" s="74">
        <v>47</v>
      </c>
      <c r="P1304" s="74">
        <v>128</v>
      </c>
      <c r="Q1304" s="17">
        <v>336</v>
      </c>
      <c r="R1304" s="17">
        <v>139</v>
      </c>
      <c r="S1304" s="17">
        <v>104</v>
      </c>
      <c r="T1304" s="17">
        <v>179</v>
      </c>
      <c r="U1304" s="55">
        <f>+Table1[[#This Row],[Thames Turbo Sprint Triathlon]]/$M$3</f>
        <v>1</v>
      </c>
      <c r="V1304" s="55">
        <f t="shared" si="479"/>
        <v>1</v>
      </c>
      <c r="W1304" s="55">
        <f t="shared" si="480"/>
        <v>1</v>
      </c>
      <c r="X1304" s="55">
        <f t="shared" si="481"/>
        <v>1</v>
      </c>
      <c r="Y1304" s="55">
        <f t="shared" si="482"/>
        <v>0.65242718446601944</v>
      </c>
      <c r="Z1304" s="55">
        <f>+Table1[[#This Row],[Hillingdon Sprint Triathlon]]/$R$3</f>
        <v>1</v>
      </c>
      <c r="AA1304" s="55">
        <f>+Table1[[#This Row],[London Fields]]/$S$3</f>
        <v>1</v>
      </c>
      <c r="AB1304" s="55">
        <f>+Table1[[#This Row],[Jekyll &amp; Hyde Park Duathlon]]/$T$3</f>
        <v>1</v>
      </c>
      <c r="AC1304" s="65">
        <f t="shared" si="483"/>
        <v>3.6524271844660197</v>
      </c>
      <c r="AD1304" s="55"/>
      <c r="AE1304" s="55"/>
      <c r="AF1304" s="55"/>
      <c r="AG1304" s="55">
        <f t="shared" ref="AG1304:AG1305" si="488">+AC1304</f>
        <v>3.6524271844660197</v>
      </c>
      <c r="AH1304" s="55"/>
      <c r="AI1304" s="55"/>
      <c r="AJ1304" s="73">
        <f>COUNT(Table1[[#This Row],[F open]:[M SuperVet]])</f>
        <v>1</v>
      </c>
    </row>
    <row r="1305" spans="1:36" hidden="1" x14ac:dyDescent="0.2">
      <c r="A1305" s="16" t="str">
        <f t="shared" si="485"/>
        <v xml:space="preserve"> </v>
      </c>
      <c r="B1305" s="16" t="s">
        <v>2137</v>
      </c>
      <c r="C1305" s="15"/>
      <c r="D1305" s="29" t="s">
        <v>217</v>
      </c>
      <c r="E1305" s="29" t="s">
        <v>188</v>
      </c>
      <c r="F1305" s="82">
        <f t="shared" si="478"/>
        <v>1255</v>
      </c>
      <c r="G1305" s="82" t="str">
        <f>IF(Table1[[#This Row],[F open]]=""," ",RANK(AD1305,$AD$5:$AD$1454,1))</f>
        <v xml:space="preserve"> </v>
      </c>
      <c r="H1305" s="82" t="str">
        <f>IF(Table1[[#This Row],[F Vet]]=""," ",RANK(AE1305,$AE$5:$AE$1454,1))</f>
        <v xml:space="preserve"> </v>
      </c>
      <c r="I1305" s="82" t="str">
        <f>IF(Table1[[#This Row],[F SuperVet]]=""," ",RANK(AF1305,$AF$5:$AF$1454,1))</f>
        <v xml:space="preserve"> </v>
      </c>
      <c r="J1305" s="82">
        <f>IF(Table1[[#This Row],[M Open]]=""," ",RANK(AG1305,$AG$5:$AG$1454,1))</f>
        <v>562</v>
      </c>
      <c r="K1305" s="82" t="str">
        <f>IF(Table1[[#This Row],[M Vet]]=""," ",RANK(AH1305,$AH$5:$AH$1454,1))</f>
        <v xml:space="preserve"> </v>
      </c>
      <c r="L1305" s="82" t="str">
        <f>IF(Table1[[#This Row],[M SuperVet]]=""," ",RANK(AI1305,$AI$5:$AI$1454,1))</f>
        <v xml:space="preserve"> </v>
      </c>
      <c r="M1305" s="74">
        <v>404</v>
      </c>
      <c r="N1305" s="74">
        <v>176</v>
      </c>
      <c r="O1305" s="74">
        <v>47</v>
      </c>
      <c r="P1305" s="74">
        <v>128</v>
      </c>
      <c r="Q1305" s="17">
        <v>515</v>
      </c>
      <c r="R1305" s="17">
        <v>139</v>
      </c>
      <c r="S1305" s="17">
        <v>91</v>
      </c>
      <c r="T1305" s="17">
        <v>179</v>
      </c>
      <c r="U1305" s="55">
        <f>+Table1[[#This Row],[Thames Turbo Sprint Triathlon]]/$M$3</f>
        <v>1</v>
      </c>
      <c r="V1305" s="55">
        <f t="shared" si="479"/>
        <v>1</v>
      </c>
      <c r="W1305" s="55">
        <f t="shared" si="480"/>
        <v>1</v>
      </c>
      <c r="X1305" s="55">
        <f t="shared" si="481"/>
        <v>1</v>
      </c>
      <c r="Y1305" s="55">
        <f t="shared" si="482"/>
        <v>1</v>
      </c>
      <c r="Z1305" s="55">
        <f>+Table1[[#This Row],[Hillingdon Sprint Triathlon]]/$R$3</f>
        <v>1</v>
      </c>
      <c r="AA1305" s="55">
        <f>+Table1[[#This Row],[London Fields]]/$S$3</f>
        <v>0.875</v>
      </c>
      <c r="AB1305" s="55">
        <f>+Table1[[#This Row],[Jekyll &amp; Hyde Park Duathlon]]/$T$3</f>
        <v>1</v>
      </c>
      <c r="AC1305" s="65">
        <f t="shared" si="483"/>
        <v>3.875</v>
      </c>
      <c r="AD1305" s="55"/>
      <c r="AE1305" s="55"/>
      <c r="AF1305" s="55"/>
      <c r="AG1305" s="55">
        <f t="shared" si="488"/>
        <v>3.875</v>
      </c>
      <c r="AH1305" s="55"/>
      <c r="AI1305" s="55"/>
      <c r="AJ1305" s="73">
        <f>COUNT(Table1[[#This Row],[F open]:[M SuperVet]])</f>
        <v>1</v>
      </c>
    </row>
    <row r="1306" spans="1:36" hidden="1" x14ac:dyDescent="0.2">
      <c r="A1306" s="16" t="str">
        <f t="shared" si="485"/>
        <v xml:space="preserve"> </v>
      </c>
      <c r="B1306" s="16" t="s">
        <v>1687</v>
      </c>
      <c r="C1306" s="15"/>
      <c r="D1306" s="29" t="s">
        <v>397</v>
      </c>
      <c r="E1306" s="29" t="s">
        <v>188</v>
      </c>
      <c r="F1306" s="82">
        <f t="shared" si="478"/>
        <v>386</v>
      </c>
      <c r="G1306" s="82" t="str">
        <f>IF(Table1[[#This Row],[F open]]=""," ",RANK(AD1306,$AD$5:$AD$1454,1))</f>
        <v xml:space="preserve"> </v>
      </c>
      <c r="H1306" s="82" t="str">
        <f>IF(Table1[[#This Row],[F Vet]]=""," ",RANK(AE1306,$AE$5:$AE$1454,1))</f>
        <v xml:space="preserve"> </v>
      </c>
      <c r="I1306" s="82" t="str">
        <f>IF(Table1[[#This Row],[F SuperVet]]=""," ",RANK(AF1306,$AF$5:$AF$1454,1))</f>
        <v xml:space="preserve"> </v>
      </c>
      <c r="J1306" s="82" t="str">
        <f>IF(Table1[[#This Row],[M Open]]=""," ",RANK(AG1306,$AG$5:$AG$1454,1))</f>
        <v xml:space="preserve"> </v>
      </c>
      <c r="K1306" s="82">
        <f>IF(Table1[[#This Row],[M Vet]]=""," ",RANK(AH1306,$AH$5:$AH$1454,1))</f>
        <v>92</v>
      </c>
      <c r="L1306" s="82" t="str">
        <f>IF(Table1[[#This Row],[M SuperVet]]=""," ",RANK(AI1306,$AI$5:$AI$1454,1))</f>
        <v xml:space="preserve"> </v>
      </c>
      <c r="M1306" s="74">
        <v>404</v>
      </c>
      <c r="N1306" s="74">
        <v>176</v>
      </c>
      <c r="O1306" s="74">
        <v>47</v>
      </c>
      <c r="P1306" s="74">
        <v>128</v>
      </c>
      <c r="Q1306" s="17">
        <v>123</v>
      </c>
      <c r="R1306" s="17">
        <v>139</v>
      </c>
      <c r="S1306" s="17">
        <v>104</v>
      </c>
      <c r="T1306" s="17">
        <v>179</v>
      </c>
      <c r="U1306" s="55">
        <f>+Table1[[#This Row],[Thames Turbo Sprint Triathlon]]/$M$3</f>
        <v>1</v>
      </c>
      <c r="V1306" s="55">
        <f t="shared" si="479"/>
        <v>1</v>
      </c>
      <c r="W1306" s="55">
        <f t="shared" si="480"/>
        <v>1</v>
      </c>
      <c r="X1306" s="55">
        <f t="shared" si="481"/>
        <v>1</v>
      </c>
      <c r="Y1306" s="55">
        <f t="shared" si="482"/>
        <v>0.23883495145631067</v>
      </c>
      <c r="Z1306" s="55">
        <f>+Table1[[#This Row],[Hillingdon Sprint Triathlon]]/$R$3</f>
        <v>1</v>
      </c>
      <c r="AA1306" s="55">
        <f>+Table1[[#This Row],[London Fields]]/$S$3</f>
        <v>1</v>
      </c>
      <c r="AB1306" s="55">
        <f>+Table1[[#This Row],[Jekyll &amp; Hyde Park Duathlon]]/$T$3</f>
        <v>1</v>
      </c>
      <c r="AC1306" s="65">
        <f t="shared" si="483"/>
        <v>3.2388349514563108</v>
      </c>
      <c r="AD1306" s="55"/>
      <c r="AE1306" s="55"/>
      <c r="AF1306" s="55"/>
      <c r="AG1306" s="55"/>
      <c r="AH1306" s="55">
        <f>+AC1306</f>
        <v>3.2388349514563108</v>
      </c>
      <c r="AI1306" s="55"/>
      <c r="AJ1306" s="73">
        <f>COUNT(Table1[[#This Row],[F open]:[M SuperVet]])</f>
        <v>1</v>
      </c>
    </row>
    <row r="1307" spans="1:36" hidden="1" x14ac:dyDescent="0.2">
      <c r="A1307" s="16" t="str">
        <f t="shared" si="485"/>
        <v xml:space="preserve"> </v>
      </c>
      <c r="B1307" s="16" t="s">
        <v>435</v>
      </c>
      <c r="C1307" s="15"/>
      <c r="D1307" s="29" t="s">
        <v>1059</v>
      </c>
      <c r="E1307" s="29" t="s">
        <v>188</v>
      </c>
      <c r="F1307" s="82">
        <f t="shared" si="478"/>
        <v>905</v>
      </c>
      <c r="G1307" s="82" t="str">
        <f>IF(Table1[[#This Row],[F open]]=""," ",RANK(AD1307,$AD$5:$AD$1454,1))</f>
        <v xml:space="preserve"> </v>
      </c>
      <c r="H1307" s="82" t="str">
        <f>IF(Table1[[#This Row],[F Vet]]=""," ",RANK(AE1307,$AE$5:$AE$1454,1))</f>
        <v xml:space="preserve"> </v>
      </c>
      <c r="I1307" s="82" t="str">
        <f>IF(Table1[[#This Row],[F SuperVet]]=""," ",RANK(AF1307,$AF$5:$AF$1454,1))</f>
        <v xml:space="preserve"> </v>
      </c>
      <c r="J1307" s="82" t="str">
        <f>IF(Table1[[#This Row],[M Open]]=""," ",RANK(AG1307,$AG$5:$AG$1454,1))</f>
        <v xml:space="preserve"> </v>
      </c>
      <c r="K1307" s="82" t="str">
        <f>IF(Table1[[#This Row],[M Vet]]=""," ",RANK(AH1307,$AH$5:$AH$1454,1))</f>
        <v xml:space="preserve"> </v>
      </c>
      <c r="L1307" s="82">
        <f>IF(Table1[[#This Row],[M SuperVet]]=""," ",RANK(AI1307,$AI$5:$AI$1454,1))</f>
        <v>50</v>
      </c>
      <c r="M1307" s="74">
        <v>257</v>
      </c>
      <c r="N1307" s="74">
        <v>176</v>
      </c>
      <c r="O1307" s="74">
        <v>47</v>
      </c>
      <c r="P1307" s="74">
        <v>128</v>
      </c>
      <c r="Q1307" s="17">
        <v>515</v>
      </c>
      <c r="R1307" s="17">
        <v>139</v>
      </c>
      <c r="S1307" s="17">
        <v>104</v>
      </c>
      <c r="T1307" s="17">
        <v>179</v>
      </c>
      <c r="U1307" s="55">
        <f>+Table1[[#This Row],[Thames Turbo Sprint Triathlon]]/$M$3</f>
        <v>0.63613861386138615</v>
      </c>
      <c r="V1307" s="55">
        <f t="shared" si="479"/>
        <v>1</v>
      </c>
      <c r="W1307" s="55">
        <f t="shared" si="480"/>
        <v>1</v>
      </c>
      <c r="X1307" s="55">
        <f t="shared" si="481"/>
        <v>1</v>
      </c>
      <c r="Y1307" s="55">
        <f t="shared" si="482"/>
        <v>1</v>
      </c>
      <c r="Z1307" s="55">
        <f>+Table1[[#This Row],[Hillingdon Sprint Triathlon]]/$R$3</f>
        <v>1</v>
      </c>
      <c r="AA1307" s="55">
        <f>+Table1[[#This Row],[London Fields]]/$S$3</f>
        <v>1</v>
      </c>
      <c r="AB1307" s="55">
        <f>+Table1[[#This Row],[Jekyll &amp; Hyde Park Duathlon]]/$T$3</f>
        <v>1</v>
      </c>
      <c r="AC1307" s="65">
        <f t="shared" si="483"/>
        <v>3.636138613861386</v>
      </c>
      <c r="AD1307" s="55"/>
      <c r="AE1307" s="55"/>
      <c r="AF1307" s="55"/>
      <c r="AG1307" s="55"/>
      <c r="AH1307" s="55"/>
      <c r="AI1307" s="55">
        <f>+AC1307</f>
        <v>3.636138613861386</v>
      </c>
      <c r="AJ1307" s="73">
        <f>COUNT(Table1[[#This Row],[F open]:[M SuperVet]])</f>
        <v>1</v>
      </c>
    </row>
    <row r="1308" spans="1:36" hidden="1" x14ac:dyDescent="0.2">
      <c r="A1308" s="16" t="str">
        <f t="shared" si="485"/>
        <v xml:space="preserve"> </v>
      </c>
      <c r="B1308" s="16" t="s">
        <v>2188</v>
      </c>
      <c r="C1308" s="15"/>
      <c r="D1308" s="29" t="s">
        <v>217</v>
      </c>
      <c r="E1308" s="29" t="s">
        <v>188</v>
      </c>
      <c r="F1308" s="82">
        <f t="shared" si="478"/>
        <v>551</v>
      </c>
      <c r="G1308" s="82" t="str">
        <f>IF(Table1[[#This Row],[F open]]=""," ",RANK(AD1308,$AD$5:$AD$1454,1))</f>
        <v xml:space="preserve"> </v>
      </c>
      <c r="H1308" s="82" t="str">
        <f>IF(Table1[[#This Row],[F Vet]]=""," ",RANK(AE1308,$AE$5:$AE$1454,1))</f>
        <v xml:space="preserve"> </v>
      </c>
      <c r="I1308" s="82" t="str">
        <f>IF(Table1[[#This Row],[F SuperVet]]=""," ",RANK(AF1308,$AF$5:$AF$1454,1))</f>
        <v xml:space="preserve"> </v>
      </c>
      <c r="J1308" s="82">
        <f>IF(Table1[[#This Row],[M Open]]=""," ",RANK(AG1308,$AG$5:$AG$1454,1))</f>
        <v>303</v>
      </c>
      <c r="K1308" s="82" t="str">
        <f>IF(Table1[[#This Row],[M Vet]]=""," ",RANK(AH1308,$AH$5:$AH$1454,1))</f>
        <v xml:space="preserve"> </v>
      </c>
      <c r="L1308" s="82" t="str">
        <f>IF(Table1[[#This Row],[M SuperVet]]=""," ",RANK(AI1308,$AI$5:$AI$1454,1))</f>
        <v xml:space="preserve"> </v>
      </c>
      <c r="M1308" s="74">
        <v>404</v>
      </c>
      <c r="N1308" s="74">
        <v>176</v>
      </c>
      <c r="O1308" s="74">
        <v>47</v>
      </c>
      <c r="P1308" s="74">
        <v>128</v>
      </c>
      <c r="Q1308" s="17">
        <v>515</v>
      </c>
      <c r="R1308" s="17">
        <v>139</v>
      </c>
      <c r="S1308" s="17">
        <v>104</v>
      </c>
      <c r="T1308" s="17">
        <v>66</v>
      </c>
      <c r="U1308" s="55">
        <f>+Table1[[#This Row],[Thames Turbo Sprint Triathlon]]/$M$3</f>
        <v>1</v>
      </c>
      <c r="V1308" s="55">
        <f t="shared" si="479"/>
        <v>1</v>
      </c>
      <c r="W1308" s="55">
        <f t="shared" si="480"/>
        <v>1</v>
      </c>
      <c r="X1308" s="55">
        <f t="shared" si="481"/>
        <v>1</v>
      </c>
      <c r="Y1308" s="55">
        <f t="shared" si="482"/>
        <v>1</v>
      </c>
      <c r="Z1308" s="55">
        <f>+Table1[[#This Row],[Hillingdon Sprint Triathlon]]/$R$3</f>
        <v>1</v>
      </c>
      <c r="AA1308" s="55">
        <f>+Table1[[#This Row],[London Fields]]/$S$3</f>
        <v>1</v>
      </c>
      <c r="AB1308" s="55">
        <f>+Table1[[#This Row],[Jekyll &amp; Hyde Park Duathlon]]/$T$3</f>
        <v>0.36871508379888268</v>
      </c>
      <c r="AC1308" s="65">
        <f t="shared" si="483"/>
        <v>3.3687150837988824</v>
      </c>
      <c r="AD1308" s="55"/>
      <c r="AE1308" s="55"/>
      <c r="AF1308" s="55"/>
      <c r="AG1308" s="55">
        <f t="shared" ref="AG1308:AG1309" si="489">+AC1308</f>
        <v>3.3687150837988824</v>
      </c>
      <c r="AH1308" s="55"/>
      <c r="AI1308" s="55"/>
      <c r="AJ1308" s="73">
        <f>COUNT(Table1[[#This Row],[F open]:[M SuperVet]])</f>
        <v>1</v>
      </c>
    </row>
    <row r="1309" spans="1:36" hidden="1" x14ac:dyDescent="0.2">
      <c r="A1309" s="16" t="str">
        <f t="shared" si="485"/>
        <v xml:space="preserve"> </v>
      </c>
      <c r="B1309" s="16" t="s">
        <v>908</v>
      </c>
      <c r="C1309" s="15"/>
      <c r="D1309" s="29" t="s">
        <v>217</v>
      </c>
      <c r="E1309" s="29" t="s">
        <v>188</v>
      </c>
      <c r="F1309" s="82">
        <f t="shared" si="478"/>
        <v>864</v>
      </c>
      <c r="G1309" s="82" t="str">
        <f>IF(Table1[[#This Row],[F open]]=""," ",RANK(AD1309,$AD$5:$AD$1454,1))</f>
        <v xml:space="preserve"> </v>
      </c>
      <c r="H1309" s="82" t="str">
        <f>IF(Table1[[#This Row],[F Vet]]=""," ",RANK(AE1309,$AE$5:$AE$1454,1))</f>
        <v xml:space="preserve"> </v>
      </c>
      <c r="I1309" s="82" t="str">
        <f>IF(Table1[[#This Row],[F SuperVet]]=""," ",RANK(AF1309,$AF$5:$AF$1454,1))</f>
        <v xml:space="preserve"> </v>
      </c>
      <c r="J1309" s="82">
        <f>IF(Table1[[#This Row],[M Open]]=""," ",RANK(AG1309,$AG$5:$AG$1454,1))</f>
        <v>445</v>
      </c>
      <c r="K1309" s="82" t="str">
        <f>IF(Table1[[#This Row],[M Vet]]=""," ",RANK(AH1309,$AH$5:$AH$1454,1))</f>
        <v xml:space="preserve"> </v>
      </c>
      <c r="L1309" s="82" t="str">
        <f>IF(Table1[[#This Row],[M SuperVet]]=""," ",RANK(AI1309,$AI$5:$AI$1454,1))</f>
        <v xml:space="preserve"> </v>
      </c>
      <c r="M1309" s="74">
        <v>246</v>
      </c>
      <c r="N1309" s="74">
        <v>176</v>
      </c>
      <c r="O1309" s="74">
        <v>47</v>
      </c>
      <c r="P1309" s="74">
        <v>128</v>
      </c>
      <c r="Q1309" s="17">
        <v>515</v>
      </c>
      <c r="R1309" s="17">
        <v>139</v>
      </c>
      <c r="S1309" s="17">
        <v>104</v>
      </c>
      <c r="T1309" s="17">
        <v>179</v>
      </c>
      <c r="U1309" s="55">
        <f>+Table1[[#This Row],[Thames Turbo Sprint Triathlon]]/$M$3</f>
        <v>0.6089108910891089</v>
      </c>
      <c r="V1309" s="55">
        <f t="shared" si="479"/>
        <v>1</v>
      </c>
      <c r="W1309" s="55">
        <f t="shared" si="480"/>
        <v>1</v>
      </c>
      <c r="X1309" s="55">
        <f t="shared" si="481"/>
        <v>1</v>
      </c>
      <c r="Y1309" s="55">
        <f t="shared" si="482"/>
        <v>1</v>
      </c>
      <c r="Z1309" s="55">
        <f>+Table1[[#This Row],[Hillingdon Sprint Triathlon]]/$R$3</f>
        <v>1</v>
      </c>
      <c r="AA1309" s="55">
        <f>+Table1[[#This Row],[London Fields]]/$S$3</f>
        <v>1</v>
      </c>
      <c r="AB1309" s="55">
        <f>+Table1[[#This Row],[Jekyll &amp; Hyde Park Duathlon]]/$T$3</f>
        <v>1</v>
      </c>
      <c r="AC1309" s="65">
        <f t="shared" si="483"/>
        <v>3.608910891089109</v>
      </c>
      <c r="AD1309" s="55"/>
      <c r="AE1309" s="55"/>
      <c r="AF1309" s="55"/>
      <c r="AG1309" s="55">
        <f t="shared" si="489"/>
        <v>3.608910891089109</v>
      </c>
      <c r="AH1309" s="55"/>
      <c r="AI1309" s="55"/>
      <c r="AJ1309" s="73">
        <f>COUNT(Table1[[#This Row],[F open]:[M SuperVet]])</f>
        <v>1</v>
      </c>
    </row>
    <row r="1310" spans="1:36" hidden="1" x14ac:dyDescent="0.2">
      <c r="A1310" s="16" t="str">
        <f t="shared" si="485"/>
        <v xml:space="preserve"> </v>
      </c>
      <c r="B1310" s="16" t="s">
        <v>556</v>
      </c>
      <c r="C1310" s="15"/>
      <c r="D1310" s="29" t="s">
        <v>397</v>
      </c>
      <c r="E1310" s="29" t="s">
        <v>188</v>
      </c>
      <c r="F1310" s="82">
        <f t="shared" si="478"/>
        <v>1045</v>
      </c>
      <c r="G1310" s="82" t="str">
        <f>IF(Table1[[#This Row],[F open]]=""," ",RANK(AD1310,$AD$5:$AD$1454,1))</f>
        <v xml:space="preserve"> </v>
      </c>
      <c r="H1310" s="82" t="str">
        <f>IF(Table1[[#This Row],[F Vet]]=""," ",RANK(AE1310,$AE$5:$AE$1454,1))</f>
        <v xml:space="preserve"> </v>
      </c>
      <c r="I1310" s="82" t="str">
        <f>IF(Table1[[#This Row],[F SuperVet]]=""," ",RANK(AF1310,$AF$5:$AF$1454,1))</f>
        <v xml:space="preserve"> </v>
      </c>
      <c r="J1310" s="82" t="str">
        <f>IF(Table1[[#This Row],[M Open]]=""," ",RANK(AG1310,$AG$5:$AG$1454,1))</f>
        <v xml:space="preserve"> </v>
      </c>
      <c r="K1310" s="82">
        <f>IF(Table1[[#This Row],[M Vet]]=""," ",RANK(AH1310,$AH$5:$AH$1454,1))</f>
        <v>264</v>
      </c>
      <c r="L1310" s="82" t="str">
        <f>IF(Table1[[#This Row],[M SuperVet]]=""," ",RANK(AI1310,$AI$5:$AI$1454,1))</f>
        <v xml:space="preserve"> </v>
      </c>
      <c r="M1310" s="74">
        <v>404</v>
      </c>
      <c r="N1310" s="74">
        <v>176</v>
      </c>
      <c r="O1310" s="74">
        <v>47</v>
      </c>
      <c r="P1310" s="74">
        <v>128</v>
      </c>
      <c r="Q1310" s="17">
        <v>378</v>
      </c>
      <c r="R1310" s="17">
        <v>139</v>
      </c>
      <c r="S1310" s="17">
        <v>104</v>
      </c>
      <c r="T1310" s="17">
        <v>179</v>
      </c>
      <c r="U1310" s="55">
        <f>+Table1[[#This Row],[Thames Turbo Sprint Triathlon]]/$M$3</f>
        <v>1</v>
      </c>
      <c r="V1310" s="55">
        <f t="shared" si="479"/>
        <v>1</v>
      </c>
      <c r="W1310" s="55">
        <f t="shared" si="480"/>
        <v>1</v>
      </c>
      <c r="X1310" s="55">
        <f t="shared" si="481"/>
        <v>1</v>
      </c>
      <c r="Y1310" s="55">
        <f t="shared" si="482"/>
        <v>0.7339805825242719</v>
      </c>
      <c r="Z1310" s="55">
        <f>+Table1[[#This Row],[Hillingdon Sprint Triathlon]]/$R$3</f>
        <v>1</v>
      </c>
      <c r="AA1310" s="55">
        <f>+Table1[[#This Row],[London Fields]]/$S$3</f>
        <v>1</v>
      </c>
      <c r="AB1310" s="55">
        <f>+Table1[[#This Row],[Jekyll &amp; Hyde Park Duathlon]]/$T$3</f>
        <v>1</v>
      </c>
      <c r="AC1310" s="65">
        <f t="shared" si="483"/>
        <v>3.7339805825242718</v>
      </c>
      <c r="AD1310" s="55"/>
      <c r="AE1310" s="55"/>
      <c r="AF1310" s="55"/>
      <c r="AG1310" s="55"/>
      <c r="AH1310" s="55">
        <f>+AC1310</f>
        <v>3.7339805825242718</v>
      </c>
      <c r="AI1310" s="55"/>
      <c r="AJ1310" s="73">
        <f>COUNT(Table1[[#This Row],[F open]:[M SuperVet]])</f>
        <v>1</v>
      </c>
    </row>
    <row r="1311" spans="1:36" hidden="1" x14ac:dyDescent="0.2">
      <c r="A1311" s="16" t="str">
        <f t="shared" si="485"/>
        <v xml:space="preserve"> </v>
      </c>
      <c r="B1311" s="16" t="s">
        <v>604</v>
      </c>
      <c r="C1311" s="15" t="s">
        <v>53</v>
      </c>
      <c r="D1311" s="29" t="s">
        <v>1059</v>
      </c>
      <c r="E1311" s="29" t="s">
        <v>1530</v>
      </c>
      <c r="F1311" s="82">
        <f t="shared" si="478"/>
        <v>304</v>
      </c>
      <c r="G1311" s="82" t="str">
        <f>IF(Table1[[#This Row],[F open]]=""," ",RANK(AD1311,$AD$5:$AD$1454,1))</f>
        <v xml:space="preserve"> </v>
      </c>
      <c r="H1311" s="82" t="str">
        <f>IF(Table1[[#This Row],[F Vet]]=""," ",RANK(AE1311,$AE$5:$AE$1454,1))</f>
        <v xml:space="preserve"> </v>
      </c>
      <c r="I1311" s="82" t="str">
        <f>IF(Table1[[#This Row],[F SuperVet]]=""," ",RANK(AF1311,$AF$5:$AF$1454,1))</f>
        <v xml:space="preserve"> </v>
      </c>
      <c r="J1311" s="82" t="str">
        <f>IF(Table1[[#This Row],[M Open]]=""," ",RANK(AG1311,$AG$5:$AG$1454,1))</f>
        <v xml:space="preserve"> </v>
      </c>
      <c r="K1311" s="82" t="str">
        <f>IF(Table1[[#This Row],[M Vet]]=""," ",RANK(AH1311,$AH$5:$AH$1454,1))</f>
        <v xml:space="preserve"> </v>
      </c>
      <c r="L1311" s="82">
        <f>IF(Table1[[#This Row],[M SuperVet]]=""," ",RANK(AI1311,$AI$5:$AI$1454,1))</f>
        <v>18</v>
      </c>
      <c r="M1311" s="74">
        <v>404</v>
      </c>
      <c r="N1311" s="74">
        <v>176</v>
      </c>
      <c r="O1311" s="74">
        <v>47</v>
      </c>
      <c r="P1311" s="74">
        <v>128</v>
      </c>
      <c r="Q1311" s="17">
        <v>515</v>
      </c>
      <c r="R1311" s="17">
        <v>24</v>
      </c>
      <c r="S1311" s="17">
        <v>104</v>
      </c>
      <c r="T1311" s="17">
        <v>179</v>
      </c>
      <c r="U1311" s="55">
        <f>+Table1[[#This Row],[Thames Turbo Sprint Triathlon]]/$M$3</f>
        <v>1</v>
      </c>
      <c r="V1311" s="55">
        <f t="shared" si="479"/>
        <v>1</v>
      </c>
      <c r="W1311" s="55">
        <f t="shared" si="480"/>
        <v>1</v>
      </c>
      <c r="X1311" s="55">
        <f t="shared" si="481"/>
        <v>1</v>
      </c>
      <c r="Y1311" s="55">
        <f t="shared" si="482"/>
        <v>1</v>
      </c>
      <c r="Z1311" s="55">
        <f>+Table1[[#This Row],[Hillingdon Sprint Triathlon]]/$R$3</f>
        <v>0.17266187050359713</v>
      </c>
      <c r="AA1311" s="55">
        <f>+Table1[[#This Row],[London Fields]]/$S$3</f>
        <v>1</v>
      </c>
      <c r="AB1311" s="55">
        <f>+Table1[[#This Row],[Jekyll &amp; Hyde Park Duathlon]]/$T$3</f>
        <v>1</v>
      </c>
      <c r="AC1311" s="65">
        <f t="shared" si="483"/>
        <v>3.1726618705035969</v>
      </c>
      <c r="AD1311" s="55"/>
      <c r="AE1311" s="55"/>
      <c r="AF1311" s="55"/>
      <c r="AG1311" s="55"/>
      <c r="AH1311" s="55"/>
      <c r="AI1311" s="55">
        <f t="shared" ref="AI1311:AI1312" si="490">+AC1311</f>
        <v>3.1726618705035969</v>
      </c>
      <c r="AJ1311" s="73">
        <f>COUNT(Table1[[#This Row],[F open]:[M SuperVet]])</f>
        <v>1</v>
      </c>
    </row>
    <row r="1312" spans="1:36" hidden="1" x14ac:dyDescent="0.2">
      <c r="A1312" s="16" t="str">
        <f t="shared" si="485"/>
        <v xml:space="preserve"> </v>
      </c>
      <c r="B1312" s="16" t="s">
        <v>694</v>
      </c>
      <c r="C1312" s="15" t="s">
        <v>2167</v>
      </c>
      <c r="D1312" s="29" t="s">
        <v>1059</v>
      </c>
      <c r="E1312" s="29" t="s">
        <v>188</v>
      </c>
      <c r="F1312" s="82">
        <f t="shared" si="478"/>
        <v>297</v>
      </c>
      <c r="G1312" s="82" t="str">
        <f>IF(Table1[[#This Row],[F open]]=""," ",RANK(AD1312,$AD$5:$AD$1454,1))</f>
        <v xml:space="preserve"> </v>
      </c>
      <c r="H1312" s="82" t="str">
        <f>IF(Table1[[#This Row],[F Vet]]=""," ",RANK(AE1312,$AE$5:$AE$1454,1))</f>
        <v xml:space="preserve"> </v>
      </c>
      <c r="I1312" s="82" t="str">
        <f>IF(Table1[[#This Row],[F SuperVet]]=""," ",RANK(AF1312,$AF$5:$AF$1454,1))</f>
        <v xml:space="preserve"> </v>
      </c>
      <c r="J1312" s="82" t="str">
        <f>IF(Table1[[#This Row],[M Open]]=""," ",RANK(AG1312,$AG$5:$AG$1454,1))</f>
        <v xml:space="preserve"> </v>
      </c>
      <c r="K1312" s="82" t="str">
        <f>IF(Table1[[#This Row],[M Vet]]=""," ",RANK(AH1312,$AH$5:$AH$1454,1))</f>
        <v xml:space="preserve"> </v>
      </c>
      <c r="L1312" s="82">
        <f>IF(Table1[[#This Row],[M SuperVet]]=""," ",RANK(AI1312,$AI$5:$AI$1454,1))</f>
        <v>17</v>
      </c>
      <c r="M1312" s="74">
        <v>404</v>
      </c>
      <c r="N1312" s="74">
        <v>176</v>
      </c>
      <c r="O1312" s="74">
        <v>47</v>
      </c>
      <c r="P1312" s="74">
        <v>128</v>
      </c>
      <c r="Q1312" s="17">
        <v>515</v>
      </c>
      <c r="R1312" s="17">
        <v>139</v>
      </c>
      <c r="S1312" s="17">
        <v>104</v>
      </c>
      <c r="T1312" s="17">
        <v>30</v>
      </c>
      <c r="U1312" s="55">
        <f>+Table1[[#This Row],[Thames Turbo Sprint Triathlon]]/$M$3</f>
        <v>1</v>
      </c>
      <c r="V1312" s="55">
        <f t="shared" si="479"/>
        <v>1</v>
      </c>
      <c r="W1312" s="55">
        <f t="shared" si="480"/>
        <v>1</v>
      </c>
      <c r="X1312" s="55">
        <f t="shared" si="481"/>
        <v>1</v>
      </c>
      <c r="Y1312" s="55">
        <f t="shared" si="482"/>
        <v>1</v>
      </c>
      <c r="Z1312" s="55">
        <f>+Table1[[#This Row],[Hillingdon Sprint Triathlon]]/$R$3</f>
        <v>1</v>
      </c>
      <c r="AA1312" s="55">
        <f>+Table1[[#This Row],[London Fields]]/$S$3</f>
        <v>1</v>
      </c>
      <c r="AB1312" s="55">
        <f>+Table1[[#This Row],[Jekyll &amp; Hyde Park Duathlon]]/$T$3</f>
        <v>0.16759776536312848</v>
      </c>
      <c r="AC1312" s="65">
        <f t="shared" si="483"/>
        <v>3.1675977653631282</v>
      </c>
      <c r="AD1312" s="55"/>
      <c r="AE1312" s="55"/>
      <c r="AF1312" s="55"/>
      <c r="AG1312" s="55"/>
      <c r="AH1312" s="55"/>
      <c r="AI1312" s="55">
        <f t="shared" si="490"/>
        <v>3.1675977653631282</v>
      </c>
      <c r="AJ1312" s="73">
        <f>COUNT(Table1[[#This Row],[F open]:[M SuperVet]])</f>
        <v>1</v>
      </c>
    </row>
    <row r="1313" spans="1:36" hidden="1" x14ac:dyDescent="0.2">
      <c r="A1313" s="16" t="str">
        <f t="shared" si="485"/>
        <v xml:space="preserve"> </v>
      </c>
      <c r="B1313" s="16" t="s">
        <v>593</v>
      </c>
      <c r="C1313" s="15" t="s">
        <v>1647</v>
      </c>
      <c r="D1313" s="29" t="s">
        <v>217</v>
      </c>
      <c r="E1313" s="29" t="s">
        <v>188</v>
      </c>
      <c r="F1313" s="82">
        <f t="shared" si="478"/>
        <v>427</v>
      </c>
      <c r="G1313" s="82" t="str">
        <f>IF(Table1[[#This Row],[F open]]=""," ",RANK(AD1313,$AD$5:$AD$1454,1))</f>
        <v xml:space="preserve"> </v>
      </c>
      <c r="H1313" s="82" t="str">
        <f>IF(Table1[[#This Row],[F Vet]]=""," ",RANK(AE1313,$AE$5:$AE$1454,1))</f>
        <v xml:space="preserve"> </v>
      </c>
      <c r="I1313" s="82" t="str">
        <f>IF(Table1[[#This Row],[F SuperVet]]=""," ",RANK(AF1313,$AF$5:$AF$1454,1))</f>
        <v xml:space="preserve"> </v>
      </c>
      <c r="J1313" s="82">
        <f>IF(Table1[[#This Row],[M Open]]=""," ",RANK(AG1313,$AG$5:$AG$1454,1))</f>
        <v>248</v>
      </c>
      <c r="K1313" s="82" t="str">
        <f>IF(Table1[[#This Row],[M Vet]]=""," ",RANK(AH1313,$AH$5:$AH$1454,1))</f>
        <v xml:space="preserve"> </v>
      </c>
      <c r="L1313" s="82" t="str">
        <f>IF(Table1[[#This Row],[M SuperVet]]=""," ",RANK(AI1313,$AI$5:$AI$1454,1))</f>
        <v xml:space="preserve"> </v>
      </c>
      <c r="M1313" s="74">
        <v>404</v>
      </c>
      <c r="N1313" s="74">
        <v>176</v>
      </c>
      <c r="O1313" s="74">
        <v>47</v>
      </c>
      <c r="P1313" s="74">
        <v>128</v>
      </c>
      <c r="Q1313" s="17">
        <v>140</v>
      </c>
      <c r="R1313" s="17">
        <v>139</v>
      </c>
      <c r="S1313" s="17">
        <v>104</v>
      </c>
      <c r="T1313" s="17">
        <v>179</v>
      </c>
      <c r="U1313" s="55">
        <f>+Table1[[#This Row],[Thames Turbo Sprint Triathlon]]/$M$3</f>
        <v>1</v>
      </c>
      <c r="V1313" s="55">
        <f t="shared" si="479"/>
        <v>1</v>
      </c>
      <c r="W1313" s="55">
        <f t="shared" si="480"/>
        <v>1</v>
      </c>
      <c r="X1313" s="55">
        <f t="shared" si="481"/>
        <v>1</v>
      </c>
      <c r="Y1313" s="55">
        <f t="shared" si="482"/>
        <v>0.27184466019417475</v>
      </c>
      <c r="Z1313" s="55">
        <f>+Table1[[#This Row],[Hillingdon Sprint Triathlon]]/$R$3</f>
        <v>1</v>
      </c>
      <c r="AA1313" s="55">
        <f>+Table1[[#This Row],[London Fields]]/$S$3</f>
        <v>1</v>
      </c>
      <c r="AB1313" s="55">
        <f>+Table1[[#This Row],[Jekyll &amp; Hyde Park Duathlon]]/$T$3</f>
        <v>1</v>
      </c>
      <c r="AC1313" s="65">
        <f t="shared" si="483"/>
        <v>3.2718446601941746</v>
      </c>
      <c r="AD1313" s="55"/>
      <c r="AE1313" s="55"/>
      <c r="AF1313" s="55"/>
      <c r="AG1313" s="55">
        <f>+AC1313</f>
        <v>3.2718446601941746</v>
      </c>
      <c r="AH1313" s="55"/>
      <c r="AI1313" s="55"/>
      <c r="AJ1313" s="73">
        <f>COUNT(Table1[[#This Row],[F open]:[M SuperVet]])</f>
        <v>1</v>
      </c>
    </row>
    <row r="1314" spans="1:36" hidden="1" x14ac:dyDescent="0.2">
      <c r="A1314" s="16" t="str">
        <f t="shared" si="485"/>
        <v xml:space="preserve"> </v>
      </c>
      <c r="B1314" s="16" t="s">
        <v>1819</v>
      </c>
      <c r="C1314" s="15"/>
      <c r="D1314" s="29" t="s">
        <v>397</v>
      </c>
      <c r="E1314" s="29" t="s">
        <v>188</v>
      </c>
      <c r="F1314" s="82">
        <f t="shared" si="478"/>
        <v>855</v>
      </c>
      <c r="G1314" s="82" t="str">
        <f>IF(Table1[[#This Row],[F open]]=""," ",RANK(AD1314,$AD$5:$AD$1454,1))</f>
        <v xml:space="preserve"> </v>
      </c>
      <c r="H1314" s="82" t="str">
        <f>IF(Table1[[#This Row],[F Vet]]=""," ",RANK(AE1314,$AE$5:$AE$1454,1))</f>
        <v xml:space="preserve"> </v>
      </c>
      <c r="I1314" s="82" t="str">
        <f>IF(Table1[[#This Row],[F SuperVet]]=""," ",RANK(AF1314,$AF$5:$AF$1454,1))</f>
        <v xml:space="preserve"> </v>
      </c>
      <c r="J1314" s="82" t="str">
        <f>IF(Table1[[#This Row],[M Open]]=""," ",RANK(AG1314,$AG$5:$AG$1454,1))</f>
        <v xml:space="preserve"> </v>
      </c>
      <c r="K1314" s="82">
        <f>IF(Table1[[#This Row],[M Vet]]=""," ",RANK(AH1314,$AH$5:$AH$1454,1))</f>
        <v>215</v>
      </c>
      <c r="L1314" s="82" t="str">
        <f>IF(Table1[[#This Row],[M SuperVet]]=""," ",RANK(AI1314,$AI$5:$AI$1454,1))</f>
        <v xml:space="preserve"> </v>
      </c>
      <c r="M1314" s="74">
        <v>404</v>
      </c>
      <c r="N1314" s="74">
        <v>176</v>
      </c>
      <c r="O1314" s="74">
        <v>47</v>
      </c>
      <c r="P1314" s="74">
        <v>128</v>
      </c>
      <c r="Q1314" s="17">
        <v>310</v>
      </c>
      <c r="R1314" s="17">
        <v>139</v>
      </c>
      <c r="S1314" s="17">
        <v>104</v>
      </c>
      <c r="T1314" s="17">
        <v>179</v>
      </c>
      <c r="U1314" s="55">
        <f>+Table1[[#This Row],[Thames Turbo Sprint Triathlon]]/$M$3</f>
        <v>1</v>
      </c>
      <c r="V1314" s="55">
        <f t="shared" si="479"/>
        <v>1</v>
      </c>
      <c r="W1314" s="55">
        <f t="shared" si="480"/>
        <v>1</v>
      </c>
      <c r="X1314" s="55">
        <f t="shared" si="481"/>
        <v>1</v>
      </c>
      <c r="Y1314" s="55">
        <f t="shared" si="482"/>
        <v>0.60194174757281549</v>
      </c>
      <c r="Z1314" s="55">
        <f>+Table1[[#This Row],[Hillingdon Sprint Triathlon]]/$R$3</f>
        <v>1</v>
      </c>
      <c r="AA1314" s="55">
        <f>+Table1[[#This Row],[London Fields]]/$S$3</f>
        <v>1</v>
      </c>
      <c r="AB1314" s="55">
        <f>+Table1[[#This Row],[Jekyll &amp; Hyde Park Duathlon]]/$T$3</f>
        <v>1</v>
      </c>
      <c r="AC1314" s="65">
        <f t="shared" si="483"/>
        <v>3.6019417475728153</v>
      </c>
      <c r="AD1314" s="55"/>
      <c r="AE1314" s="55"/>
      <c r="AF1314" s="55"/>
      <c r="AG1314" s="55"/>
      <c r="AH1314" s="55">
        <f>+AC1314</f>
        <v>3.6019417475728153</v>
      </c>
      <c r="AI1314" s="55"/>
      <c r="AJ1314" s="73">
        <f>COUNT(Table1[[#This Row],[F open]:[M SuperVet]])</f>
        <v>1</v>
      </c>
    </row>
    <row r="1315" spans="1:36" hidden="1" x14ac:dyDescent="0.2">
      <c r="A1315" s="16" t="str">
        <f t="shared" si="485"/>
        <v xml:space="preserve"> </v>
      </c>
      <c r="B1315" s="16" t="s">
        <v>320</v>
      </c>
      <c r="C1315" s="15" t="s">
        <v>745</v>
      </c>
      <c r="D1315" s="29" t="s">
        <v>217</v>
      </c>
      <c r="E1315" s="29" t="s">
        <v>188</v>
      </c>
      <c r="F1315" s="82">
        <f t="shared" si="478"/>
        <v>196</v>
      </c>
      <c r="G1315" s="82" t="str">
        <f>IF(Table1[[#This Row],[F open]]=""," ",RANK(AD1315,$AD$5:$AD$1454,1))</f>
        <v xml:space="preserve"> </v>
      </c>
      <c r="H1315" s="82" t="str">
        <f>IF(Table1[[#This Row],[F Vet]]=""," ",RANK(AE1315,$AE$5:$AE$1454,1))</f>
        <v xml:space="preserve"> </v>
      </c>
      <c r="I1315" s="82" t="str">
        <f>IF(Table1[[#This Row],[F SuperVet]]=""," ",RANK(AF1315,$AF$5:$AF$1454,1))</f>
        <v xml:space="preserve"> </v>
      </c>
      <c r="J1315" s="82">
        <f>IF(Table1[[#This Row],[M Open]]=""," ",RANK(AG1315,$AG$5:$AG$1454,1))</f>
        <v>111</v>
      </c>
      <c r="K1315" s="82" t="str">
        <f>IF(Table1[[#This Row],[M Vet]]=""," ",RANK(AH1315,$AH$5:$AH$1454,1))</f>
        <v xml:space="preserve"> </v>
      </c>
      <c r="L1315" s="82" t="str">
        <f>IF(Table1[[#This Row],[M SuperVet]]=""," ",RANK(AI1315,$AI$5:$AI$1454,1))</f>
        <v xml:space="preserve"> </v>
      </c>
      <c r="M1315" s="74">
        <v>34</v>
      </c>
      <c r="N1315" s="74">
        <v>176</v>
      </c>
      <c r="O1315" s="74">
        <v>47</v>
      </c>
      <c r="P1315" s="74">
        <v>128</v>
      </c>
      <c r="Q1315" s="17">
        <v>515</v>
      </c>
      <c r="R1315" s="17">
        <v>139</v>
      </c>
      <c r="S1315" s="17">
        <v>104</v>
      </c>
      <c r="T1315" s="17">
        <v>179</v>
      </c>
      <c r="U1315" s="55">
        <f>+Table1[[#This Row],[Thames Turbo Sprint Triathlon]]/$M$3</f>
        <v>8.4158415841584164E-2</v>
      </c>
      <c r="V1315" s="55">
        <f t="shared" si="479"/>
        <v>1</v>
      </c>
      <c r="W1315" s="55">
        <f t="shared" si="480"/>
        <v>1</v>
      </c>
      <c r="X1315" s="55">
        <f t="shared" si="481"/>
        <v>1</v>
      </c>
      <c r="Y1315" s="55">
        <f t="shared" si="482"/>
        <v>1</v>
      </c>
      <c r="Z1315" s="55">
        <f>+Table1[[#This Row],[Hillingdon Sprint Triathlon]]/$R$3</f>
        <v>1</v>
      </c>
      <c r="AA1315" s="55">
        <f>+Table1[[#This Row],[London Fields]]/$S$3</f>
        <v>1</v>
      </c>
      <c r="AB1315" s="55">
        <f>+Table1[[#This Row],[Jekyll &amp; Hyde Park Duathlon]]/$T$3</f>
        <v>1</v>
      </c>
      <c r="AC1315" s="65">
        <f t="shared" si="483"/>
        <v>3.0841584158415842</v>
      </c>
      <c r="AD1315" s="55"/>
      <c r="AE1315" s="55"/>
      <c r="AF1315" s="55"/>
      <c r="AG1315" s="55">
        <f>+AC1315</f>
        <v>3.0841584158415842</v>
      </c>
      <c r="AH1315" s="55"/>
      <c r="AI1315" s="55"/>
      <c r="AJ1315" s="73">
        <f>COUNT(Table1[[#This Row],[F open]:[M SuperVet]])</f>
        <v>1</v>
      </c>
    </row>
    <row r="1316" spans="1:36" hidden="1" x14ac:dyDescent="0.2">
      <c r="A1316" s="16" t="str">
        <f t="shared" si="485"/>
        <v xml:space="preserve"> </v>
      </c>
      <c r="B1316" s="16" t="s">
        <v>417</v>
      </c>
      <c r="C1316" s="15" t="s">
        <v>135</v>
      </c>
      <c r="D1316" s="29" t="s">
        <v>397</v>
      </c>
      <c r="E1316" s="29" t="s">
        <v>188</v>
      </c>
      <c r="F1316" s="82">
        <f t="shared" si="478"/>
        <v>814</v>
      </c>
      <c r="G1316" s="82" t="str">
        <f>IF(Table1[[#This Row],[F open]]=""," ",RANK(AD1316,$AD$5:$AD$1454,1))</f>
        <v xml:space="preserve"> </v>
      </c>
      <c r="H1316" s="82" t="str">
        <f>IF(Table1[[#This Row],[F Vet]]=""," ",RANK(AE1316,$AE$5:$AE$1454,1))</f>
        <v xml:space="preserve"> </v>
      </c>
      <c r="I1316" s="82" t="str">
        <f>IF(Table1[[#This Row],[F SuperVet]]=""," ",RANK(AF1316,$AF$5:$AF$1454,1))</f>
        <v xml:space="preserve"> </v>
      </c>
      <c r="J1316" s="82" t="str">
        <f>IF(Table1[[#This Row],[M Open]]=""," ",RANK(AG1316,$AG$5:$AG$1454,1))</f>
        <v xml:space="preserve"> </v>
      </c>
      <c r="K1316" s="82">
        <f>IF(Table1[[#This Row],[M Vet]]=""," ",RANK(AH1316,$AH$5:$AH$1454,1))</f>
        <v>196</v>
      </c>
      <c r="L1316" s="82" t="str">
        <f>IF(Table1[[#This Row],[M SuperVet]]=""," ",RANK(AI1316,$AI$5:$AI$1454,1))</f>
        <v xml:space="preserve"> </v>
      </c>
      <c r="M1316" s="74">
        <v>232</v>
      </c>
      <c r="N1316" s="74">
        <v>176</v>
      </c>
      <c r="O1316" s="74">
        <v>47</v>
      </c>
      <c r="P1316" s="74">
        <v>128</v>
      </c>
      <c r="Q1316" s="17">
        <v>515</v>
      </c>
      <c r="R1316" s="17">
        <v>139</v>
      </c>
      <c r="S1316" s="17">
        <v>104</v>
      </c>
      <c r="T1316" s="17">
        <v>179</v>
      </c>
      <c r="U1316" s="55">
        <f>+Table1[[#This Row],[Thames Turbo Sprint Triathlon]]/$M$3</f>
        <v>0.57425742574257421</v>
      </c>
      <c r="V1316" s="55">
        <f t="shared" si="479"/>
        <v>1</v>
      </c>
      <c r="W1316" s="55">
        <f t="shared" si="480"/>
        <v>1</v>
      </c>
      <c r="X1316" s="55">
        <f t="shared" si="481"/>
        <v>1</v>
      </c>
      <c r="Y1316" s="55">
        <f t="shared" si="482"/>
        <v>1</v>
      </c>
      <c r="Z1316" s="55">
        <f>+Table1[[#This Row],[Hillingdon Sprint Triathlon]]/$R$3</f>
        <v>1</v>
      </c>
      <c r="AA1316" s="55">
        <f>+Table1[[#This Row],[London Fields]]/$S$3</f>
        <v>1</v>
      </c>
      <c r="AB1316" s="55">
        <f>+Table1[[#This Row],[Jekyll &amp; Hyde Park Duathlon]]/$T$3</f>
        <v>1</v>
      </c>
      <c r="AC1316" s="65">
        <f t="shared" si="483"/>
        <v>3.5742574257425743</v>
      </c>
      <c r="AD1316" s="55"/>
      <c r="AE1316" s="55"/>
      <c r="AF1316" s="55"/>
      <c r="AG1316" s="55"/>
      <c r="AH1316" s="55">
        <f>+AC1316</f>
        <v>3.5742574257425743</v>
      </c>
      <c r="AI1316" s="55"/>
      <c r="AJ1316" s="73">
        <f>COUNT(Table1[[#This Row],[F open]:[M SuperVet]])</f>
        <v>1</v>
      </c>
    </row>
    <row r="1317" spans="1:36" hidden="1" x14ac:dyDescent="0.2">
      <c r="A1317" s="16" t="str">
        <f t="shared" ref="A1317:A1320" si="491">IF(B1316=B1317,"y"," ")</f>
        <v xml:space="preserve"> </v>
      </c>
      <c r="B1317" s="16" t="s">
        <v>819</v>
      </c>
      <c r="C1317" s="15" t="s">
        <v>70</v>
      </c>
      <c r="D1317" s="29" t="s">
        <v>217</v>
      </c>
      <c r="E1317" s="29" t="s">
        <v>188</v>
      </c>
      <c r="F1317" s="82">
        <f t="shared" si="478"/>
        <v>76</v>
      </c>
      <c r="G1317" s="82" t="str">
        <f>IF(Table1[[#This Row],[F open]]=""," ",RANK(AD1317,$AD$5:$AD$1454,1))</f>
        <v xml:space="preserve"> </v>
      </c>
      <c r="H1317" s="82" t="str">
        <f>IF(Table1[[#This Row],[F Vet]]=""," ",RANK(AE1317,$AE$5:$AE$1454,1))</f>
        <v xml:space="preserve"> </v>
      </c>
      <c r="I1317" s="82" t="str">
        <f>IF(Table1[[#This Row],[F SuperVet]]=""," ",RANK(AF1317,$AF$5:$AF$1454,1))</f>
        <v xml:space="preserve"> </v>
      </c>
      <c r="J1317" s="82">
        <f>IF(Table1[[#This Row],[M Open]]=""," ",RANK(AG1317,$AG$5:$AG$1454,1))</f>
        <v>40</v>
      </c>
      <c r="K1317" s="82" t="str">
        <f>IF(Table1[[#This Row],[M Vet]]=""," ",RANK(AH1317,$AH$5:$AH$1454,1))</f>
        <v xml:space="preserve"> </v>
      </c>
      <c r="L1317" s="82" t="str">
        <f>IF(Table1[[#This Row],[M SuperVet]]=""," ",RANK(AI1317,$AI$5:$AI$1454,1))</f>
        <v xml:space="preserve"> </v>
      </c>
      <c r="M1317" s="74">
        <v>128</v>
      </c>
      <c r="N1317" s="74">
        <v>176</v>
      </c>
      <c r="O1317" s="74">
        <v>47</v>
      </c>
      <c r="P1317" s="74">
        <v>45</v>
      </c>
      <c r="Q1317" s="17">
        <v>515</v>
      </c>
      <c r="R1317" s="17">
        <v>139</v>
      </c>
      <c r="S1317" s="17">
        <v>104</v>
      </c>
      <c r="T1317" s="17">
        <v>144</v>
      </c>
      <c r="U1317" s="55">
        <f>+Table1[[#This Row],[Thames Turbo Sprint Triathlon]]/$M$3</f>
        <v>0.31683168316831684</v>
      </c>
      <c r="V1317" s="55">
        <f t="shared" si="479"/>
        <v>1</v>
      </c>
      <c r="W1317" s="55">
        <f t="shared" si="480"/>
        <v>1</v>
      </c>
      <c r="X1317" s="55">
        <f t="shared" si="481"/>
        <v>0.3515625</v>
      </c>
      <c r="Y1317" s="55">
        <f t="shared" si="482"/>
        <v>1</v>
      </c>
      <c r="Z1317" s="55">
        <f>+Table1[[#This Row],[Hillingdon Sprint Triathlon]]/$R$3</f>
        <v>1</v>
      </c>
      <c r="AA1317" s="55">
        <f>+Table1[[#This Row],[London Fields]]/$S$3</f>
        <v>1</v>
      </c>
      <c r="AB1317" s="55">
        <f>+Table1[[#This Row],[Jekyll &amp; Hyde Park Duathlon]]/$T$3</f>
        <v>0.8044692737430168</v>
      </c>
      <c r="AC1317" s="65">
        <f t="shared" si="483"/>
        <v>2.4728634569113339</v>
      </c>
      <c r="AD1317" s="55"/>
      <c r="AE1317" s="55"/>
      <c r="AF1317" s="55"/>
      <c r="AG1317" s="55">
        <f t="shared" ref="AG1317:AG1319" si="492">+AC1317</f>
        <v>2.4728634569113339</v>
      </c>
      <c r="AH1317" s="55"/>
      <c r="AI1317" s="55"/>
      <c r="AJ1317" s="73">
        <f>COUNT(Table1[[#This Row],[F open]:[M SuperVet]])</f>
        <v>1</v>
      </c>
    </row>
    <row r="1318" spans="1:36" hidden="1" x14ac:dyDescent="0.2">
      <c r="A1318" s="16" t="str">
        <f t="shared" si="491"/>
        <v xml:space="preserve"> </v>
      </c>
      <c r="B1318" s="16" t="s">
        <v>738</v>
      </c>
      <c r="C1318" s="15" t="s">
        <v>470</v>
      </c>
      <c r="D1318" s="29" t="s">
        <v>217</v>
      </c>
      <c r="E1318" s="29" t="s">
        <v>188</v>
      </c>
      <c r="F1318" s="82">
        <f t="shared" si="478"/>
        <v>150</v>
      </c>
      <c r="G1318" s="82" t="str">
        <f>IF(Table1[[#This Row],[F open]]=""," ",RANK(AD1318,$AD$5:$AD$1454,1))</f>
        <v xml:space="preserve"> </v>
      </c>
      <c r="H1318" s="82" t="str">
        <f>IF(Table1[[#This Row],[F Vet]]=""," ",RANK(AE1318,$AE$5:$AE$1454,1))</f>
        <v xml:space="preserve"> </v>
      </c>
      <c r="I1318" s="82" t="str">
        <f>IF(Table1[[#This Row],[F SuperVet]]=""," ",RANK(AF1318,$AF$5:$AF$1454,1))</f>
        <v xml:space="preserve"> </v>
      </c>
      <c r="J1318" s="82">
        <f>IF(Table1[[#This Row],[M Open]]=""," ",RANK(AG1318,$AG$5:$AG$1454,1))</f>
        <v>80</v>
      </c>
      <c r="K1318" s="82" t="str">
        <f>IF(Table1[[#This Row],[M Vet]]=""," ",RANK(AH1318,$AH$5:$AH$1454,1))</f>
        <v xml:space="preserve"> </v>
      </c>
      <c r="L1318" s="82" t="str">
        <f>IF(Table1[[#This Row],[M SuperVet]]=""," ",RANK(AI1318,$AI$5:$AI$1454,1))</f>
        <v xml:space="preserve"> </v>
      </c>
      <c r="M1318" s="74">
        <v>14</v>
      </c>
      <c r="N1318" s="74">
        <v>176</v>
      </c>
      <c r="O1318" s="74">
        <v>47</v>
      </c>
      <c r="P1318" s="74">
        <v>128</v>
      </c>
      <c r="Q1318" s="17">
        <v>515</v>
      </c>
      <c r="R1318" s="17">
        <v>139</v>
      </c>
      <c r="S1318" s="17">
        <v>104</v>
      </c>
      <c r="T1318" s="17">
        <v>179</v>
      </c>
      <c r="U1318" s="55">
        <f>+Table1[[#This Row],[Thames Turbo Sprint Triathlon]]/$M$3</f>
        <v>3.4653465346534656E-2</v>
      </c>
      <c r="V1318" s="55">
        <f t="shared" si="479"/>
        <v>1</v>
      </c>
      <c r="W1318" s="55">
        <f t="shared" si="480"/>
        <v>1</v>
      </c>
      <c r="X1318" s="55">
        <f t="shared" si="481"/>
        <v>1</v>
      </c>
      <c r="Y1318" s="55">
        <f t="shared" si="482"/>
        <v>1</v>
      </c>
      <c r="Z1318" s="55">
        <f>+Table1[[#This Row],[Hillingdon Sprint Triathlon]]/$R$3</f>
        <v>1</v>
      </c>
      <c r="AA1318" s="55">
        <f>+Table1[[#This Row],[London Fields]]/$S$3</f>
        <v>1</v>
      </c>
      <c r="AB1318" s="55">
        <f>+Table1[[#This Row],[Jekyll &amp; Hyde Park Duathlon]]/$T$3</f>
        <v>1</v>
      </c>
      <c r="AC1318" s="65">
        <f t="shared" si="483"/>
        <v>3.0346534653465347</v>
      </c>
      <c r="AD1318" s="55"/>
      <c r="AE1318" s="55"/>
      <c r="AF1318" s="55"/>
      <c r="AG1318" s="55">
        <f t="shared" si="492"/>
        <v>3.0346534653465347</v>
      </c>
      <c r="AH1318" s="55"/>
      <c r="AI1318" s="55"/>
      <c r="AJ1318" s="73">
        <f>COUNT(Table1[[#This Row],[F open]:[M SuperVet]])</f>
        <v>1</v>
      </c>
    </row>
    <row r="1319" spans="1:36" hidden="1" x14ac:dyDescent="0.2">
      <c r="A1319" s="16" t="str">
        <f t="shared" si="491"/>
        <v xml:space="preserve"> </v>
      </c>
      <c r="B1319" s="16" t="s">
        <v>1779</v>
      </c>
      <c r="C1319" s="15"/>
      <c r="D1319" s="29" t="s">
        <v>217</v>
      </c>
      <c r="E1319" s="29" t="s">
        <v>188</v>
      </c>
      <c r="F1319" s="82">
        <f t="shared" si="478"/>
        <v>726</v>
      </c>
      <c r="G1319" s="82" t="str">
        <f>IF(Table1[[#This Row],[F open]]=""," ",RANK(AD1319,$AD$5:$AD$1454,1))</f>
        <v xml:space="preserve"> </v>
      </c>
      <c r="H1319" s="82" t="str">
        <f>IF(Table1[[#This Row],[F Vet]]=""," ",RANK(AE1319,$AE$5:$AE$1454,1))</f>
        <v xml:space="preserve"> </v>
      </c>
      <c r="I1319" s="82" t="str">
        <f>IF(Table1[[#This Row],[F SuperVet]]=""," ",RANK(AF1319,$AF$5:$AF$1454,1))</f>
        <v xml:space="preserve"> </v>
      </c>
      <c r="J1319" s="82">
        <f>IF(Table1[[#This Row],[M Open]]=""," ",RANK(AG1319,$AG$5:$AG$1454,1))</f>
        <v>390</v>
      </c>
      <c r="K1319" s="82" t="str">
        <f>IF(Table1[[#This Row],[M Vet]]=""," ",RANK(AH1319,$AH$5:$AH$1454,1))</f>
        <v xml:space="preserve"> </v>
      </c>
      <c r="L1319" s="82" t="str">
        <f>IF(Table1[[#This Row],[M SuperVet]]=""," ",RANK(AI1319,$AI$5:$AI$1454,1))</f>
        <v xml:space="preserve"> </v>
      </c>
      <c r="M1319" s="74">
        <v>404</v>
      </c>
      <c r="N1319" s="74">
        <v>176</v>
      </c>
      <c r="O1319" s="74">
        <v>47</v>
      </c>
      <c r="P1319" s="74">
        <v>128</v>
      </c>
      <c r="Q1319" s="17">
        <v>259</v>
      </c>
      <c r="R1319" s="17">
        <v>139</v>
      </c>
      <c r="S1319" s="17">
        <v>104</v>
      </c>
      <c r="T1319" s="17">
        <v>179</v>
      </c>
      <c r="U1319" s="55">
        <f>+Table1[[#This Row],[Thames Turbo Sprint Triathlon]]/$M$3</f>
        <v>1</v>
      </c>
      <c r="V1319" s="55">
        <f t="shared" si="479"/>
        <v>1</v>
      </c>
      <c r="W1319" s="55">
        <f t="shared" si="480"/>
        <v>1</v>
      </c>
      <c r="X1319" s="55">
        <f t="shared" si="481"/>
        <v>1</v>
      </c>
      <c r="Y1319" s="55">
        <f t="shared" si="482"/>
        <v>0.50291262135922332</v>
      </c>
      <c r="Z1319" s="55">
        <f>+Table1[[#This Row],[Hillingdon Sprint Triathlon]]/$R$3</f>
        <v>1</v>
      </c>
      <c r="AA1319" s="55">
        <f>+Table1[[#This Row],[London Fields]]/$S$3</f>
        <v>1</v>
      </c>
      <c r="AB1319" s="55">
        <f>+Table1[[#This Row],[Jekyll &amp; Hyde Park Duathlon]]/$T$3</f>
        <v>1</v>
      </c>
      <c r="AC1319" s="65">
        <f t="shared" si="483"/>
        <v>3.5029126213592234</v>
      </c>
      <c r="AD1319" s="55"/>
      <c r="AE1319" s="55"/>
      <c r="AF1319" s="55"/>
      <c r="AG1319" s="55">
        <f t="shared" si="492"/>
        <v>3.5029126213592234</v>
      </c>
      <c r="AH1319" s="55"/>
      <c r="AI1319" s="55"/>
      <c r="AJ1319" s="73">
        <f>COUNT(Table1[[#This Row],[F open]:[M SuperVet]])</f>
        <v>1</v>
      </c>
    </row>
    <row r="1320" spans="1:36" hidden="1" x14ac:dyDescent="0.2">
      <c r="A1320" s="16" t="str">
        <f t="shared" si="491"/>
        <v xml:space="preserve"> </v>
      </c>
      <c r="B1320" s="16" t="s">
        <v>1547</v>
      </c>
      <c r="C1320" s="15"/>
      <c r="D1320" s="29" t="s">
        <v>397</v>
      </c>
      <c r="E1320" s="29" t="s">
        <v>1530</v>
      </c>
      <c r="F1320" s="82">
        <f t="shared" si="478"/>
        <v>430</v>
      </c>
      <c r="G1320" s="82" t="str">
        <f>IF(Table1[[#This Row],[F open]]=""," ",RANK(AD1320,$AD$5:$AD$1454,1))</f>
        <v xml:space="preserve"> </v>
      </c>
      <c r="H1320" s="82" t="str">
        <f>IF(Table1[[#This Row],[F Vet]]=""," ",RANK(AE1320,$AE$5:$AE$1454,1))</f>
        <v xml:space="preserve"> </v>
      </c>
      <c r="I1320" s="82" t="str">
        <f>IF(Table1[[#This Row],[F SuperVet]]=""," ",RANK(AF1320,$AF$5:$AF$1454,1))</f>
        <v xml:space="preserve"> </v>
      </c>
      <c r="J1320" s="82" t="str">
        <f>IF(Table1[[#This Row],[M Open]]=""," ",RANK(AG1320,$AG$5:$AG$1454,1))</f>
        <v xml:space="preserve"> </v>
      </c>
      <c r="K1320" s="82">
        <f>IF(Table1[[#This Row],[M Vet]]=""," ",RANK(AH1320,$AH$5:$AH$1454,1))</f>
        <v>102</v>
      </c>
      <c r="L1320" s="82" t="str">
        <f>IF(Table1[[#This Row],[M SuperVet]]=""," ",RANK(AI1320,$AI$5:$AI$1454,1))</f>
        <v xml:space="preserve"> </v>
      </c>
      <c r="M1320" s="74">
        <v>404</v>
      </c>
      <c r="N1320" s="74">
        <v>176</v>
      </c>
      <c r="O1320" s="74">
        <v>47</v>
      </c>
      <c r="P1320" s="74">
        <v>35</v>
      </c>
      <c r="Q1320" s="17">
        <v>515</v>
      </c>
      <c r="R1320" s="17">
        <v>139</v>
      </c>
      <c r="S1320" s="17">
        <v>104</v>
      </c>
      <c r="T1320" s="17">
        <v>179</v>
      </c>
      <c r="U1320" s="55">
        <f>+Table1[[#This Row],[Thames Turbo Sprint Triathlon]]/$M$3</f>
        <v>1</v>
      </c>
      <c r="V1320" s="55">
        <f t="shared" si="479"/>
        <v>1</v>
      </c>
      <c r="W1320" s="55">
        <f t="shared" si="480"/>
        <v>1</v>
      </c>
      <c r="X1320" s="55">
        <f t="shared" si="481"/>
        <v>0.2734375</v>
      </c>
      <c r="Y1320" s="55">
        <f t="shared" si="482"/>
        <v>1</v>
      </c>
      <c r="Z1320" s="55">
        <f>+Table1[[#This Row],[Hillingdon Sprint Triathlon]]/$R$3</f>
        <v>1</v>
      </c>
      <c r="AA1320" s="55">
        <f>+Table1[[#This Row],[London Fields]]/$S$3</f>
        <v>1</v>
      </c>
      <c r="AB1320" s="55">
        <f>+Table1[[#This Row],[Jekyll &amp; Hyde Park Duathlon]]/$T$3</f>
        <v>1</v>
      </c>
      <c r="AC1320" s="65">
        <f t="shared" si="483"/>
        <v>3.2734375</v>
      </c>
      <c r="AD1320" s="55"/>
      <c r="AE1320" s="55"/>
      <c r="AF1320" s="55"/>
      <c r="AG1320" s="55"/>
      <c r="AH1320" s="55">
        <f t="shared" ref="AH1320:AH1322" si="493">+AC1320</f>
        <v>3.2734375</v>
      </c>
      <c r="AI1320" s="55"/>
      <c r="AJ1320" s="73">
        <f>COUNT(Table1[[#This Row],[F open]:[M SuperVet]])</f>
        <v>1</v>
      </c>
    </row>
    <row r="1321" spans="1:36" hidden="1" x14ac:dyDescent="0.2">
      <c r="A1321" s="16" t="str">
        <f t="shared" ref="A1321:A1329" si="494">IF(B1320=B1321,"y"," ")</f>
        <v xml:space="preserve"> </v>
      </c>
      <c r="B1321" s="16" t="s">
        <v>916</v>
      </c>
      <c r="C1321" s="15"/>
      <c r="D1321" s="29" t="s">
        <v>397</v>
      </c>
      <c r="E1321" s="29" t="s">
        <v>188</v>
      </c>
      <c r="F1321" s="82">
        <f t="shared" si="478"/>
        <v>910</v>
      </c>
      <c r="G1321" s="82" t="str">
        <f>IF(Table1[[#This Row],[F open]]=""," ",RANK(AD1321,$AD$5:$AD$1454,1))</f>
        <v xml:space="preserve"> </v>
      </c>
      <c r="H1321" s="82" t="str">
        <f>IF(Table1[[#This Row],[F Vet]]=""," ",RANK(AE1321,$AE$5:$AE$1454,1))</f>
        <v xml:space="preserve"> </v>
      </c>
      <c r="I1321" s="82" t="str">
        <f>IF(Table1[[#This Row],[F SuperVet]]=""," ",RANK(AF1321,$AF$5:$AF$1454,1))</f>
        <v xml:space="preserve"> </v>
      </c>
      <c r="J1321" s="82" t="str">
        <f>IF(Table1[[#This Row],[M Open]]=""," ",RANK(AG1321,$AG$5:$AG$1454,1))</f>
        <v xml:space="preserve"> </v>
      </c>
      <c r="K1321" s="82">
        <f>IF(Table1[[#This Row],[M Vet]]=""," ",RANK(AH1321,$AH$5:$AH$1454,1))</f>
        <v>228</v>
      </c>
      <c r="L1321" s="82" t="str">
        <f>IF(Table1[[#This Row],[M SuperVet]]=""," ",RANK(AI1321,$AI$5:$AI$1454,1))</f>
        <v xml:space="preserve"> </v>
      </c>
      <c r="M1321" s="74">
        <v>258</v>
      </c>
      <c r="N1321" s="74">
        <v>176</v>
      </c>
      <c r="O1321" s="74">
        <v>47</v>
      </c>
      <c r="P1321" s="74">
        <v>128</v>
      </c>
      <c r="Q1321" s="17">
        <v>515</v>
      </c>
      <c r="R1321" s="17">
        <v>139</v>
      </c>
      <c r="S1321" s="17">
        <v>104</v>
      </c>
      <c r="T1321" s="17">
        <v>179</v>
      </c>
      <c r="U1321" s="55">
        <f>+Table1[[#This Row],[Thames Turbo Sprint Triathlon]]/$M$3</f>
        <v>0.63861386138613863</v>
      </c>
      <c r="V1321" s="55">
        <f t="shared" si="479"/>
        <v>1</v>
      </c>
      <c r="W1321" s="55">
        <f t="shared" si="480"/>
        <v>1</v>
      </c>
      <c r="X1321" s="55">
        <f t="shared" si="481"/>
        <v>1</v>
      </c>
      <c r="Y1321" s="55">
        <f t="shared" si="482"/>
        <v>1</v>
      </c>
      <c r="Z1321" s="55">
        <f>+Table1[[#This Row],[Hillingdon Sprint Triathlon]]/$R$3</f>
        <v>1</v>
      </c>
      <c r="AA1321" s="55">
        <f>+Table1[[#This Row],[London Fields]]/$S$3</f>
        <v>1</v>
      </c>
      <c r="AB1321" s="55">
        <f>+Table1[[#This Row],[Jekyll &amp; Hyde Park Duathlon]]/$T$3</f>
        <v>1</v>
      </c>
      <c r="AC1321" s="65">
        <f t="shared" si="483"/>
        <v>3.6386138613861387</v>
      </c>
      <c r="AD1321" s="55"/>
      <c r="AE1321" s="55"/>
      <c r="AF1321" s="55"/>
      <c r="AG1321" s="55"/>
      <c r="AH1321" s="55">
        <f t="shared" si="493"/>
        <v>3.6386138613861387</v>
      </c>
      <c r="AI1321" s="55"/>
      <c r="AJ1321" s="73">
        <f>COUNT(Table1[[#This Row],[F open]:[M SuperVet]])</f>
        <v>1</v>
      </c>
    </row>
    <row r="1322" spans="1:36" hidden="1" x14ac:dyDescent="0.2">
      <c r="A1322" s="16" t="str">
        <f t="shared" si="494"/>
        <v xml:space="preserve"> </v>
      </c>
      <c r="B1322" s="16" t="s">
        <v>2005</v>
      </c>
      <c r="C1322" s="15" t="s">
        <v>53</v>
      </c>
      <c r="D1322" s="29" t="s">
        <v>397</v>
      </c>
      <c r="E1322" s="29" t="s">
        <v>1530</v>
      </c>
      <c r="F1322" s="82">
        <f t="shared" si="478"/>
        <v>533</v>
      </c>
      <c r="G1322" s="82" t="str">
        <f>IF(Table1[[#This Row],[F open]]=""," ",RANK(AD1322,$AD$5:$AD$1454,1))</f>
        <v xml:space="preserve"> </v>
      </c>
      <c r="H1322" s="82" t="str">
        <f>IF(Table1[[#This Row],[F Vet]]=""," ",RANK(AE1322,$AE$5:$AE$1454,1))</f>
        <v xml:space="preserve"> </v>
      </c>
      <c r="I1322" s="82" t="str">
        <f>IF(Table1[[#This Row],[F SuperVet]]=""," ",RANK(AF1322,$AF$5:$AF$1454,1))</f>
        <v xml:space="preserve"> </v>
      </c>
      <c r="J1322" s="82" t="str">
        <f>IF(Table1[[#This Row],[M Open]]=""," ",RANK(AG1322,$AG$5:$AG$1454,1))</f>
        <v xml:space="preserve"> </v>
      </c>
      <c r="K1322" s="82">
        <f>IF(Table1[[#This Row],[M Vet]]=""," ",RANK(AH1322,$AH$5:$AH$1454,1))</f>
        <v>130</v>
      </c>
      <c r="L1322" s="82" t="str">
        <f>IF(Table1[[#This Row],[M SuperVet]]=""," ",RANK(AI1322,$AI$5:$AI$1454,1))</f>
        <v xml:space="preserve"> </v>
      </c>
      <c r="M1322" s="74">
        <v>404</v>
      </c>
      <c r="N1322" s="74">
        <v>176</v>
      </c>
      <c r="O1322" s="74">
        <v>47</v>
      </c>
      <c r="P1322" s="74">
        <v>128</v>
      </c>
      <c r="Q1322" s="17">
        <v>515</v>
      </c>
      <c r="R1322" s="17">
        <v>49</v>
      </c>
      <c r="S1322" s="17">
        <v>104</v>
      </c>
      <c r="T1322" s="17">
        <v>179</v>
      </c>
      <c r="U1322" s="55">
        <f>+Table1[[#This Row],[Thames Turbo Sprint Triathlon]]/$M$3</f>
        <v>1</v>
      </c>
      <c r="V1322" s="55">
        <f t="shared" si="479"/>
        <v>1</v>
      </c>
      <c r="W1322" s="55">
        <f t="shared" si="480"/>
        <v>1</v>
      </c>
      <c r="X1322" s="55">
        <f t="shared" si="481"/>
        <v>1</v>
      </c>
      <c r="Y1322" s="55">
        <f t="shared" si="482"/>
        <v>1</v>
      </c>
      <c r="Z1322" s="55">
        <f>+Table1[[#This Row],[Hillingdon Sprint Triathlon]]/$R$3</f>
        <v>0.35251798561151076</v>
      </c>
      <c r="AA1322" s="55">
        <f>+Table1[[#This Row],[London Fields]]/$S$3</f>
        <v>1</v>
      </c>
      <c r="AB1322" s="55">
        <f>+Table1[[#This Row],[Jekyll &amp; Hyde Park Duathlon]]/$T$3</f>
        <v>1</v>
      </c>
      <c r="AC1322" s="65">
        <f t="shared" si="483"/>
        <v>3.3525179856115108</v>
      </c>
      <c r="AD1322" s="55"/>
      <c r="AE1322" s="55"/>
      <c r="AF1322" s="55"/>
      <c r="AG1322" s="55"/>
      <c r="AH1322" s="55">
        <f t="shared" si="493"/>
        <v>3.3525179856115108</v>
      </c>
      <c r="AI1322" s="55"/>
      <c r="AJ1322" s="73">
        <f>COUNT(Table1[[#This Row],[F open]:[M SuperVet]])</f>
        <v>1</v>
      </c>
    </row>
    <row r="1323" spans="1:36" hidden="1" x14ac:dyDescent="0.2">
      <c r="A1323" s="16" t="str">
        <f t="shared" si="494"/>
        <v xml:space="preserve"> </v>
      </c>
      <c r="B1323" s="16" t="s">
        <v>1429</v>
      </c>
      <c r="C1323" s="15"/>
      <c r="D1323" s="29" t="s">
        <v>217</v>
      </c>
      <c r="E1323" s="29" t="s">
        <v>188</v>
      </c>
      <c r="F1323" s="82">
        <f t="shared" si="478"/>
        <v>856</v>
      </c>
      <c r="G1323" s="82" t="str">
        <f>IF(Table1[[#This Row],[F open]]=""," ",RANK(AD1323,$AD$5:$AD$1454,1))</f>
        <v xml:space="preserve"> </v>
      </c>
      <c r="H1323" s="82" t="str">
        <f>IF(Table1[[#This Row],[F Vet]]=""," ",RANK(AE1323,$AE$5:$AE$1454,1))</f>
        <v xml:space="preserve"> </v>
      </c>
      <c r="I1323" s="82" t="str">
        <f>IF(Table1[[#This Row],[F SuperVet]]=""," ",RANK(AF1323,$AF$5:$AF$1454,1))</f>
        <v xml:space="preserve"> </v>
      </c>
      <c r="J1323" s="82">
        <f>IF(Table1[[#This Row],[M Open]]=""," ",RANK(AG1323,$AG$5:$AG$1454,1))</f>
        <v>440</v>
      </c>
      <c r="K1323" s="82" t="str">
        <f>IF(Table1[[#This Row],[M Vet]]=""," ",RANK(AH1323,$AH$5:$AH$1454,1))</f>
        <v xml:space="preserve"> </v>
      </c>
      <c r="L1323" s="82" t="str">
        <f>IF(Table1[[#This Row],[M SuperVet]]=""," ",RANK(AI1323,$AI$5:$AI$1454,1))</f>
        <v xml:space="preserve"> </v>
      </c>
      <c r="M1323" s="74">
        <v>404</v>
      </c>
      <c r="N1323" s="74">
        <v>106</v>
      </c>
      <c r="O1323" s="74">
        <v>47</v>
      </c>
      <c r="P1323" s="74">
        <v>128</v>
      </c>
      <c r="Q1323" s="17">
        <v>515</v>
      </c>
      <c r="R1323" s="17">
        <v>139</v>
      </c>
      <c r="S1323" s="17">
        <v>104</v>
      </c>
      <c r="T1323" s="17">
        <v>179</v>
      </c>
      <c r="U1323" s="55">
        <f>+Table1[[#This Row],[Thames Turbo Sprint Triathlon]]/$M$3</f>
        <v>1</v>
      </c>
      <c r="V1323" s="55">
        <f t="shared" si="479"/>
        <v>0.60227272727272729</v>
      </c>
      <c r="W1323" s="55">
        <f t="shared" si="480"/>
        <v>1</v>
      </c>
      <c r="X1323" s="55">
        <f t="shared" si="481"/>
        <v>1</v>
      </c>
      <c r="Y1323" s="55">
        <f t="shared" si="482"/>
        <v>1</v>
      </c>
      <c r="Z1323" s="55">
        <f>+Table1[[#This Row],[Hillingdon Sprint Triathlon]]/$R$3</f>
        <v>1</v>
      </c>
      <c r="AA1323" s="55">
        <f>+Table1[[#This Row],[London Fields]]/$S$3</f>
        <v>1</v>
      </c>
      <c r="AB1323" s="55">
        <f>+Table1[[#This Row],[Jekyll &amp; Hyde Park Duathlon]]/$T$3</f>
        <v>1</v>
      </c>
      <c r="AC1323" s="65">
        <f t="shared" si="483"/>
        <v>3.6022727272727275</v>
      </c>
      <c r="AD1323" s="55"/>
      <c r="AE1323" s="55"/>
      <c r="AF1323" s="55"/>
      <c r="AG1323" s="55">
        <f t="shared" ref="AG1323:AG1324" si="495">+AC1323</f>
        <v>3.6022727272727275</v>
      </c>
      <c r="AH1323" s="55"/>
      <c r="AI1323" s="55"/>
      <c r="AJ1323" s="73">
        <f>COUNT(Table1[[#This Row],[F open]:[M SuperVet]])</f>
        <v>1</v>
      </c>
    </row>
    <row r="1324" spans="1:36" hidden="1" x14ac:dyDescent="0.2">
      <c r="A1324" s="16" t="str">
        <f t="shared" si="494"/>
        <v xml:space="preserve"> </v>
      </c>
      <c r="B1324" s="16" t="s">
        <v>838</v>
      </c>
      <c r="C1324" s="15"/>
      <c r="D1324" s="29" t="s">
        <v>217</v>
      </c>
      <c r="E1324" s="29" t="s">
        <v>188</v>
      </c>
      <c r="F1324" s="82">
        <f t="shared" si="478"/>
        <v>568</v>
      </c>
      <c r="G1324" s="82" t="str">
        <f>IF(Table1[[#This Row],[F open]]=""," ",RANK(AD1324,$AD$5:$AD$1454,1))</f>
        <v xml:space="preserve"> </v>
      </c>
      <c r="H1324" s="82" t="str">
        <f>IF(Table1[[#This Row],[F Vet]]=""," ",RANK(AE1324,$AE$5:$AE$1454,1))</f>
        <v xml:space="preserve"> </v>
      </c>
      <c r="I1324" s="82" t="str">
        <f>IF(Table1[[#This Row],[F SuperVet]]=""," ",RANK(AF1324,$AF$5:$AF$1454,1))</f>
        <v xml:space="preserve"> </v>
      </c>
      <c r="J1324" s="82">
        <f>IF(Table1[[#This Row],[M Open]]=""," ",RANK(AG1324,$AG$5:$AG$1454,1))</f>
        <v>313</v>
      </c>
      <c r="K1324" s="82" t="str">
        <f>IF(Table1[[#This Row],[M Vet]]=""," ",RANK(AH1324,$AH$5:$AH$1454,1))</f>
        <v xml:space="preserve"> </v>
      </c>
      <c r="L1324" s="82" t="str">
        <f>IF(Table1[[#This Row],[M SuperVet]]=""," ",RANK(AI1324,$AI$5:$AI$1454,1))</f>
        <v xml:space="preserve"> </v>
      </c>
      <c r="M1324" s="74">
        <v>154</v>
      </c>
      <c r="N1324" s="74">
        <v>176</v>
      </c>
      <c r="O1324" s="74">
        <v>47</v>
      </c>
      <c r="P1324" s="74">
        <v>128</v>
      </c>
      <c r="Q1324" s="17">
        <v>515</v>
      </c>
      <c r="R1324" s="17">
        <v>139</v>
      </c>
      <c r="S1324" s="17">
        <v>104</v>
      </c>
      <c r="T1324" s="17">
        <v>179</v>
      </c>
      <c r="U1324" s="55">
        <f>+Table1[[#This Row],[Thames Turbo Sprint Triathlon]]/$M$3</f>
        <v>0.38118811881188119</v>
      </c>
      <c r="V1324" s="55">
        <f t="shared" si="479"/>
        <v>1</v>
      </c>
      <c r="W1324" s="55">
        <f t="shared" si="480"/>
        <v>1</v>
      </c>
      <c r="X1324" s="55">
        <f t="shared" si="481"/>
        <v>1</v>
      </c>
      <c r="Y1324" s="55">
        <f t="shared" si="482"/>
        <v>1</v>
      </c>
      <c r="Z1324" s="55">
        <f>+Table1[[#This Row],[Hillingdon Sprint Triathlon]]/$R$3</f>
        <v>1</v>
      </c>
      <c r="AA1324" s="55">
        <f>+Table1[[#This Row],[London Fields]]/$S$3</f>
        <v>1</v>
      </c>
      <c r="AB1324" s="55">
        <f>+Table1[[#This Row],[Jekyll &amp; Hyde Park Duathlon]]/$T$3</f>
        <v>1</v>
      </c>
      <c r="AC1324" s="65">
        <f t="shared" si="483"/>
        <v>3.3811881188118811</v>
      </c>
      <c r="AD1324" s="55"/>
      <c r="AE1324" s="55"/>
      <c r="AF1324" s="55"/>
      <c r="AG1324" s="55">
        <f t="shared" si="495"/>
        <v>3.3811881188118811</v>
      </c>
      <c r="AH1324" s="55"/>
      <c r="AI1324" s="55"/>
      <c r="AJ1324" s="73">
        <f>COUNT(Table1[[#This Row],[F open]:[M SuperVet]])</f>
        <v>1</v>
      </c>
    </row>
    <row r="1325" spans="1:36" hidden="1" x14ac:dyDescent="0.2">
      <c r="A1325" s="16" t="str">
        <f t="shared" si="494"/>
        <v xml:space="preserve"> </v>
      </c>
      <c r="B1325" s="16" t="s">
        <v>1831</v>
      </c>
      <c r="C1325" s="15"/>
      <c r="D1325" s="29" t="s">
        <v>397</v>
      </c>
      <c r="E1325" s="29" t="s">
        <v>188</v>
      </c>
      <c r="F1325" s="82">
        <f t="shared" si="478"/>
        <v>911</v>
      </c>
      <c r="G1325" s="82" t="str">
        <f>IF(Table1[[#This Row],[F open]]=""," ",RANK(AD1325,$AD$5:$AD$1454,1))</f>
        <v xml:space="preserve"> </v>
      </c>
      <c r="H1325" s="82" t="str">
        <f>IF(Table1[[#This Row],[F Vet]]=""," ",RANK(AE1325,$AE$5:$AE$1454,1))</f>
        <v xml:space="preserve"> </v>
      </c>
      <c r="I1325" s="82" t="str">
        <f>IF(Table1[[#This Row],[F SuperVet]]=""," ",RANK(AF1325,$AF$5:$AF$1454,1))</f>
        <v xml:space="preserve"> </v>
      </c>
      <c r="J1325" s="82" t="str">
        <f>IF(Table1[[#This Row],[M Open]]=""," ",RANK(AG1325,$AG$5:$AG$1454,1))</f>
        <v xml:space="preserve"> </v>
      </c>
      <c r="K1325" s="82">
        <f>IF(Table1[[#This Row],[M Vet]]=""," ",RANK(AH1325,$AH$5:$AH$1454,1))</f>
        <v>229</v>
      </c>
      <c r="L1325" s="82" t="str">
        <f>IF(Table1[[#This Row],[M SuperVet]]=""," ",RANK(AI1325,$AI$5:$AI$1454,1))</f>
        <v xml:space="preserve"> </v>
      </c>
      <c r="M1325" s="74">
        <v>404</v>
      </c>
      <c r="N1325" s="74">
        <v>176</v>
      </c>
      <c r="O1325" s="74">
        <v>47</v>
      </c>
      <c r="P1325" s="74">
        <v>128</v>
      </c>
      <c r="Q1325" s="17">
        <v>329</v>
      </c>
      <c r="R1325" s="17">
        <v>139</v>
      </c>
      <c r="S1325" s="17">
        <v>104</v>
      </c>
      <c r="T1325" s="17">
        <v>179</v>
      </c>
      <c r="U1325" s="55">
        <f>+Table1[[#This Row],[Thames Turbo Sprint Triathlon]]/$M$3</f>
        <v>1</v>
      </c>
      <c r="V1325" s="55">
        <f t="shared" si="479"/>
        <v>1</v>
      </c>
      <c r="W1325" s="55">
        <f t="shared" si="480"/>
        <v>1</v>
      </c>
      <c r="X1325" s="55">
        <f t="shared" si="481"/>
        <v>1</v>
      </c>
      <c r="Y1325" s="55">
        <f t="shared" si="482"/>
        <v>0.63883495145631064</v>
      </c>
      <c r="Z1325" s="55">
        <f>+Table1[[#This Row],[Hillingdon Sprint Triathlon]]/$R$3</f>
        <v>1</v>
      </c>
      <c r="AA1325" s="55">
        <f>+Table1[[#This Row],[London Fields]]/$S$3</f>
        <v>1</v>
      </c>
      <c r="AB1325" s="55">
        <f>+Table1[[#This Row],[Jekyll &amp; Hyde Park Duathlon]]/$T$3</f>
        <v>1</v>
      </c>
      <c r="AC1325" s="65">
        <f t="shared" si="483"/>
        <v>3.6388349514563108</v>
      </c>
      <c r="AD1325" s="55"/>
      <c r="AE1325" s="55"/>
      <c r="AF1325" s="55"/>
      <c r="AG1325" s="55"/>
      <c r="AH1325" s="55">
        <f>+AC1325</f>
        <v>3.6388349514563108</v>
      </c>
      <c r="AI1325" s="55"/>
      <c r="AJ1325" s="73">
        <f>COUNT(Table1[[#This Row],[F open]:[M SuperVet]])</f>
        <v>1</v>
      </c>
    </row>
    <row r="1326" spans="1:36" hidden="1" x14ac:dyDescent="0.2">
      <c r="A1326" s="16" t="str">
        <f t="shared" si="494"/>
        <v xml:space="preserve"> </v>
      </c>
      <c r="B1326" s="16" t="s">
        <v>1365</v>
      </c>
      <c r="C1326" s="15"/>
      <c r="D1326" s="29" t="s">
        <v>217</v>
      </c>
      <c r="E1326" s="29" t="s">
        <v>188</v>
      </c>
      <c r="F1326" s="82">
        <f t="shared" si="478"/>
        <v>258</v>
      </c>
      <c r="G1326" s="82" t="str">
        <f>IF(Table1[[#This Row],[F open]]=""," ",RANK(AD1326,$AD$5:$AD$1454,1))</f>
        <v xml:space="preserve"> </v>
      </c>
      <c r="H1326" s="82" t="str">
        <f>IF(Table1[[#This Row],[F Vet]]=""," ",RANK(AE1326,$AE$5:$AE$1454,1))</f>
        <v xml:space="preserve"> </v>
      </c>
      <c r="I1326" s="82" t="str">
        <f>IF(Table1[[#This Row],[F SuperVet]]=""," ",RANK(AF1326,$AF$5:$AF$1454,1))</f>
        <v xml:space="preserve"> </v>
      </c>
      <c r="J1326" s="82">
        <f>IF(Table1[[#This Row],[M Open]]=""," ",RANK(AG1326,$AG$5:$AG$1454,1))</f>
        <v>156</v>
      </c>
      <c r="K1326" s="82" t="str">
        <f>IF(Table1[[#This Row],[M Vet]]=""," ",RANK(AH1326,$AH$5:$AH$1454,1))</f>
        <v xml:space="preserve"> </v>
      </c>
      <c r="L1326" s="82" t="str">
        <f>IF(Table1[[#This Row],[M SuperVet]]=""," ",RANK(AI1326,$AI$5:$AI$1454,1))</f>
        <v xml:space="preserve"> </v>
      </c>
      <c r="M1326" s="74">
        <v>404</v>
      </c>
      <c r="N1326" s="74">
        <v>24</v>
      </c>
      <c r="O1326" s="74">
        <v>47</v>
      </c>
      <c r="P1326" s="74">
        <v>128</v>
      </c>
      <c r="Q1326" s="17">
        <v>515</v>
      </c>
      <c r="R1326" s="17">
        <v>139</v>
      </c>
      <c r="S1326" s="17">
        <v>104</v>
      </c>
      <c r="T1326" s="17">
        <v>179</v>
      </c>
      <c r="U1326" s="55">
        <f>+Table1[[#This Row],[Thames Turbo Sprint Triathlon]]/$M$3</f>
        <v>1</v>
      </c>
      <c r="V1326" s="55">
        <f t="shared" si="479"/>
        <v>0.13636363636363635</v>
      </c>
      <c r="W1326" s="55">
        <f t="shared" si="480"/>
        <v>1</v>
      </c>
      <c r="X1326" s="55">
        <f t="shared" si="481"/>
        <v>1</v>
      </c>
      <c r="Y1326" s="55">
        <f t="shared" si="482"/>
        <v>1</v>
      </c>
      <c r="Z1326" s="55">
        <f>+Table1[[#This Row],[Hillingdon Sprint Triathlon]]/$R$3</f>
        <v>1</v>
      </c>
      <c r="AA1326" s="55">
        <f>+Table1[[#This Row],[London Fields]]/$S$3</f>
        <v>1</v>
      </c>
      <c r="AB1326" s="55">
        <f>+Table1[[#This Row],[Jekyll &amp; Hyde Park Duathlon]]/$T$3</f>
        <v>1</v>
      </c>
      <c r="AC1326" s="65">
        <f t="shared" si="483"/>
        <v>3.1363636363636362</v>
      </c>
      <c r="AD1326" s="55"/>
      <c r="AE1326" s="55"/>
      <c r="AF1326" s="55"/>
      <c r="AG1326" s="55">
        <f>+AC1326</f>
        <v>3.1363636363636362</v>
      </c>
      <c r="AH1326" s="55"/>
      <c r="AI1326" s="55"/>
      <c r="AJ1326" s="73">
        <f>COUNT(Table1[[#This Row],[F open]:[M SuperVet]])</f>
        <v>1</v>
      </c>
    </row>
    <row r="1327" spans="1:36" hidden="1" x14ac:dyDescent="0.2">
      <c r="A1327" s="16" t="str">
        <f t="shared" si="494"/>
        <v xml:space="preserve"> </v>
      </c>
      <c r="B1327" s="16" t="s">
        <v>617</v>
      </c>
      <c r="C1327" s="15" t="s">
        <v>53</v>
      </c>
      <c r="D1327" s="29" t="s">
        <v>397</v>
      </c>
      <c r="E1327" s="29" t="s">
        <v>1530</v>
      </c>
      <c r="F1327" s="82">
        <f t="shared" si="478"/>
        <v>495</v>
      </c>
      <c r="G1327" s="82" t="str">
        <f>IF(Table1[[#This Row],[F open]]=""," ",RANK(AD1327,$AD$5:$AD$1454,1))</f>
        <v xml:space="preserve"> </v>
      </c>
      <c r="H1327" s="82" t="str">
        <f>IF(Table1[[#This Row],[F Vet]]=""," ",RANK(AE1327,$AE$5:$AE$1454,1))</f>
        <v xml:space="preserve"> </v>
      </c>
      <c r="I1327" s="82" t="str">
        <f>IF(Table1[[#This Row],[F SuperVet]]=""," ",RANK(AF1327,$AF$5:$AF$1454,1))</f>
        <v xml:space="preserve"> </v>
      </c>
      <c r="J1327" s="82" t="str">
        <f>IF(Table1[[#This Row],[M Open]]=""," ",RANK(AG1327,$AG$5:$AG$1454,1))</f>
        <v xml:space="preserve"> </v>
      </c>
      <c r="K1327" s="82">
        <f>IF(Table1[[#This Row],[M Vet]]=""," ",RANK(AH1327,$AH$5:$AH$1454,1))</f>
        <v>118</v>
      </c>
      <c r="L1327" s="82" t="str">
        <f>IF(Table1[[#This Row],[M SuperVet]]=""," ",RANK(AI1327,$AI$5:$AI$1454,1))</f>
        <v xml:space="preserve"> </v>
      </c>
      <c r="M1327" s="74">
        <v>404</v>
      </c>
      <c r="N1327" s="74">
        <v>176</v>
      </c>
      <c r="O1327" s="74">
        <v>47</v>
      </c>
      <c r="P1327" s="74">
        <v>128</v>
      </c>
      <c r="Q1327" s="17">
        <v>515</v>
      </c>
      <c r="R1327" s="17">
        <v>45</v>
      </c>
      <c r="S1327" s="17">
        <v>104</v>
      </c>
      <c r="T1327" s="17">
        <v>179</v>
      </c>
      <c r="U1327" s="55">
        <f>+Table1[[#This Row],[Thames Turbo Sprint Triathlon]]/$M$3</f>
        <v>1</v>
      </c>
      <c r="V1327" s="55">
        <f t="shared" si="479"/>
        <v>1</v>
      </c>
      <c r="W1327" s="55">
        <f t="shared" si="480"/>
        <v>1</v>
      </c>
      <c r="X1327" s="55">
        <f t="shared" si="481"/>
        <v>1</v>
      </c>
      <c r="Y1327" s="55">
        <f t="shared" si="482"/>
        <v>1</v>
      </c>
      <c r="Z1327" s="55">
        <f>+Table1[[#This Row],[Hillingdon Sprint Triathlon]]/$R$3</f>
        <v>0.32374100719424459</v>
      </c>
      <c r="AA1327" s="55">
        <f>+Table1[[#This Row],[London Fields]]/$S$3</f>
        <v>1</v>
      </c>
      <c r="AB1327" s="55">
        <f>+Table1[[#This Row],[Jekyll &amp; Hyde Park Duathlon]]/$T$3</f>
        <v>1</v>
      </c>
      <c r="AC1327" s="65">
        <f t="shared" si="483"/>
        <v>3.3237410071942444</v>
      </c>
      <c r="AD1327" s="55"/>
      <c r="AE1327" s="55"/>
      <c r="AF1327" s="55"/>
      <c r="AG1327" s="55"/>
      <c r="AH1327" s="55">
        <f t="shared" ref="AH1327:AH1328" si="496">+AC1327</f>
        <v>3.3237410071942444</v>
      </c>
      <c r="AI1327" s="55"/>
      <c r="AJ1327" s="73">
        <f>COUNT(Table1[[#This Row],[F open]:[M SuperVet]])</f>
        <v>1</v>
      </c>
    </row>
    <row r="1328" spans="1:36" hidden="1" x14ac:dyDescent="0.2">
      <c r="A1328" s="16" t="str">
        <f t="shared" si="494"/>
        <v xml:space="preserve"> </v>
      </c>
      <c r="B1328" s="16" t="s">
        <v>541</v>
      </c>
      <c r="C1328" s="15"/>
      <c r="D1328" s="29" t="s">
        <v>397</v>
      </c>
      <c r="E1328" s="29" t="s">
        <v>188</v>
      </c>
      <c r="F1328" s="82">
        <f t="shared" si="478"/>
        <v>920</v>
      </c>
      <c r="G1328" s="82" t="str">
        <f>IF(Table1[[#This Row],[F open]]=""," ",RANK(AD1328,$AD$5:$AD$1454,1))</f>
        <v xml:space="preserve"> </v>
      </c>
      <c r="H1328" s="82" t="str">
        <f>IF(Table1[[#This Row],[F Vet]]=""," ",RANK(AE1328,$AE$5:$AE$1454,1))</f>
        <v xml:space="preserve"> </v>
      </c>
      <c r="I1328" s="82" t="str">
        <f>IF(Table1[[#This Row],[F SuperVet]]=""," ",RANK(AF1328,$AF$5:$AF$1454,1))</f>
        <v xml:space="preserve"> </v>
      </c>
      <c r="J1328" s="82" t="str">
        <f>IF(Table1[[#This Row],[M Open]]=""," ",RANK(AG1328,$AG$5:$AG$1454,1))</f>
        <v xml:space="preserve"> </v>
      </c>
      <c r="K1328" s="82">
        <f>IF(Table1[[#This Row],[M Vet]]=""," ",RANK(AH1328,$AH$5:$AH$1454,1))</f>
        <v>230</v>
      </c>
      <c r="L1328" s="82" t="str">
        <f>IF(Table1[[#This Row],[M SuperVet]]=""," ",RANK(AI1328,$AI$5:$AI$1454,1))</f>
        <v xml:space="preserve"> </v>
      </c>
      <c r="M1328" s="74">
        <v>404</v>
      </c>
      <c r="N1328" s="74">
        <v>176</v>
      </c>
      <c r="O1328" s="74">
        <v>47</v>
      </c>
      <c r="P1328" s="74">
        <v>128</v>
      </c>
      <c r="Q1328" s="17">
        <v>333</v>
      </c>
      <c r="R1328" s="17">
        <v>139</v>
      </c>
      <c r="S1328" s="17">
        <v>104</v>
      </c>
      <c r="T1328" s="17">
        <v>179</v>
      </c>
      <c r="U1328" s="55">
        <f>+Table1[[#This Row],[Thames Turbo Sprint Triathlon]]/$M$3</f>
        <v>1</v>
      </c>
      <c r="V1328" s="55">
        <f t="shared" si="479"/>
        <v>1</v>
      </c>
      <c r="W1328" s="55">
        <f t="shared" si="480"/>
        <v>1</v>
      </c>
      <c r="X1328" s="55">
        <f t="shared" si="481"/>
        <v>1</v>
      </c>
      <c r="Y1328" s="55">
        <f t="shared" si="482"/>
        <v>0.64660194174757279</v>
      </c>
      <c r="Z1328" s="55">
        <f>+Table1[[#This Row],[Hillingdon Sprint Triathlon]]/$R$3</f>
        <v>1</v>
      </c>
      <c r="AA1328" s="55">
        <f>+Table1[[#This Row],[London Fields]]/$S$3</f>
        <v>1</v>
      </c>
      <c r="AB1328" s="55">
        <f>+Table1[[#This Row],[Jekyll &amp; Hyde Park Duathlon]]/$T$3</f>
        <v>1</v>
      </c>
      <c r="AC1328" s="65">
        <f t="shared" si="483"/>
        <v>3.6466019417475728</v>
      </c>
      <c r="AD1328" s="55"/>
      <c r="AE1328" s="55"/>
      <c r="AF1328" s="55"/>
      <c r="AG1328" s="55"/>
      <c r="AH1328" s="55">
        <f t="shared" si="496"/>
        <v>3.6466019417475728</v>
      </c>
      <c r="AI1328" s="55"/>
      <c r="AJ1328" s="73">
        <f>COUNT(Table1[[#This Row],[F open]:[M SuperVet]])</f>
        <v>1</v>
      </c>
    </row>
    <row r="1329" spans="1:36" hidden="1" x14ac:dyDescent="0.2">
      <c r="A1329" s="16" t="str">
        <f t="shared" si="494"/>
        <v xml:space="preserve"> </v>
      </c>
      <c r="B1329" s="16" t="s">
        <v>867</v>
      </c>
      <c r="C1329" s="15"/>
      <c r="D1329" s="29" t="s">
        <v>217</v>
      </c>
      <c r="E1329" s="29" t="s">
        <v>188</v>
      </c>
      <c r="F1329" s="82">
        <f t="shared" si="478"/>
        <v>695</v>
      </c>
      <c r="G1329" s="82" t="str">
        <f>IF(Table1[[#This Row],[F open]]=""," ",RANK(AD1329,$AD$5:$AD$1454,1))</f>
        <v xml:space="preserve"> </v>
      </c>
      <c r="H1329" s="82" t="str">
        <f>IF(Table1[[#This Row],[F Vet]]=""," ",RANK(AE1329,$AE$5:$AE$1454,1))</f>
        <v xml:space="preserve"> </v>
      </c>
      <c r="I1329" s="82" t="str">
        <f>IF(Table1[[#This Row],[F SuperVet]]=""," ",RANK(AF1329,$AF$5:$AF$1454,1))</f>
        <v xml:space="preserve"> </v>
      </c>
      <c r="J1329" s="82">
        <f>IF(Table1[[#This Row],[M Open]]=""," ",RANK(AG1329,$AG$5:$AG$1454,1))</f>
        <v>375</v>
      </c>
      <c r="K1329" s="82" t="str">
        <f>IF(Table1[[#This Row],[M Vet]]=""," ",RANK(AH1329,$AH$5:$AH$1454,1))</f>
        <v xml:space="preserve"> </v>
      </c>
      <c r="L1329" s="82" t="str">
        <f>IF(Table1[[#This Row],[M SuperVet]]=""," ",RANK(AI1329,$AI$5:$AI$1454,1))</f>
        <v xml:space="preserve"> </v>
      </c>
      <c r="M1329" s="74">
        <v>195</v>
      </c>
      <c r="N1329" s="74">
        <v>176</v>
      </c>
      <c r="O1329" s="74">
        <v>47</v>
      </c>
      <c r="P1329" s="74">
        <v>128</v>
      </c>
      <c r="Q1329" s="17">
        <v>515</v>
      </c>
      <c r="R1329" s="17">
        <v>139</v>
      </c>
      <c r="S1329" s="17">
        <v>104</v>
      </c>
      <c r="T1329" s="17">
        <v>179</v>
      </c>
      <c r="U1329" s="55">
        <f>+Table1[[#This Row],[Thames Turbo Sprint Triathlon]]/$M$3</f>
        <v>0.48267326732673266</v>
      </c>
      <c r="V1329" s="55">
        <f t="shared" si="479"/>
        <v>1</v>
      </c>
      <c r="W1329" s="55">
        <f t="shared" si="480"/>
        <v>1</v>
      </c>
      <c r="X1329" s="55">
        <f t="shared" si="481"/>
        <v>1</v>
      </c>
      <c r="Y1329" s="55">
        <f t="shared" si="482"/>
        <v>1</v>
      </c>
      <c r="Z1329" s="55">
        <f>+Table1[[#This Row],[Hillingdon Sprint Triathlon]]/$R$3</f>
        <v>1</v>
      </c>
      <c r="AA1329" s="55">
        <f>+Table1[[#This Row],[London Fields]]/$S$3</f>
        <v>1</v>
      </c>
      <c r="AB1329" s="55">
        <f>+Table1[[#This Row],[Jekyll &amp; Hyde Park Duathlon]]/$T$3</f>
        <v>1</v>
      </c>
      <c r="AC1329" s="65">
        <f t="shared" si="483"/>
        <v>3.4826732673267324</v>
      </c>
      <c r="AD1329" s="55"/>
      <c r="AE1329" s="55"/>
      <c r="AF1329" s="55"/>
      <c r="AG1329" s="55">
        <f t="shared" ref="AG1329:AG1333" si="497">+AC1329</f>
        <v>3.4826732673267324</v>
      </c>
      <c r="AH1329" s="55"/>
      <c r="AI1329" s="55"/>
      <c r="AJ1329" s="73">
        <f>COUNT(Table1[[#This Row],[F open]:[M SuperVet]])</f>
        <v>1</v>
      </c>
    </row>
    <row r="1330" spans="1:36" hidden="1" x14ac:dyDescent="0.2">
      <c r="A1330" s="16" t="str">
        <f t="shared" ref="A1330:A1333" si="498">IF(B1329=B1330,"y"," ")</f>
        <v xml:space="preserve"> </v>
      </c>
      <c r="B1330" s="16" t="s">
        <v>691</v>
      </c>
      <c r="C1330" s="15" t="s">
        <v>132</v>
      </c>
      <c r="D1330" s="29" t="s">
        <v>217</v>
      </c>
      <c r="E1330" s="29" t="s">
        <v>188</v>
      </c>
      <c r="F1330" s="82">
        <f t="shared" si="478"/>
        <v>27</v>
      </c>
      <c r="G1330" s="82" t="str">
        <f>IF(Table1[[#This Row],[F open]]=""," ",RANK(AD1330,$AD$5:$AD$1454,1))</f>
        <v xml:space="preserve"> </v>
      </c>
      <c r="H1330" s="82" t="str">
        <f>IF(Table1[[#This Row],[F Vet]]=""," ",RANK(AE1330,$AE$5:$AE$1454,1))</f>
        <v xml:space="preserve"> </v>
      </c>
      <c r="I1330" s="82" t="str">
        <f>IF(Table1[[#This Row],[F SuperVet]]=""," ",RANK(AF1330,$AF$5:$AF$1454,1))</f>
        <v xml:space="preserve"> </v>
      </c>
      <c r="J1330" s="82">
        <f>IF(Table1[[#This Row],[M Open]]=""," ",RANK(AG1330,$AG$5:$AG$1454,1))</f>
        <v>15</v>
      </c>
      <c r="K1330" s="82" t="str">
        <f>IF(Table1[[#This Row],[M Vet]]=""," ",RANK(AH1330,$AH$5:$AH$1454,1))</f>
        <v xml:space="preserve"> </v>
      </c>
      <c r="L1330" s="82" t="str">
        <f>IF(Table1[[#This Row],[M SuperVet]]=""," ",RANK(AI1330,$AI$5:$AI$1454,1))</f>
        <v xml:space="preserve"> </v>
      </c>
      <c r="M1330" s="74">
        <v>97</v>
      </c>
      <c r="N1330" s="74">
        <v>176</v>
      </c>
      <c r="O1330" s="74">
        <v>47</v>
      </c>
      <c r="P1330" s="74">
        <v>25</v>
      </c>
      <c r="Q1330" s="17">
        <v>515</v>
      </c>
      <c r="R1330" s="17">
        <v>139</v>
      </c>
      <c r="S1330" s="17">
        <v>15</v>
      </c>
      <c r="T1330" s="17">
        <v>179</v>
      </c>
      <c r="U1330" s="55">
        <f>+Table1[[#This Row],[Thames Turbo Sprint Triathlon]]/$M$3</f>
        <v>0.24009900990099009</v>
      </c>
      <c r="V1330" s="55">
        <f t="shared" si="479"/>
        <v>1</v>
      </c>
      <c r="W1330" s="55">
        <f t="shared" si="480"/>
        <v>1</v>
      </c>
      <c r="X1330" s="55">
        <f t="shared" si="481"/>
        <v>0.1953125</v>
      </c>
      <c r="Y1330" s="55">
        <f t="shared" si="482"/>
        <v>1</v>
      </c>
      <c r="Z1330" s="55">
        <f>+Table1[[#This Row],[Hillingdon Sprint Triathlon]]/$R$3</f>
        <v>1</v>
      </c>
      <c r="AA1330" s="55">
        <f>+Table1[[#This Row],[London Fields]]/$S$3</f>
        <v>0.14423076923076922</v>
      </c>
      <c r="AB1330" s="55">
        <f>+Table1[[#This Row],[Jekyll &amp; Hyde Park Duathlon]]/$T$3</f>
        <v>1</v>
      </c>
      <c r="AC1330" s="65">
        <f t="shared" si="483"/>
        <v>1.5796422791317593</v>
      </c>
      <c r="AD1330" s="55"/>
      <c r="AE1330" s="55"/>
      <c r="AF1330" s="55"/>
      <c r="AG1330" s="55">
        <f t="shared" si="497"/>
        <v>1.5796422791317593</v>
      </c>
      <c r="AH1330" s="55"/>
      <c r="AI1330" s="55"/>
      <c r="AJ1330" s="73">
        <f>COUNT(Table1[[#This Row],[F open]:[M SuperVet]])</f>
        <v>1</v>
      </c>
    </row>
    <row r="1331" spans="1:36" hidden="1" x14ac:dyDescent="0.2">
      <c r="A1331" s="16" t="str">
        <f t="shared" si="498"/>
        <v xml:space="preserve"> </v>
      </c>
      <c r="B1331" s="16" t="s">
        <v>334</v>
      </c>
      <c r="C1331" s="15" t="s">
        <v>70</v>
      </c>
      <c r="D1331" s="29" t="s">
        <v>217</v>
      </c>
      <c r="E1331" s="29" t="s">
        <v>188</v>
      </c>
      <c r="F1331" s="82">
        <f t="shared" si="478"/>
        <v>872</v>
      </c>
      <c r="G1331" s="82" t="str">
        <f>IF(Table1[[#This Row],[F open]]=""," ",RANK(AD1331,$AD$5:$AD$1454,1))</f>
        <v xml:space="preserve"> </v>
      </c>
      <c r="H1331" s="82" t="str">
        <f>IF(Table1[[#This Row],[F Vet]]=""," ",RANK(AE1331,$AE$5:$AE$1454,1))</f>
        <v xml:space="preserve"> </v>
      </c>
      <c r="I1331" s="82" t="str">
        <f>IF(Table1[[#This Row],[F SuperVet]]=""," ",RANK(AF1331,$AF$5:$AF$1454,1))</f>
        <v xml:space="preserve"> </v>
      </c>
      <c r="J1331" s="82">
        <f>IF(Table1[[#This Row],[M Open]]=""," ",RANK(AG1331,$AG$5:$AG$1454,1))</f>
        <v>448</v>
      </c>
      <c r="K1331" s="82" t="str">
        <f>IF(Table1[[#This Row],[M Vet]]=""," ",RANK(AH1331,$AH$5:$AH$1454,1))</f>
        <v xml:space="preserve"> </v>
      </c>
      <c r="L1331" s="82" t="str">
        <f>IF(Table1[[#This Row],[M SuperVet]]=""," ",RANK(AI1331,$AI$5:$AI$1454,1))</f>
        <v xml:space="preserve"> </v>
      </c>
      <c r="M1331" s="74">
        <v>248</v>
      </c>
      <c r="N1331" s="74">
        <v>176</v>
      </c>
      <c r="O1331" s="74">
        <v>47</v>
      </c>
      <c r="P1331" s="74">
        <v>128</v>
      </c>
      <c r="Q1331" s="17">
        <v>515</v>
      </c>
      <c r="R1331" s="17">
        <v>139</v>
      </c>
      <c r="S1331" s="17">
        <v>104</v>
      </c>
      <c r="T1331" s="17">
        <v>179</v>
      </c>
      <c r="U1331" s="55">
        <f>+Table1[[#This Row],[Thames Turbo Sprint Triathlon]]/$M$3</f>
        <v>0.61386138613861385</v>
      </c>
      <c r="V1331" s="55">
        <f t="shared" si="479"/>
        <v>1</v>
      </c>
      <c r="W1331" s="55">
        <f t="shared" si="480"/>
        <v>1</v>
      </c>
      <c r="X1331" s="55">
        <f t="shared" si="481"/>
        <v>1</v>
      </c>
      <c r="Y1331" s="55">
        <f t="shared" si="482"/>
        <v>1</v>
      </c>
      <c r="Z1331" s="55">
        <f>+Table1[[#This Row],[Hillingdon Sprint Triathlon]]/$R$3</f>
        <v>1</v>
      </c>
      <c r="AA1331" s="55">
        <f>+Table1[[#This Row],[London Fields]]/$S$3</f>
        <v>1</v>
      </c>
      <c r="AB1331" s="55">
        <f>+Table1[[#This Row],[Jekyll &amp; Hyde Park Duathlon]]/$T$3</f>
        <v>1</v>
      </c>
      <c r="AC1331" s="65">
        <f t="shared" si="483"/>
        <v>3.613861386138614</v>
      </c>
      <c r="AD1331" s="55"/>
      <c r="AE1331" s="55"/>
      <c r="AF1331" s="55"/>
      <c r="AG1331" s="55">
        <f t="shared" si="497"/>
        <v>3.613861386138614</v>
      </c>
      <c r="AH1331" s="55"/>
      <c r="AI1331" s="55"/>
      <c r="AJ1331" s="73">
        <f>COUNT(Table1[[#This Row],[F open]:[M SuperVet]])</f>
        <v>1</v>
      </c>
    </row>
    <row r="1332" spans="1:36" hidden="1" x14ac:dyDescent="0.2">
      <c r="A1332" s="16" t="str">
        <f t="shared" si="498"/>
        <v xml:space="preserve"> </v>
      </c>
      <c r="B1332" s="16" t="s">
        <v>607</v>
      </c>
      <c r="C1332" s="15" t="s">
        <v>53</v>
      </c>
      <c r="D1332" s="29" t="s">
        <v>217</v>
      </c>
      <c r="E1332" s="29" t="s">
        <v>1530</v>
      </c>
      <c r="F1332" s="82">
        <f t="shared" si="478"/>
        <v>378</v>
      </c>
      <c r="G1332" s="82" t="str">
        <f>IF(Table1[[#This Row],[F open]]=""," ",RANK(AD1332,$AD$5:$AD$1454,1))</f>
        <v xml:space="preserve"> </v>
      </c>
      <c r="H1332" s="82" t="str">
        <f>IF(Table1[[#This Row],[F Vet]]=""," ",RANK(AE1332,$AE$5:$AE$1454,1))</f>
        <v xml:space="preserve"> </v>
      </c>
      <c r="I1332" s="82" t="str">
        <f>IF(Table1[[#This Row],[F SuperVet]]=""," ",RANK(AF1332,$AF$5:$AF$1454,1))</f>
        <v xml:space="preserve"> </v>
      </c>
      <c r="J1332" s="82">
        <f>IF(Table1[[#This Row],[M Open]]=""," ",RANK(AG1332,$AG$5:$AG$1454,1))</f>
        <v>221</v>
      </c>
      <c r="K1332" s="82" t="str">
        <f>IF(Table1[[#This Row],[M Vet]]=""," ",RANK(AH1332,$AH$5:$AH$1454,1))</f>
        <v xml:space="preserve"> </v>
      </c>
      <c r="L1332" s="82" t="str">
        <f>IF(Table1[[#This Row],[M SuperVet]]=""," ",RANK(AI1332,$AI$5:$AI$1454,1))</f>
        <v xml:space="preserve"> </v>
      </c>
      <c r="M1332" s="74">
        <v>404</v>
      </c>
      <c r="N1332" s="74">
        <v>176</v>
      </c>
      <c r="O1332" s="74">
        <v>47</v>
      </c>
      <c r="P1332" s="74">
        <v>128</v>
      </c>
      <c r="Q1332" s="17">
        <v>515</v>
      </c>
      <c r="R1332" s="17">
        <v>32</v>
      </c>
      <c r="S1332" s="17">
        <v>104</v>
      </c>
      <c r="T1332" s="17">
        <v>179</v>
      </c>
      <c r="U1332" s="55">
        <f>+Table1[[#This Row],[Thames Turbo Sprint Triathlon]]/$M$3</f>
        <v>1</v>
      </c>
      <c r="V1332" s="55">
        <f t="shared" si="479"/>
        <v>1</v>
      </c>
      <c r="W1332" s="55">
        <f t="shared" si="480"/>
        <v>1</v>
      </c>
      <c r="X1332" s="55">
        <f t="shared" si="481"/>
        <v>1</v>
      </c>
      <c r="Y1332" s="55">
        <f t="shared" si="482"/>
        <v>1</v>
      </c>
      <c r="Z1332" s="55">
        <f>+Table1[[#This Row],[Hillingdon Sprint Triathlon]]/$R$3</f>
        <v>0.23021582733812951</v>
      </c>
      <c r="AA1332" s="55">
        <f>+Table1[[#This Row],[London Fields]]/$S$3</f>
        <v>1</v>
      </c>
      <c r="AB1332" s="55">
        <f>+Table1[[#This Row],[Jekyll &amp; Hyde Park Duathlon]]/$T$3</f>
        <v>1</v>
      </c>
      <c r="AC1332" s="65">
        <f t="shared" si="483"/>
        <v>3.2302158273381294</v>
      </c>
      <c r="AD1332" s="55"/>
      <c r="AE1332" s="55"/>
      <c r="AF1332" s="55"/>
      <c r="AG1332" s="55">
        <f t="shared" si="497"/>
        <v>3.2302158273381294</v>
      </c>
      <c r="AH1332" s="55"/>
      <c r="AI1332" s="55"/>
      <c r="AJ1332" s="73">
        <f>COUNT(Table1[[#This Row],[F open]:[M SuperVet]])</f>
        <v>1</v>
      </c>
    </row>
    <row r="1333" spans="1:36" hidden="1" x14ac:dyDescent="0.2">
      <c r="A1333" s="16" t="str">
        <f t="shared" si="498"/>
        <v xml:space="preserve"> </v>
      </c>
      <c r="B1333" s="16" t="s">
        <v>1355</v>
      </c>
      <c r="C1333" s="15" t="s">
        <v>192</v>
      </c>
      <c r="D1333" s="29" t="s">
        <v>217</v>
      </c>
      <c r="E1333" s="29" t="s">
        <v>188</v>
      </c>
      <c r="F1333" s="82">
        <f t="shared" si="478"/>
        <v>166</v>
      </c>
      <c r="G1333" s="82" t="str">
        <f>IF(Table1[[#This Row],[F open]]=""," ",RANK(AD1333,$AD$5:$AD$1454,1))</f>
        <v xml:space="preserve"> </v>
      </c>
      <c r="H1333" s="82" t="str">
        <f>IF(Table1[[#This Row],[F Vet]]=""," ",RANK(AE1333,$AE$5:$AE$1454,1))</f>
        <v xml:space="preserve"> </v>
      </c>
      <c r="I1333" s="82" t="str">
        <f>IF(Table1[[#This Row],[F SuperVet]]=""," ",RANK(AF1333,$AF$5:$AF$1454,1))</f>
        <v xml:space="preserve"> </v>
      </c>
      <c r="J1333" s="82">
        <f>IF(Table1[[#This Row],[M Open]]=""," ",RANK(AG1333,$AG$5:$AG$1454,1))</f>
        <v>93</v>
      </c>
      <c r="K1333" s="82" t="str">
        <f>IF(Table1[[#This Row],[M Vet]]=""," ",RANK(AH1333,$AH$5:$AH$1454,1))</f>
        <v xml:space="preserve"> </v>
      </c>
      <c r="L1333" s="82" t="str">
        <f>IF(Table1[[#This Row],[M SuperVet]]=""," ",RANK(AI1333,$AI$5:$AI$1454,1))</f>
        <v xml:space="preserve"> </v>
      </c>
      <c r="M1333" s="74">
        <v>404</v>
      </c>
      <c r="N1333" s="74">
        <v>9</v>
      </c>
      <c r="O1333" s="74">
        <v>47</v>
      </c>
      <c r="P1333" s="74">
        <v>128</v>
      </c>
      <c r="Q1333" s="17">
        <v>515</v>
      </c>
      <c r="R1333" s="17">
        <v>139</v>
      </c>
      <c r="S1333" s="17">
        <v>104</v>
      </c>
      <c r="T1333" s="17">
        <v>179</v>
      </c>
      <c r="U1333" s="55">
        <f>+Table1[[#This Row],[Thames Turbo Sprint Triathlon]]/$M$3</f>
        <v>1</v>
      </c>
      <c r="V1333" s="55">
        <f t="shared" si="479"/>
        <v>5.113636363636364E-2</v>
      </c>
      <c r="W1333" s="55">
        <f t="shared" si="480"/>
        <v>1</v>
      </c>
      <c r="X1333" s="55">
        <f t="shared" si="481"/>
        <v>1</v>
      </c>
      <c r="Y1333" s="55">
        <f t="shared" si="482"/>
        <v>1</v>
      </c>
      <c r="Z1333" s="55">
        <f>+Table1[[#This Row],[Hillingdon Sprint Triathlon]]/$R$3</f>
        <v>1</v>
      </c>
      <c r="AA1333" s="55">
        <f>+Table1[[#This Row],[London Fields]]/$S$3</f>
        <v>1</v>
      </c>
      <c r="AB1333" s="55">
        <f>+Table1[[#This Row],[Jekyll &amp; Hyde Park Duathlon]]/$T$3</f>
        <v>1</v>
      </c>
      <c r="AC1333" s="65">
        <f t="shared" si="483"/>
        <v>3.0511363636363633</v>
      </c>
      <c r="AD1333" s="55"/>
      <c r="AE1333" s="55"/>
      <c r="AF1333" s="55"/>
      <c r="AG1333" s="55">
        <f t="shared" si="497"/>
        <v>3.0511363636363633</v>
      </c>
      <c r="AH1333" s="55"/>
      <c r="AI1333" s="55"/>
      <c r="AJ1333" s="73">
        <f>COUNT(Table1[[#This Row],[F open]:[M SuperVet]])</f>
        <v>1</v>
      </c>
    </row>
    <row r="1334" spans="1:36" hidden="1" x14ac:dyDescent="0.2">
      <c r="A1334" s="16" t="str">
        <f t="shared" ref="A1334:A1340" si="499">IF(B1333=B1334,"y"," ")</f>
        <v xml:space="preserve"> </v>
      </c>
      <c r="B1334" s="16" t="s">
        <v>1437</v>
      </c>
      <c r="C1334" s="15" t="s">
        <v>135</v>
      </c>
      <c r="D1334" s="29" t="s">
        <v>397</v>
      </c>
      <c r="E1334" s="29" t="s">
        <v>188</v>
      </c>
      <c r="F1334" s="82">
        <f t="shared" si="478"/>
        <v>929</v>
      </c>
      <c r="G1334" s="82" t="str">
        <f>IF(Table1[[#This Row],[F open]]=""," ",RANK(AD1334,$AD$5:$AD$1454,1))</f>
        <v xml:space="preserve"> </v>
      </c>
      <c r="H1334" s="82" t="str">
        <f>IF(Table1[[#This Row],[F Vet]]=""," ",RANK(AE1334,$AE$5:$AE$1454,1))</f>
        <v xml:space="preserve"> </v>
      </c>
      <c r="I1334" s="82" t="str">
        <f>IF(Table1[[#This Row],[F SuperVet]]=""," ",RANK(AF1334,$AF$5:$AF$1454,1))</f>
        <v xml:space="preserve"> </v>
      </c>
      <c r="J1334" s="82" t="str">
        <f>IF(Table1[[#This Row],[M Open]]=""," ",RANK(AG1334,$AG$5:$AG$1454,1))</f>
        <v xml:space="preserve"> </v>
      </c>
      <c r="K1334" s="82">
        <f>IF(Table1[[#This Row],[M Vet]]=""," ",RANK(AH1334,$AH$5:$AH$1454,1))</f>
        <v>232</v>
      </c>
      <c r="L1334" s="82" t="str">
        <f>IF(Table1[[#This Row],[M SuperVet]]=""," ",RANK(AI1334,$AI$5:$AI$1454,1))</f>
        <v xml:space="preserve"> </v>
      </c>
      <c r="M1334" s="74">
        <v>404</v>
      </c>
      <c r="N1334" s="74">
        <v>115</v>
      </c>
      <c r="O1334" s="74">
        <v>47</v>
      </c>
      <c r="P1334" s="74">
        <v>128</v>
      </c>
      <c r="Q1334" s="17">
        <v>515</v>
      </c>
      <c r="R1334" s="17">
        <v>139</v>
      </c>
      <c r="S1334" s="17">
        <v>104</v>
      </c>
      <c r="T1334" s="17">
        <v>179</v>
      </c>
      <c r="U1334" s="55">
        <f>+Table1[[#This Row],[Thames Turbo Sprint Triathlon]]/$M$3</f>
        <v>1</v>
      </c>
      <c r="V1334" s="55">
        <f t="shared" si="479"/>
        <v>0.65340909090909094</v>
      </c>
      <c r="W1334" s="55">
        <f t="shared" si="480"/>
        <v>1</v>
      </c>
      <c r="X1334" s="55">
        <f t="shared" si="481"/>
        <v>1</v>
      </c>
      <c r="Y1334" s="55">
        <f t="shared" si="482"/>
        <v>1</v>
      </c>
      <c r="Z1334" s="55">
        <f>+Table1[[#This Row],[Hillingdon Sprint Triathlon]]/$R$3</f>
        <v>1</v>
      </c>
      <c r="AA1334" s="55">
        <f>+Table1[[#This Row],[London Fields]]/$S$3</f>
        <v>1</v>
      </c>
      <c r="AB1334" s="55">
        <f>+Table1[[#This Row],[Jekyll &amp; Hyde Park Duathlon]]/$T$3</f>
        <v>1</v>
      </c>
      <c r="AC1334" s="65">
        <f t="shared" si="483"/>
        <v>3.6534090909090908</v>
      </c>
      <c r="AD1334" s="55"/>
      <c r="AE1334" s="55"/>
      <c r="AF1334" s="55"/>
      <c r="AG1334" s="55"/>
      <c r="AH1334" s="55">
        <f t="shared" ref="AH1334:AH1336" si="500">+AC1334</f>
        <v>3.6534090909090908</v>
      </c>
      <c r="AI1334" s="55"/>
      <c r="AJ1334" s="73">
        <f>COUNT(Table1[[#This Row],[F open]:[M SuperVet]])</f>
        <v>1</v>
      </c>
    </row>
    <row r="1335" spans="1:36" hidden="1" x14ac:dyDescent="0.2">
      <c r="A1335" s="16" t="str">
        <f t="shared" si="499"/>
        <v xml:space="preserve"> </v>
      </c>
      <c r="B1335" s="16" t="s">
        <v>855</v>
      </c>
      <c r="C1335" s="15"/>
      <c r="D1335" s="29" t="s">
        <v>397</v>
      </c>
      <c r="E1335" s="29" t="s">
        <v>188</v>
      </c>
      <c r="F1335" s="82">
        <f t="shared" si="478"/>
        <v>643</v>
      </c>
      <c r="G1335" s="82" t="str">
        <f>IF(Table1[[#This Row],[F open]]=""," ",RANK(AD1335,$AD$5:$AD$1454,1))</f>
        <v xml:space="preserve"> </v>
      </c>
      <c r="H1335" s="82" t="str">
        <f>IF(Table1[[#This Row],[F Vet]]=""," ",RANK(AE1335,$AE$5:$AE$1454,1))</f>
        <v xml:space="preserve"> </v>
      </c>
      <c r="I1335" s="82" t="str">
        <f>IF(Table1[[#This Row],[F SuperVet]]=""," ",RANK(AF1335,$AF$5:$AF$1454,1))</f>
        <v xml:space="preserve"> </v>
      </c>
      <c r="J1335" s="82" t="str">
        <f>IF(Table1[[#This Row],[M Open]]=""," ",RANK(AG1335,$AG$5:$AG$1454,1))</f>
        <v xml:space="preserve"> </v>
      </c>
      <c r="K1335" s="82">
        <f>IF(Table1[[#This Row],[M Vet]]=""," ",RANK(AH1335,$AH$5:$AH$1454,1))</f>
        <v>156</v>
      </c>
      <c r="L1335" s="82" t="str">
        <f>IF(Table1[[#This Row],[M SuperVet]]=""," ",RANK(AI1335,$AI$5:$AI$1454,1))</f>
        <v xml:space="preserve"> </v>
      </c>
      <c r="M1335" s="74">
        <v>178</v>
      </c>
      <c r="N1335" s="74">
        <v>176</v>
      </c>
      <c r="O1335" s="74">
        <v>47</v>
      </c>
      <c r="P1335" s="74">
        <v>128</v>
      </c>
      <c r="Q1335" s="17">
        <v>515</v>
      </c>
      <c r="R1335" s="17">
        <v>139</v>
      </c>
      <c r="S1335" s="17">
        <v>104</v>
      </c>
      <c r="T1335" s="17">
        <v>179</v>
      </c>
      <c r="U1335" s="55">
        <f>+Table1[[#This Row],[Thames Turbo Sprint Triathlon]]/$M$3</f>
        <v>0.4405940594059406</v>
      </c>
      <c r="V1335" s="55">
        <f t="shared" si="479"/>
        <v>1</v>
      </c>
      <c r="W1335" s="55">
        <f t="shared" si="480"/>
        <v>1</v>
      </c>
      <c r="X1335" s="55">
        <f t="shared" si="481"/>
        <v>1</v>
      </c>
      <c r="Y1335" s="55">
        <f t="shared" si="482"/>
        <v>1</v>
      </c>
      <c r="Z1335" s="55">
        <f>+Table1[[#This Row],[Hillingdon Sprint Triathlon]]/$R$3</f>
        <v>1</v>
      </c>
      <c r="AA1335" s="55">
        <f>+Table1[[#This Row],[London Fields]]/$S$3</f>
        <v>1</v>
      </c>
      <c r="AB1335" s="55">
        <f>+Table1[[#This Row],[Jekyll &amp; Hyde Park Duathlon]]/$T$3</f>
        <v>1</v>
      </c>
      <c r="AC1335" s="65">
        <f t="shared" si="483"/>
        <v>3.4405940594059405</v>
      </c>
      <c r="AD1335" s="55"/>
      <c r="AE1335" s="55"/>
      <c r="AF1335" s="55"/>
      <c r="AG1335" s="55"/>
      <c r="AH1335" s="55">
        <f t="shared" si="500"/>
        <v>3.4405940594059405</v>
      </c>
      <c r="AI1335" s="55"/>
      <c r="AJ1335" s="73">
        <f>COUNT(Table1[[#This Row],[F open]:[M SuperVet]])</f>
        <v>1</v>
      </c>
    </row>
    <row r="1336" spans="1:36" hidden="1" x14ac:dyDescent="0.2">
      <c r="A1336" s="16" t="str">
        <f t="shared" si="499"/>
        <v xml:space="preserve"> </v>
      </c>
      <c r="B1336" s="16" t="s">
        <v>2051</v>
      </c>
      <c r="C1336" s="15"/>
      <c r="D1336" s="29" t="s">
        <v>397</v>
      </c>
      <c r="E1336" s="29" t="s">
        <v>1530</v>
      </c>
      <c r="F1336" s="82">
        <f t="shared" si="478"/>
        <v>1363</v>
      </c>
      <c r="G1336" s="82" t="str">
        <f>IF(Table1[[#This Row],[F open]]=""," ",RANK(AD1336,$AD$5:$AD$1454,1))</f>
        <v xml:space="preserve"> </v>
      </c>
      <c r="H1336" s="82" t="str">
        <f>IF(Table1[[#This Row],[F Vet]]=""," ",RANK(AE1336,$AE$5:$AE$1454,1))</f>
        <v xml:space="preserve"> </v>
      </c>
      <c r="I1336" s="82" t="str">
        <f>IF(Table1[[#This Row],[F SuperVet]]=""," ",RANK(AF1336,$AF$5:$AF$1454,1))</f>
        <v xml:space="preserve"> </v>
      </c>
      <c r="J1336" s="82" t="str">
        <f>IF(Table1[[#This Row],[M Open]]=""," ",RANK(AG1336,$AG$5:$AG$1454,1))</f>
        <v xml:space="preserve"> </v>
      </c>
      <c r="K1336" s="82">
        <f>IF(Table1[[#This Row],[M Vet]]=""," ",RANK(AH1336,$AH$5:$AH$1454,1))</f>
        <v>314</v>
      </c>
      <c r="L1336" s="82" t="str">
        <f>IF(Table1[[#This Row],[M SuperVet]]=""," ",RANK(AI1336,$AI$5:$AI$1454,1))</f>
        <v xml:space="preserve"> </v>
      </c>
      <c r="M1336" s="74">
        <v>404</v>
      </c>
      <c r="N1336" s="74">
        <v>176</v>
      </c>
      <c r="O1336" s="74">
        <v>47</v>
      </c>
      <c r="P1336" s="74">
        <v>128</v>
      </c>
      <c r="Q1336" s="17">
        <v>515</v>
      </c>
      <c r="R1336" s="17">
        <v>131</v>
      </c>
      <c r="S1336" s="17">
        <v>104</v>
      </c>
      <c r="T1336" s="17">
        <v>179</v>
      </c>
      <c r="U1336" s="55">
        <f>+Table1[[#This Row],[Thames Turbo Sprint Triathlon]]/$M$3</f>
        <v>1</v>
      </c>
      <c r="V1336" s="55">
        <f t="shared" si="479"/>
        <v>1</v>
      </c>
      <c r="W1336" s="55">
        <f t="shared" si="480"/>
        <v>1</v>
      </c>
      <c r="X1336" s="55">
        <f t="shared" si="481"/>
        <v>1</v>
      </c>
      <c r="Y1336" s="55">
        <f t="shared" si="482"/>
        <v>1</v>
      </c>
      <c r="Z1336" s="55">
        <f>+Table1[[#This Row],[Hillingdon Sprint Triathlon]]/$R$3</f>
        <v>0.94244604316546765</v>
      </c>
      <c r="AA1336" s="55">
        <f>+Table1[[#This Row],[London Fields]]/$S$3</f>
        <v>1</v>
      </c>
      <c r="AB1336" s="55">
        <f>+Table1[[#This Row],[Jekyll &amp; Hyde Park Duathlon]]/$T$3</f>
        <v>1</v>
      </c>
      <c r="AC1336" s="65">
        <f t="shared" si="483"/>
        <v>3.9424460431654675</v>
      </c>
      <c r="AD1336" s="55"/>
      <c r="AE1336" s="55"/>
      <c r="AF1336" s="55"/>
      <c r="AG1336" s="55"/>
      <c r="AH1336" s="55">
        <f t="shared" si="500"/>
        <v>3.9424460431654675</v>
      </c>
      <c r="AI1336" s="55"/>
      <c r="AJ1336" s="73">
        <f>COUNT(Table1[[#This Row],[F open]:[M SuperVet]])</f>
        <v>1</v>
      </c>
    </row>
    <row r="1337" spans="1:36" x14ac:dyDescent="0.2">
      <c r="A1337" s="16" t="str">
        <f t="shared" si="499"/>
        <v xml:space="preserve"> </v>
      </c>
      <c r="B1337" s="16" t="s">
        <v>1744</v>
      </c>
      <c r="C1337" s="15" t="s">
        <v>122</v>
      </c>
      <c r="D1337" s="29" t="s">
        <v>217</v>
      </c>
      <c r="E1337" s="29" t="s">
        <v>194</v>
      </c>
      <c r="F1337" s="82">
        <f t="shared" si="478"/>
        <v>590</v>
      </c>
      <c r="G1337" s="82">
        <f>IF(Table1[[#This Row],[F open]]=""," ",RANK(AD1337,$AD$5:$AD$1454,1))</f>
        <v>66</v>
      </c>
      <c r="H1337" s="82" t="str">
        <f>IF(Table1[[#This Row],[F Vet]]=""," ",RANK(AE1337,$AE$5:$AE$1454,1))</f>
        <v xml:space="preserve"> </v>
      </c>
      <c r="I1337" s="82" t="str">
        <f>IF(Table1[[#This Row],[F SuperVet]]=""," ",RANK(AF1337,$AF$5:$AF$1454,1))</f>
        <v xml:space="preserve"> </v>
      </c>
      <c r="J1337" s="82" t="str">
        <f>IF(Table1[[#This Row],[M Open]]=""," ",RANK(AG1337,$AG$5:$AG$1454,1))</f>
        <v xml:space="preserve"> </v>
      </c>
      <c r="K1337" s="82" t="str">
        <f>IF(Table1[[#This Row],[M Vet]]=""," ",RANK(AH1337,$AH$5:$AH$1454,1))</f>
        <v xml:space="preserve"> </v>
      </c>
      <c r="L1337" s="82" t="str">
        <f>IF(Table1[[#This Row],[M SuperVet]]=""," ",RANK(AI1337,$AI$5:$AI$1454,1))</f>
        <v xml:space="preserve"> </v>
      </c>
      <c r="M1337" s="74">
        <v>404</v>
      </c>
      <c r="N1337" s="74">
        <v>176</v>
      </c>
      <c r="O1337" s="74">
        <v>47</v>
      </c>
      <c r="P1337" s="74">
        <v>128</v>
      </c>
      <c r="Q1337" s="17">
        <v>207</v>
      </c>
      <c r="R1337" s="17">
        <v>139</v>
      </c>
      <c r="S1337" s="17">
        <v>104</v>
      </c>
      <c r="T1337" s="17">
        <v>179</v>
      </c>
      <c r="U1337" s="55">
        <f>+Table1[[#This Row],[Thames Turbo Sprint Triathlon]]/$M$3</f>
        <v>1</v>
      </c>
      <c r="V1337" s="55">
        <f t="shared" si="479"/>
        <v>1</v>
      </c>
      <c r="W1337" s="55">
        <f t="shared" si="480"/>
        <v>1</v>
      </c>
      <c r="X1337" s="55">
        <f t="shared" si="481"/>
        <v>1</v>
      </c>
      <c r="Y1337" s="55">
        <f t="shared" si="482"/>
        <v>0.40194174757281553</v>
      </c>
      <c r="Z1337" s="55">
        <f>+Table1[[#This Row],[Hillingdon Sprint Triathlon]]/$R$3</f>
        <v>1</v>
      </c>
      <c r="AA1337" s="55">
        <f>+Table1[[#This Row],[London Fields]]/$S$3</f>
        <v>1</v>
      </c>
      <c r="AB1337" s="55">
        <f>+Table1[[#This Row],[Jekyll &amp; Hyde Park Duathlon]]/$T$3</f>
        <v>1</v>
      </c>
      <c r="AC1337" s="65">
        <f t="shared" si="483"/>
        <v>3.4019417475728155</v>
      </c>
      <c r="AD1337" s="55">
        <f>+AC1337</f>
        <v>3.4019417475728155</v>
      </c>
      <c r="AE1337" s="55"/>
      <c r="AF1337" s="55"/>
      <c r="AG1337" s="55"/>
      <c r="AH1337" s="55"/>
      <c r="AI1337" s="55"/>
      <c r="AJ1337" s="73">
        <f>COUNT(Table1[[#This Row],[F open]:[M SuperVet]])</f>
        <v>1</v>
      </c>
    </row>
    <row r="1338" spans="1:36" x14ac:dyDescent="0.2">
      <c r="A1338" s="16" t="str">
        <f t="shared" si="499"/>
        <v xml:space="preserve"> </v>
      </c>
      <c r="B1338" s="16" t="s">
        <v>1932</v>
      </c>
      <c r="C1338" s="15"/>
      <c r="D1338" s="29" t="s">
        <v>397</v>
      </c>
      <c r="E1338" s="29" t="s">
        <v>194</v>
      </c>
      <c r="F1338" s="82">
        <f t="shared" si="478"/>
        <v>1274</v>
      </c>
      <c r="G1338" s="82" t="str">
        <f>IF(Table1[[#This Row],[F open]]=""," ",RANK(AD1338,$AD$5:$AD$1454,1))</f>
        <v xml:space="preserve"> </v>
      </c>
      <c r="H1338" s="82">
        <f>IF(Table1[[#This Row],[F Vet]]=""," ",RANK(AE1338,$AE$5:$AE$1454,1))</f>
        <v>66</v>
      </c>
      <c r="I1338" s="82" t="str">
        <f>IF(Table1[[#This Row],[F SuperVet]]=""," ",RANK(AF1338,$AF$5:$AF$1454,1))</f>
        <v xml:space="preserve"> </v>
      </c>
      <c r="J1338" s="82" t="str">
        <f>IF(Table1[[#This Row],[M Open]]=""," ",RANK(AG1338,$AG$5:$AG$1454,1))</f>
        <v xml:space="preserve"> </v>
      </c>
      <c r="K1338" s="82" t="str">
        <f>IF(Table1[[#This Row],[M Vet]]=""," ",RANK(AH1338,$AH$5:$AH$1454,1))</f>
        <v xml:space="preserve"> </v>
      </c>
      <c r="L1338" s="82" t="str">
        <f>IF(Table1[[#This Row],[M SuperVet]]=""," ",RANK(AI1338,$AI$5:$AI$1454,1))</f>
        <v xml:space="preserve"> </v>
      </c>
      <c r="M1338" s="74">
        <v>404</v>
      </c>
      <c r="N1338" s="74">
        <v>176</v>
      </c>
      <c r="O1338" s="74">
        <v>47</v>
      </c>
      <c r="P1338" s="74">
        <v>128</v>
      </c>
      <c r="Q1338" s="17">
        <v>456</v>
      </c>
      <c r="R1338" s="17">
        <v>139</v>
      </c>
      <c r="S1338" s="17">
        <v>104</v>
      </c>
      <c r="T1338" s="17">
        <v>179</v>
      </c>
      <c r="U1338" s="55">
        <f>+Table1[[#This Row],[Thames Turbo Sprint Triathlon]]/$M$3</f>
        <v>1</v>
      </c>
      <c r="V1338" s="55">
        <f t="shared" si="479"/>
        <v>1</v>
      </c>
      <c r="W1338" s="55">
        <f t="shared" si="480"/>
        <v>1</v>
      </c>
      <c r="X1338" s="55">
        <f t="shared" si="481"/>
        <v>1</v>
      </c>
      <c r="Y1338" s="55">
        <f t="shared" si="482"/>
        <v>0.88543689320388352</v>
      </c>
      <c r="Z1338" s="55">
        <f>+Table1[[#This Row],[Hillingdon Sprint Triathlon]]/$R$3</f>
        <v>1</v>
      </c>
      <c r="AA1338" s="55">
        <f>+Table1[[#This Row],[London Fields]]/$S$3</f>
        <v>1</v>
      </c>
      <c r="AB1338" s="55">
        <f>+Table1[[#This Row],[Jekyll &amp; Hyde Park Duathlon]]/$T$3</f>
        <v>1</v>
      </c>
      <c r="AC1338" s="65">
        <f t="shared" si="483"/>
        <v>3.8854368932038836</v>
      </c>
      <c r="AD1338" s="55"/>
      <c r="AE1338" s="55">
        <f t="shared" ref="AE1338:AE1339" si="501">+AC1338</f>
        <v>3.8854368932038836</v>
      </c>
      <c r="AF1338" s="55"/>
      <c r="AG1338" s="55"/>
      <c r="AH1338" s="55"/>
      <c r="AI1338" s="55"/>
      <c r="AJ1338" s="73">
        <f>COUNT(Table1[[#This Row],[F open]:[M SuperVet]])</f>
        <v>1</v>
      </c>
    </row>
    <row r="1339" spans="1:36" x14ac:dyDescent="0.2">
      <c r="A1339" s="16" t="str">
        <f t="shared" si="499"/>
        <v xml:space="preserve"> </v>
      </c>
      <c r="B1339" s="16" t="s">
        <v>1601</v>
      </c>
      <c r="C1339" s="15" t="s">
        <v>122</v>
      </c>
      <c r="D1339" s="29" t="s">
        <v>397</v>
      </c>
      <c r="E1339" s="29" t="s">
        <v>1538</v>
      </c>
      <c r="F1339" s="82">
        <f t="shared" si="478"/>
        <v>1277</v>
      </c>
      <c r="G1339" s="82" t="str">
        <f>IF(Table1[[#This Row],[F open]]=""," ",RANK(AD1339,$AD$5:$AD$1454,1))</f>
        <v xml:space="preserve"> </v>
      </c>
      <c r="H1339" s="82">
        <f>IF(Table1[[#This Row],[F Vet]]=""," ",RANK(AE1339,$AE$5:$AE$1454,1))</f>
        <v>67</v>
      </c>
      <c r="I1339" s="82" t="str">
        <f>IF(Table1[[#This Row],[F SuperVet]]=""," ",RANK(AF1339,$AF$5:$AF$1454,1))</f>
        <v xml:space="preserve"> </v>
      </c>
      <c r="J1339" s="82" t="str">
        <f>IF(Table1[[#This Row],[M Open]]=""," ",RANK(AG1339,$AG$5:$AG$1454,1))</f>
        <v xml:space="preserve"> </v>
      </c>
      <c r="K1339" s="82" t="str">
        <f>IF(Table1[[#This Row],[M Vet]]=""," ",RANK(AH1339,$AH$5:$AH$1454,1))</f>
        <v xml:space="preserve"> </v>
      </c>
      <c r="L1339" s="82" t="str">
        <f>IF(Table1[[#This Row],[M SuperVet]]=""," ",RANK(AI1339,$AI$5:$AI$1454,1))</f>
        <v xml:space="preserve"> </v>
      </c>
      <c r="M1339" s="74">
        <v>404</v>
      </c>
      <c r="N1339" s="74">
        <v>176</v>
      </c>
      <c r="O1339" s="74">
        <v>47</v>
      </c>
      <c r="P1339" s="74">
        <v>119</v>
      </c>
      <c r="Q1339" s="17">
        <v>515</v>
      </c>
      <c r="R1339" s="17">
        <v>133</v>
      </c>
      <c r="S1339" s="17">
        <v>104</v>
      </c>
      <c r="T1339" s="17">
        <v>179</v>
      </c>
      <c r="U1339" s="55">
        <f>+Table1[[#This Row],[Thames Turbo Sprint Triathlon]]/$M$3</f>
        <v>1</v>
      </c>
      <c r="V1339" s="55">
        <f t="shared" si="479"/>
        <v>1</v>
      </c>
      <c r="W1339" s="55">
        <f t="shared" si="480"/>
        <v>1</v>
      </c>
      <c r="X1339" s="55">
        <f t="shared" si="481"/>
        <v>0.9296875</v>
      </c>
      <c r="Y1339" s="55">
        <f t="shared" si="482"/>
        <v>1</v>
      </c>
      <c r="Z1339" s="55">
        <f>+Table1[[#This Row],[Hillingdon Sprint Triathlon]]/$R$3</f>
        <v>0.95683453237410077</v>
      </c>
      <c r="AA1339" s="55">
        <f>+Table1[[#This Row],[London Fields]]/$S$3</f>
        <v>1</v>
      </c>
      <c r="AB1339" s="55">
        <f>+Table1[[#This Row],[Jekyll &amp; Hyde Park Duathlon]]/$T$3</f>
        <v>1</v>
      </c>
      <c r="AC1339" s="65">
        <f t="shared" si="483"/>
        <v>3.886522032374101</v>
      </c>
      <c r="AD1339" s="55"/>
      <c r="AE1339" s="55">
        <f t="shared" si="501"/>
        <v>3.886522032374101</v>
      </c>
      <c r="AF1339" s="55"/>
      <c r="AG1339" s="55"/>
      <c r="AH1339" s="55"/>
      <c r="AI1339" s="55"/>
      <c r="AJ1339" s="73">
        <f>COUNT(Table1[[#This Row],[F open]:[M SuperVet]])</f>
        <v>1</v>
      </c>
    </row>
    <row r="1340" spans="1:36" hidden="1" x14ac:dyDescent="0.2">
      <c r="A1340" s="16" t="str">
        <f t="shared" si="499"/>
        <v xml:space="preserve"> </v>
      </c>
      <c r="B1340" s="16" t="s">
        <v>601</v>
      </c>
      <c r="C1340" s="15" t="s">
        <v>53</v>
      </c>
      <c r="D1340" s="29" t="s">
        <v>397</v>
      </c>
      <c r="E1340" s="29" t="s">
        <v>1530</v>
      </c>
      <c r="F1340" s="82">
        <f t="shared" si="478"/>
        <v>265</v>
      </c>
      <c r="G1340" s="82" t="str">
        <f>IF(Table1[[#This Row],[F open]]=""," ",RANK(AD1340,$AD$5:$AD$1454,1))</f>
        <v xml:space="preserve"> </v>
      </c>
      <c r="H1340" s="82" t="str">
        <f>IF(Table1[[#This Row],[F Vet]]=""," ",RANK(AE1340,$AE$5:$AE$1454,1))</f>
        <v xml:space="preserve"> </v>
      </c>
      <c r="I1340" s="82" t="str">
        <f>IF(Table1[[#This Row],[F SuperVet]]=""," ",RANK(AF1340,$AF$5:$AF$1454,1))</f>
        <v xml:space="preserve"> </v>
      </c>
      <c r="J1340" s="82" t="str">
        <f>IF(Table1[[#This Row],[M Open]]=""," ",RANK(AG1340,$AG$5:$AG$1454,1))</f>
        <v xml:space="preserve"> </v>
      </c>
      <c r="K1340" s="82">
        <f>IF(Table1[[#This Row],[M Vet]]=""," ",RANK(AH1340,$AH$5:$AH$1454,1))</f>
        <v>61</v>
      </c>
      <c r="L1340" s="82" t="str">
        <f>IF(Table1[[#This Row],[M SuperVet]]=""," ",RANK(AI1340,$AI$5:$AI$1454,1))</f>
        <v xml:space="preserve"> </v>
      </c>
      <c r="M1340" s="74">
        <v>404</v>
      </c>
      <c r="N1340" s="74">
        <v>176</v>
      </c>
      <c r="O1340" s="74">
        <v>47</v>
      </c>
      <c r="P1340" s="74">
        <v>128</v>
      </c>
      <c r="Q1340" s="17">
        <v>515</v>
      </c>
      <c r="R1340" s="17">
        <v>20</v>
      </c>
      <c r="S1340" s="17">
        <v>104</v>
      </c>
      <c r="T1340" s="17">
        <v>179</v>
      </c>
      <c r="U1340" s="55">
        <f>+Table1[[#This Row],[Thames Turbo Sprint Triathlon]]/$M$3</f>
        <v>1</v>
      </c>
      <c r="V1340" s="55">
        <f t="shared" si="479"/>
        <v>1</v>
      </c>
      <c r="W1340" s="55">
        <f t="shared" si="480"/>
        <v>1</v>
      </c>
      <c r="X1340" s="55">
        <f t="shared" si="481"/>
        <v>1</v>
      </c>
      <c r="Y1340" s="55">
        <f t="shared" si="482"/>
        <v>1</v>
      </c>
      <c r="Z1340" s="55">
        <f>+Table1[[#This Row],[Hillingdon Sprint Triathlon]]/$R$3</f>
        <v>0.14388489208633093</v>
      </c>
      <c r="AA1340" s="55">
        <f>+Table1[[#This Row],[London Fields]]/$S$3</f>
        <v>1</v>
      </c>
      <c r="AB1340" s="55">
        <f>+Table1[[#This Row],[Jekyll &amp; Hyde Park Duathlon]]/$T$3</f>
        <v>1</v>
      </c>
      <c r="AC1340" s="65">
        <f t="shared" si="483"/>
        <v>3.1438848920863309</v>
      </c>
      <c r="AD1340" s="55"/>
      <c r="AE1340" s="55"/>
      <c r="AF1340" s="55"/>
      <c r="AG1340" s="55"/>
      <c r="AH1340" s="55">
        <f>+AC1340</f>
        <v>3.1438848920863309</v>
      </c>
      <c r="AI1340" s="55"/>
      <c r="AJ1340" s="73">
        <f>COUNT(Table1[[#This Row],[F open]:[M SuperVet]])</f>
        <v>1</v>
      </c>
    </row>
    <row r="1341" spans="1:36" x14ac:dyDescent="0.2">
      <c r="A1341" s="16" t="str">
        <f t="shared" ref="A1341:A1343" si="502">IF(B1340=B1341,"y"," ")</f>
        <v xml:space="preserve"> </v>
      </c>
      <c r="B1341" s="16" t="s">
        <v>704</v>
      </c>
      <c r="C1341" s="15" t="s">
        <v>122</v>
      </c>
      <c r="D1341" s="29" t="s">
        <v>217</v>
      </c>
      <c r="E1341" s="29" t="s">
        <v>194</v>
      </c>
      <c r="F1341" s="82">
        <f t="shared" si="478"/>
        <v>7</v>
      </c>
      <c r="G1341" s="82">
        <f>IF(Table1[[#This Row],[F open]]=""," ",RANK(AD1341,$AD$5:$AD$1454,1))</f>
        <v>1</v>
      </c>
      <c r="H1341" s="82" t="str">
        <f>IF(Table1[[#This Row],[F Vet]]=""," ",RANK(AE1341,$AE$5:$AE$1454,1))</f>
        <v xml:space="preserve"> </v>
      </c>
      <c r="I1341" s="82" t="str">
        <f>IF(Table1[[#This Row],[F SuperVet]]=""," ",RANK(AF1341,$AF$5:$AF$1454,1))</f>
        <v xml:space="preserve"> </v>
      </c>
      <c r="J1341" s="82" t="str">
        <f>IF(Table1[[#This Row],[M Open]]=""," ",RANK(AG1341,$AG$5:$AG$1454,1))</f>
        <v xml:space="preserve"> </v>
      </c>
      <c r="K1341" s="82" t="str">
        <f>IF(Table1[[#This Row],[M Vet]]=""," ",RANK(AH1341,$AH$5:$AH$1454,1))</f>
        <v xml:space="preserve"> </v>
      </c>
      <c r="L1341" s="82" t="str">
        <f>IF(Table1[[#This Row],[M SuperVet]]=""," ",RANK(AI1341,$AI$5:$AI$1454,1))</f>
        <v xml:space="preserve"> </v>
      </c>
      <c r="M1341" s="74">
        <v>404</v>
      </c>
      <c r="N1341" s="74">
        <v>62</v>
      </c>
      <c r="O1341" s="74">
        <v>47</v>
      </c>
      <c r="P1341" s="74">
        <v>29</v>
      </c>
      <c r="Q1341" s="17">
        <v>515</v>
      </c>
      <c r="R1341" s="17">
        <v>28</v>
      </c>
      <c r="S1341" s="17">
        <v>23</v>
      </c>
      <c r="T1341" s="17">
        <v>82</v>
      </c>
      <c r="U1341" s="55">
        <f>+Table1[[#This Row],[Thames Turbo Sprint Triathlon]]/$M$3</f>
        <v>1</v>
      </c>
      <c r="V1341" s="55">
        <f t="shared" si="479"/>
        <v>0.35227272727272729</v>
      </c>
      <c r="W1341" s="55">
        <f t="shared" si="480"/>
        <v>1</v>
      </c>
      <c r="X1341" s="55">
        <f t="shared" si="481"/>
        <v>0.2265625</v>
      </c>
      <c r="Y1341" s="55">
        <f t="shared" si="482"/>
        <v>1</v>
      </c>
      <c r="Z1341" s="55">
        <f>+Table1[[#This Row],[Hillingdon Sprint Triathlon]]/$R$3</f>
        <v>0.20143884892086331</v>
      </c>
      <c r="AA1341" s="55">
        <f>+Table1[[#This Row],[London Fields]]/$S$3</f>
        <v>0.22115384615384615</v>
      </c>
      <c r="AB1341" s="55">
        <f>+Table1[[#This Row],[Jekyll &amp; Hyde Park Duathlon]]/$T$3</f>
        <v>0.45810055865921789</v>
      </c>
      <c r="AC1341" s="65">
        <f t="shared" si="483"/>
        <v>1.0014279223474367</v>
      </c>
      <c r="AD1341" s="55">
        <f>+AC1341</f>
        <v>1.0014279223474367</v>
      </c>
      <c r="AE1341" s="55"/>
      <c r="AF1341" s="55"/>
      <c r="AG1341" s="55"/>
      <c r="AH1341" s="55"/>
      <c r="AI1341" s="55"/>
      <c r="AJ1341" s="73">
        <f>COUNT(Table1[[#This Row],[F open]:[M SuperVet]])</f>
        <v>1</v>
      </c>
    </row>
    <row r="1342" spans="1:36" x14ac:dyDescent="0.2">
      <c r="A1342" s="16" t="str">
        <f t="shared" si="502"/>
        <v xml:space="preserve"> </v>
      </c>
      <c r="B1342" s="16" t="s">
        <v>1934</v>
      </c>
      <c r="C1342" s="15"/>
      <c r="D1342" s="29" t="s">
        <v>397</v>
      </c>
      <c r="E1342" s="29" t="s">
        <v>194</v>
      </c>
      <c r="F1342" s="82">
        <f t="shared" si="478"/>
        <v>1281</v>
      </c>
      <c r="G1342" s="82" t="str">
        <f>IF(Table1[[#This Row],[F open]]=""," ",RANK(AD1342,$AD$5:$AD$1454,1))</f>
        <v xml:space="preserve"> </v>
      </c>
      <c r="H1342" s="82">
        <f>IF(Table1[[#This Row],[F Vet]]=""," ",RANK(AE1342,$AE$5:$AE$1454,1))</f>
        <v>69</v>
      </c>
      <c r="I1342" s="82" t="str">
        <f>IF(Table1[[#This Row],[F SuperVet]]=""," ",RANK(AF1342,$AF$5:$AF$1454,1))</f>
        <v xml:space="preserve"> </v>
      </c>
      <c r="J1342" s="82" t="str">
        <f>IF(Table1[[#This Row],[M Open]]=""," ",RANK(AG1342,$AG$5:$AG$1454,1))</f>
        <v xml:space="preserve"> </v>
      </c>
      <c r="K1342" s="82" t="str">
        <f>IF(Table1[[#This Row],[M Vet]]=""," ",RANK(AH1342,$AH$5:$AH$1454,1))</f>
        <v xml:space="preserve"> </v>
      </c>
      <c r="L1342" s="82" t="str">
        <f>IF(Table1[[#This Row],[M SuperVet]]=""," ",RANK(AI1342,$AI$5:$AI$1454,1))</f>
        <v xml:space="preserve"> </v>
      </c>
      <c r="M1342" s="74">
        <v>404</v>
      </c>
      <c r="N1342" s="74">
        <v>176</v>
      </c>
      <c r="O1342" s="74">
        <v>47</v>
      </c>
      <c r="P1342" s="74">
        <v>128</v>
      </c>
      <c r="Q1342" s="17">
        <v>458</v>
      </c>
      <c r="R1342" s="17">
        <v>139</v>
      </c>
      <c r="S1342" s="17">
        <v>104</v>
      </c>
      <c r="T1342" s="17">
        <v>179</v>
      </c>
      <c r="U1342" s="55">
        <f>+Table1[[#This Row],[Thames Turbo Sprint Triathlon]]/$M$3</f>
        <v>1</v>
      </c>
      <c r="V1342" s="55">
        <f t="shared" si="479"/>
        <v>1</v>
      </c>
      <c r="W1342" s="55">
        <f t="shared" si="480"/>
        <v>1</v>
      </c>
      <c r="X1342" s="55">
        <f t="shared" si="481"/>
        <v>1</v>
      </c>
      <c r="Y1342" s="55">
        <f t="shared" si="482"/>
        <v>0.88932038834951455</v>
      </c>
      <c r="Z1342" s="55">
        <f>+Table1[[#This Row],[Hillingdon Sprint Triathlon]]/$R$3</f>
        <v>1</v>
      </c>
      <c r="AA1342" s="55">
        <f>+Table1[[#This Row],[London Fields]]/$S$3</f>
        <v>1</v>
      </c>
      <c r="AB1342" s="55">
        <f>+Table1[[#This Row],[Jekyll &amp; Hyde Park Duathlon]]/$T$3</f>
        <v>1</v>
      </c>
      <c r="AC1342" s="65">
        <f t="shared" si="483"/>
        <v>3.8893203883495144</v>
      </c>
      <c r="AD1342" s="55"/>
      <c r="AE1342" s="55">
        <f>+AC1342</f>
        <v>3.8893203883495144</v>
      </c>
      <c r="AF1342" s="55"/>
      <c r="AG1342" s="55"/>
      <c r="AH1342" s="55"/>
      <c r="AI1342" s="55"/>
      <c r="AJ1342" s="73">
        <f>COUNT(Table1[[#This Row],[F open]:[M SuperVet]])</f>
        <v>1</v>
      </c>
    </row>
    <row r="1343" spans="1:36" x14ac:dyDescent="0.2">
      <c r="A1343" s="16" t="str">
        <f t="shared" si="502"/>
        <v xml:space="preserve"> </v>
      </c>
      <c r="B1343" s="16" t="s">
        <v>960</v>
      </c>
      <c r="C1343" s="15" t="s">
        <v>192</v>
      </c>
      <c r="D1343" s="29" t="s">
        <v>217</v>
      </c>
      <c r="E1343" s="29" t="s">
        <v>194</v>
      </c>
      <c r="F1343" s="82">
        <f t="shared" si="478"/>
        <v>597</v>
      </c>
      <c r="G1343" s="82">
        <f>IF(Table1[[#This Row],[F open]]=""," ",RANK(AD1343,$AD$5:$AD$1454,1))</f>
        <v>70</v>
      </c>
      <c r="H1343" s="82" t="str">
        <f>IF(Table1[[#This Row],[F Vet]]=""," ",RANK(AE1343,$AE$5:$AE$1454,1))</f>
        <v xml:space="preserve"> </v>
      </c>
      <c r="I1343" s="82" t="str">
        <f>IF(Table1[[#This Row],[F SuperVet]]=""," ",RANK(AF1343,$AF$5:$AF$1454,1))</f>
        <v xml:space="preserve"> </v>
      </c>
      <c r="J1343" s="82" t="str">
        <f>IF(Table1[[#This Row],[M Open]]=""," ",RANK(AG1343,$AG$5:$AG$1454,1))</f>
        <v xml:space="preserve"> </v>
      </c>
      <c r="K1343" s="82" t="str">
        <f>IF(Table1[[#This Row],[M Vet]]=""," ",RANK(AH1343,$AH$5:$AH$1454,1))</f>
        <v xml:space="preserve"> </v>
      </c>
      <c r="L1343" s="82" t="str">
        <f>IF(Table1[[#This Row],[M SuperVet]]=""," ",RANK(AI1343,$AI$5:$AI$1454,1))</f>
        <v xml:space="preserve"> </v>
      </c>
      <c r="M1343" s="74">
        <v>306</v>
      </c>
      <c r="N1343" s="74">
        <v>114</v>
      </c>
      <c r="O1343" s="74">
        <v>47</v>
      </c>
      <c r="P1343" s="74">
        <v>128</v>
      </c>
      <c r="Q1343" s="17">
        <v>515</v>
      </c>
      <c r="R1343" s="17">
        <v>139</v>
      </c>
      <c r="S1343" s="17">
        <v>104</v>
      </c>
      <c r="T1343" s="17">
        <v>179</v>
      </c>
      <c r="U1343" s="55">
        <f>+Table1[[#This Row],[Thames Turbo Sprint Triathlon]]/$M$3</f>
        <v>0.75742574257425743</v>
      </c>
      <c r="V1343" s="55">
        <f t="shared" si="479"/>
        <v>0.64772727272727271</v>
      </c>
      <c r="W1343" s="55">
        <f t="shared" si="480"/>
        <v>1</v>
      </c>
      <c r="X1343" s="55">
        <f t="shared" si="481"/>
        <v>1</v>
      </c>
      <c r="Y1343" s="55">
        <f t="shared" si="482"/>
        <v>1</v>
      </c>
      <c r="Z1343" s="55">
        <f>+Table1[[#This Row],[Hillingdon Sprint Triathlon]]/$R$3</f>
        <v>1</v>
      </c>
      <c r="AA1343" s="55">
        <f>+Table1[[#This Row],[London Fields]]/$S$3</f>
        <v>1</v>
      </c>
      <c r="AB1343" s="55">
        <f>+Table1[[#This Row],[Jekyll &amp; Hyde Park Duathlon]]/$T$3</f>
        <v>1</v>
      </c>
      <c r="AC1343" s="65">
        <f t="shared" si="483"/>
        <v>3.4051530153015301</v>
      </c>
      <c r="AD1343" s="55">
        <f t="shared" ref="AD1343:AD1348" si="503">+AC1343</f>
        <v>3.4051530153015301</v>
      </c>
      <c r="AE1343" s="55"/>
      <c r="AF1343" s="55"/>
      <c r="AG1343" s="55"/>
      <c r="AH1343" s="55"/>
      <c r="AI1343" s="55"/>
      <c r="AJ1343" s="73">
        <f>COUNT(Table1[[#This Row],[F open]:[M SuperVet]])</f>
        <v>1</v>
      </c>
    </row>
    <row r="1344" spans="1:36" x14ac:dyDescent="0.2">
      <c r="A1344" s="16" t="str">
        <f t="shared" ref="A1344:A1355" si="504">IF(B1343=B1344,"y"," ")</f>
        <v xml:space="preserve"> </v>
      </c>
      <c r="B1344" s="16" t="s">
        <v>324</v>
      </c>
      <c r="C1344" s="15" t="s">
        <v>745</v>
      </c>
      <c r="D1344" s="29" t="s">
        <v>217</v>
      </c>
      <c r="E1344" s="29" t="s">
        <v>194</v>
      </c>
      <c r="F1344" s="82">
        <f t="shared" si="478"/>
        <v>453</v>
      </c>
      <c r="G1344" s="82">
        <f>IF(Table1[[#This Row],[F open]]=""," ",RANK(AD1344,$AD$5:$AD$1454,1))</f>
        <v>45</v>
      </c>
      <c r="H1344" s="82" t="str">
        <f>IF(Table1[[#This Row],[F Vet]]=""," ",RANK(AE1344,$AE$5:$AE$1454,1))</f>
        <v xml:space="preserve"> </v>
      </c>
      <c r="I1344" s="82" t="str">
        <f>IF(Table1[[#This Row],[F SuperVet]]=""," ",RANK(AF1344,$AF$5:$AF$1454,1))</f>
        <v xml:space="preserve"> </v>
      </c>
      <c r="J1344" s="82" t="str">
        <f>IF(Table1[[#This Row],[M Open]]=""," ",RANK(AG1344,$AG$5:$AG$1454,1))</f>
        <v xml:space="preserve"> </v>
      </c>
      <c r="K1344" s="82" t="str">
        <f>IF(Table1[[#This Row],[M Vet]]=""," ",RANK(AH1344,$AH$5:$AH$1454,1))</f>
        <v xml:space="preserve"> </v>
      </c>
      <c r="L1344" s="82" t="str">
        <f>IF(Table1[[#This Row],[M SuperVet]]=""," ",RANK(AI1344,$AI$5:$AI$1454,1))</f>
        <v xml:space="preserve"> </v>
      </c>
      <c r="M1344" s="74">
        <v>118</v>
      </c>
      <c r="N1344" s="74">
        <v>176</v>
      </c>
      <c r="O1344" s="74">
        <v>47</v>
      </c>
      <c r="P1344" s="74">
        <v>128</v>
      </c>
      <c r="Q1344" s="17">
        <v>515</v>
      </c>
      <c r="R1344" s="17">
        <v>139</v>
      </c>
      <c r="S1344" s="17">
        <v>104</v>
      </c>
      <c r="T1344" s="17">
        <v>179</v>
      </c>
      <c r="U1344" s="55">
        <f>+Table1[[#This Row],[Thames Turbo Sprint Triathlon]]/$M$3</f>
        <v>0.29207920792079206</v>
      </c>
      <c r="V1344" s="55">
        <f t="shared" si="479"/>
        <v>1</v>
      </c>
      <c r="W1344" s="55">
        <f t="shared" si="480"/>
        <v>1</v>
      </c>
      <c r="X1344" s="55">
        <f t="shared" si="481"/>
        <v>1</v>
      </c>
      <c r="Y1344" s="55">
        <f t="shared" si="482"/>
        <v>1</v>
      </c>
      <c r="Z1344" s="55">
        <f>+Table1[[#This Row],[Hillingdon Sprint Triathlon]]/$R$3</f>
        <v>1</v>
      </c>
      <c r="AA1344" s="55">
        <f>+Table1[[#This Row],[London Fields]]/$S$3</f>
        <v>1</v>
      </c>
      <c r="AB1344" s="55">
        <f>+Table1[[#This Row],[Jekyll &amp; Hyde Park Duathlon]]/$T$3</f>
        <v>1</v>
      </c>
      <c r="AC1344" s="65">
        <f t="shared" si="483"/>
        <v>3.2920792079207919</v>
      </c>
      <c r="AD1344" s="55">
        <f t="shared" si="503"/>
        <v>3.2920792079207919</v>
      </c>
      <c r="AE1344" s="55"/>
      <c r="AF1344" s="55"/>
      <c r="AG1344" s="55"/>
      <c r="AH1344" s="55"/>
      <c r="AI1344" s="55"/>
      <c r="AJ1344" s="73">
        <f>COUNT(Table1[[#This Row],[F open]:[M SuperVet]])</f>
        <v>1</v>
      </c>
    </row>
    <row r="1345" spans="1:36" x14ac:dyDescent="0.2">
      <c r="A1345" s="16" t="str">
        <f t="shared" si="504"/>
        <v xml:space="preserve"> </v>
      </c>
      <c r="B1345" s="16" t="s">
        <v>1627</v>
      </c>
      <c r="C1345" s="15" t="s">
        <v>122</v>
      </c>
      <c r="D1345" s="29" t="s">
        <v>217</v>
      </c>
      <c r="E1345" s="29" t="s">
        <v>194</v>
      </c>
      <c r="F1345" s="82">
        <f t="shared" si="478"/>
        <v>161</v>
      </c>
      <c r="G1345" s="82">
        <f>IF(Table1[[#This Row],[F open]]=""," ",RANK(AD1345,$AD$5:$AD$1454,1))</f>
        <v>18</v>
      </c>
      <c r="H1345" s="82" t="str">
        <f>IF(Table1[[#This Row],[F Vet]]=""," ",RANK(AE1345,$AE$5:$AE$1454,1))</f>
        <v xml:space="preserve"> </v>
      </c>
      <c r="I1345" s="82" t="str">
        <f>IF(Table1[[#This Row],[F SuperVet]]=""," ",RANK(AF1345,$AF$5:$AF$1454,1))</f>
        <v xml:space="preserve"> </v>
      </c>
      <c r="J1345" s="82" t="str">
        <f>IF(Table1[[#This Row],[M Open]]=""," ",RANK(AG1345,$AG$5:$AG$1454,1))</f>
        <v xml:space="preserve"> </v>
      </c>
      <c r="K1345" s="82" t="str">
        <f>IF(Table1[[#This Row],[M Vet]]=""," ",RANK(AH1345,$AH$5:$AH$1454,1))</f>
        <v xml:space="preserve"> </v>
      </c>
      <c r="L1345" s="82" t="str">
        <f>IF(Table1[[#This Row],[M SuperVet]]=""," ",RANK(AI1345,$AI$5:$AI$1454,1))</f>
        <v xml:space="preserve"> </v>
      </c>
      <c r="M1345" s="74">
        <v>404</v>
      </c>
      <c r="N1345" s="74">
        <v>176</v>
      </c>
      <c r="O1345" s="74">
        <v>47</v>
      </c>
      <c r="P1345" s="74">
        <v>128</v>
      </c>
      <c r="Q1345" s="17">
        <v>24</v>
      </c>
      <c r="R1345" s="17">
        <v>139</v>
      </c>
      <c r="S1345" s="17">
        <v>104</v>
      </c>
      <c r="T1345" s="17">
        <v>179</v>
      </c>
      <c r="U1345" s="55">
        <f>+Table1[[#This Row],[Thames Turbo Sprint Triathlon]]/$M$3</f>
        <v>1</v>
      </c>
      <c r="V1345" s="55">
        <f t="shared" si="479"/>
        <v>1</v>
      </c>
      <c r="W1345" s="55">
        <f t="shared" si="480"/>
        <v>1</v>
      </c>
      <c r="X1345" s="55">
        <f t="shared" si="481"/>
        <v>1</v>
      </c>
      <c r="Y1345" s="55">
        <f t="shared" si="482"/>
        <v>4.6601941747572817E-2</v>
      </c>
      <c r="Z1345" s="55">
        <f>+Table1[[#This Row],[Hillingdon Sprint Triathlon]]/$R$3</f>
        <v>1</v>
      </c>
      <c r="AA1345" s="55">
        <f>+Table1[[#This Row],[London Fields]]/$S$3</f>
        <v>1</v>
      </c>
      <c r="AB1345" s="55">
        <f>+Table1[[#This Row],[Jekyll &amp; Hyde Park Duathlon]]/$T$3</f>
        <v>1</v>
      </c>
      <c r="AC1345" s="65">
        <f t="shared" si="483"/>
        <v>3.0466019417475727</v>
      </c>
      <c r="AD1345" s="55">
        <f t="shared" si="503"/>
        <v>3.0466019417475727</v>
      </c>
      <c r="AE1345" s="55"/>
      <c r="AF1345" s="55"/>
      <c r="AG1345" s="55"/>
      <c r="AH1345" s="55"/>
      <c r="AI1345" s="55"/>
      <c r="AJ1345" s="73">
        <f>COUNT(Table1[[#This Row],[F open]:[M SuperVet]])</f>
        <v>1</v>
      </c>
    </row>
    <row r="1346" spans="1:36" x14ac:dyDescent="0.2">
      <c r="A1346" s="16" t="str">
        <f t="shared" si="504"/>
        <v xml:space="preserve"> </v>
      </c>
      <c r="B1346" s="16" t="s">
        <v>530</v>
      </c>
      <c r="C1346" s="15"/>
      <c r="D1346" s="29" t="s">
        <v>217</v>
      </c>
      <c r="E1346" s="29" t="s">
        <v>194</v>
      </c>
      <c r="F1346" s="82">
        <f t="shared" si="478"/>
        <v>699</v>
      </c>
      <c r="G1346" s="82">
        <f>IF(Table1[[#This Row],[F open]]=""," ",RANK(AD1346,$AD$5:$AD$1454,1))</f>
        <v>93</v>
      </c>
      <c r="H1346" s="82" t="str">
        <f>IF(Table1[[#This Row],[F Vet]]=""," ",RANK(AE1346,$AE$5:$AE$1454,1))</f>
        <v xml:space="preserve"> </v>
      </c>
      <c r="I1346" s="82" t="str">
        <f>IF(Table1[[#This Row],[F SuperVet]]=""," ",RANK(AF1346,$AF$5:$AF$1454,1))</f>
        <v xml:space="preserve"> </v>
      </c>
      <c r="J1346" s="82" t="str">
        <f>IF(Table1[[#This Row],[M Open]]=""," ",RANK(AG1346,$AG$5:$AG$1454,1))</f>
        <v xml:space="preserve"> </v>
      </c>
      <c r="K1346" s="82" t="str">
        <f>IF(Table1[[#This Row],[M Vet]]=""," ",RANK(AH1346,$AH$5:$AH$1454,1))</f>
        <v xml:space="preserve"> </v>
      </c>
      <c r="L1346" s="82" t="str">
        <f>IF(Table1[[#This Row],[M SuperVet]]=""," ",RANK(AI1346,$AI$5:$AI$1454,1))</f>
        <v xml:space="preserve"> </v>
      </c>
      <c r="M1346" s="74">
        <v>404</v>
      </c>
      <c r="N1346" s="74">
        <v>176</v>
      </c>
      <c r="O1346" s="74">
        <v>47</v>
      </c>
      <c r="P1346" s="74">
        <v>128</v>
      </c>
      <c r="Q1346" s="17">
        <v>250</v>
      </c>
      <c r="R1346" s="17">
        <v>139</v>
      </c>
      <c r="S1346" s="17">
        <v>104</v>
      </c>
      <c r="T1346" s="17">
        <v>179</v>
      </c>
      <c r="U1346" s="55">
        <f>+Table1[[#This Row],[Thames Turbo Sprint Triathlon]]/$M$3</f>
        <v>1</v>
      </c>
      <c r="V1346" s="55">
        <f t="shared" si="479"/>
        <v>1</v>
      </c>
      <c r="W1346" s="55">
        <f t="shared" si="480"/>
        <v>1</v>
      </c>
      <c r="X1346" s="55">
        <f t="shared" si="481"/>
        <v>1</v>
      </c>
      <c r="Y1346" s="55">
        <f t="shared" si="482"/>
        <v>0.4854368932038835</v>
      </c>
      <c r="Z1346" s="55">
        <f>+Table1[[#This Row],[Hillingdon Sprint Triathlon]]/$R$3</f>
        <v>1</v>
      </c>
      <c r="AA1346" s="55">
        <f>+Table1[[#This Row],[London Fields]]/$S$3</f>
        <v>1</v>
      </c>
      <c r="AB1346" s="55">
        <f>+Table1[[#This Row],[Jekyll &amp; Hyde Park Duathlon]]/$T$3</f>
        <v>1</v>
      </c>
      <c r="AC1346" s="65">
        <f t="shared" si="483"/>
        <v>3.4854368932038833</v>
      </c>
      <c r="AD1346" s="55">
        <f t="shared" si="503"/>
        <v>3.4854368932038833</v>
      </c>
      <c r="AE1346" s="55"/>
      <c r="AF1346" s="55"/>
      <c r="AG1346" s="55"/>
      <c r="AH1346" s="55"/>
      <c r="AI1346" s="55"/>
      <c r="AJ1346" s="73">
        <f>COUNT(Table1[[#This Row],[F open]:[M SuperVet]])</f>
        <v>1</v>
      </c>
    </row>
    <row r="1347" spans="1:36" x14ac:dyDescent="0.2">
      <c r="A1347" s="16" t="str">
        <f t="shared" si="504"/>
        <v xml:space="preserve"> </v>
      </c>
      <c r="B1347" s="16" t="s">
        <v>1602</v>
      </c>
      <c r="C1347" s="15"/>
      <c r="D1347" s="29" t="s">
        <v>217</v>
      </c>
      <c r="E1347" s="29" t="s">
        <v>1538</v>
      </c>
      <c r="F1347" s="82">
        <f t="shared" si="478"/>
        <v>1356</v>
      </c>
      <c r="G1347" s="82">
        <f>IF(Table1[[#This Row],[F open]]=""," ",RANK(AD1347,$AD$5:$AD$1454,1))</f>
        <v>274</v>
      </c>
      <c r="H1347" s="82" t="str">
        <f>IF(Table1[[#This Row],[F Vet]]=""," ",RANK(AE1347,$AE$5:$AE$1454,1))</f>
        <v xml:space="preserve"> </v>
      </c>
      <c r="I1347" s="82" t="str">
        <f>IF(Table1[[#This Row],[F SuperVet]]=""," ",RANK(AF1347,$AF$5:$AF$1454,1))</f>
        <v xml:space="preserve"> </v>
      </c>
      <c r="J1347" s="82" t="str">
        <f>IF(Table1[[#This Row],[M Open]]=""," ",RANK(AG1347,$AG$5:$AG$1454,1))</f>
        <v xml:space="preserve"> </v>
      </c>
      <c r="K1347" s="82" t="str">
        <f>IF(Table1[[#This Row],[M Vet]]=""," ",RANK(AH1347,$AH$5:$AH$1454,1))</f>
        <v xml:space="preserve"> </v>
      </c>
      <c r="L1347" s="82" t="str">
        <f>IF(Table1[[#This Row],[M SuperVet]]=""," ",RANK(AI1347,$AI$5:$AI$1454,1))</f>
        <v xml:space="preserve"> </v>
      </c>
      <c r="M1347" s="74">
        <v>404</v>
      </c>
      <c r="N1347" s="74">
        <v>176</v>
      </c>
      <c r="O1347" s="74">
        <v>47</v>
      </c>
      <c r="P1347" s="74">
        <v>120</v>
      </c>
      <c r="Q1347" s="17">
        <v>515</v>
      </c>
      <c r="R1347" s="17">
        <v>139</v>
      </c>
      <c r="S1347" s="17">
        <v>104</v>
      </c>
      <c r="T1347" s="17">
        <v>179</v>
      </c>
      <c r="U1347" s="55">
        <f>+Table1[[#This Row],[Thames Turbo Sprint Triathlon]]/$M$3</f>
        <v>1</v>
      </c>
      <c r="V1347" s="55">
        <f t="shared" si="479"/>
        <v>1</v>
      </c>
      <c r="W1347" s="55">
        <f t="shared" si="480"/>
        <v>1</v>
      </c>
      <c r="X1347" s="55">
        <f t="shared" si="481"/>
        <v>0.9375</v>
      </c>
      <c r="Y1347" s="55">
        <f t="shared" si="482"/>
        <v>1</v>
      </c>
      <c r="Z1347" s="55">
        <f>+Table1[[#This Row],[Hillingdon Sprint Triathlon]]/$R$3</f>
        <v>1</v>
      </c>
      <c r="AA1347" s="55">
        <f>+Table1[[#This Row],[London Fields]]/$S$3</f>
        <v>1</v>
      </c>
      <c r="AB1347" s="55">
        <f>+Table1[[#This Row],[Jekyll &amp; Hyde Park Duathlon]]/$T$3</f>
        <v>1</v>
      </c>
      <c r="AC1347" s="65">
        <f t="shared" si="483"/>
        <v>3.9375</v>
      </c>
      <c r="AD1347" s="55">
        <f t="shared" si="503"/>
        <v>3.9375</v>
      </c>
      <c r="AE1347" s="55"/>
      <c r="AF1347" s="55"/>
      <c r="AG1347" s="55"/>
      <c r="AH1347" s="55"/>
      <c r="AI1347" s="55"/>
      <c r="AJ1347" s="73">
        <f>COUNT(Table1[[#This Row],[F open]:[M SuperVet]])</f>
        <v>1</v>
      </c>
    </row>
    <row r="1348" spans="1:36" x14ac:dyDescent="0.2">
      <c r="A1348" s="16" t="str">
        <f t="shared" si="504"/>
        <v xml:space="preserve"> </v>
      </c>
      <c r="B1348" s="16" t="s">
        <v>1546</v>
      </c>
      <c r="C1348" s="15"/>
      <c r="D1348" s="29" t="s">
        <v>217</v>
      </c>
      <c r="E1348" s="29" t="s">
        <v>1538</v>
      </c>
      <c r="F1348" s="82">
        <f t="shared" si="478"/>
        <v>399</v>
      </c>
      <c r="G1348" s="82">
        <f>IF(Table1[[#This Row],[F open]]=""," ",RANK(AD1348,$AD$5:$AD$1454,1))</f>
        <v>36</v>
      </c>
      <c r="H1348" s="82" t="str">
        <f>IF(Table1[[#This Row],[F Vet]]=""," ",RANK(AE1348,$AE$5:$AE$1454,1))</f>
        <v xml:space="preserve"> </v>
      </c>
      <c r="I1348" s="82" t="str">
        <f>IF(Table1[[#This Row],[F SuperVet]]=""," ",RANK(AF1348,$AF$5:$AF$1454,1))</f>
        <v xml:space="preserve"> </v>
      </c>
      <c r="J1348" s="82" t="str">
        <f>IF(Table1[[#This Row],[M Open]]=""," ",RANK(AG1348,$AG$5:$AG$1454,1))</f>
        <v xml:space="preserve"> </v>
      </c>
      <c r="K1348" s="82" t="str">
        <f>IF(Table1[[#This Row],[M Vet]]=""," ",RANK(AH1348,$AH$5:$AH$1454,1))</f>
        <v xml:space="preserve"> </v>
      </c>
      <c r="L1348" s="82" t="str">
        <f>IF(Table1[[#This Row],[M SuperVet]]=""," ",RANK(AI1348,$AI$5:$AI$1454,1))</f>
        <v xml:space="preserve"> </v>
      </c>
      <c r="M1348" s="74">
        <v>404</v>
      </c>
      <c r="N1348" s="74">
        <v>176</v>
      </c>
      <c r="O1348" s="74">
        <v>47</v>
      </c>
      <c r="P1348" s="74">
        <v>32</v>
      </c>
      <c r="Q1348" s="17">
        <v>515</v>
      </c>
      <c r="R1348" s="17">
        <v>139</v>
      </c>
      <c r="S1348" s="17">
        <v>104</v>
      </c>
      <c r="T1348" s="17">
        <v>179</v>
      </c>
      <c r="U1348" s="55">
        <f>+Table1[[#This Row],[Thames Turbo Sprint Triathlon]]/$M$3</f>
        <v>1</v>
      </c>
      <c r="V1348" s="55">
        <f t="shared" si="479"/>
        <v>1</v>
      </c>
      <c r="W1348" s="55">
        <f t="shared" si="480"/>
        <v>1</v>
      </c>
      <c r="X1348" s="55">
        <f t="shared" si="481"/>
        <v>0.25</v>
      </c>
      <c r="Y1348" s="55">
        <f t="shared" si="482"/>
        <v>1</v>
      </c>
      <c r="Z1348" s="55">
        <f>+Table1[[#This Row],[Hillingdon Sprint Triathlon]]/$R$3</f>
        <v>1</v>
      </c>
      <c r="AA1348" s="55">
        <f>+Table1[[#This Row],[London Fields]]/$S$3</f>
        <v>1</v>
      </c>
      <c r="AB1348" s="55">
        <f>+Table1[[#This Row],[Jekyll &amp; Hyde Park Duathlon]]/$T$3</f>
        <v>1</v>
      </c>
      <c r="AC1348" s="65">
        <f t="shared" si="483"/>
        <v>3.25</v>
      </c>
      <c r="AD1348" s="55">
        <f t="shared" si="503"/>
        <v>3.25</v>
      </c>
      <c r="AE1348" s="55"/>
      <c r="AF1348" s="55"/>
      <c r="AG1348" s="55"/>
      <c r="AH1348" s="55"/>
      <c r="AI1348" s="55"/>
      <c r="AJ1348" s="73">
        <f>COUNT(Table1[[#This Row],[F open]:[M SuperVet]])</f>
        <v>1</v>
      </c>
    </row>
    <row r="1349" spans="1:36" x14ac:dyDescent="0.2">
      <c r="A1349" s="16" t="str">
        <f t="shared" si="504"/>
        <v xml:space="preserve"> </v>
      </c>
      <c r="B1349" s="16" t="s">
        <v>775</v>
      </c>
      <c r="C1349" s="15" t="s">
        <v>192</v>
      </c>
      <c r="D1349" s="29" t="s">
        <v>397</v>
      </c>
      <c r="E1349" s="29" t="s">
        <v>194</v>
      </c>
      <c r="F1349" s="82">
        <f t="shared" ref="F1349:F1412" si="505">+RANK(AC1349,$AC$5:$AC$1454,1)</f>
        <v>290</v>
      </c>
      <c r="G1349" s="82" t="str">
        <f>IF(Table1[[#This Row],[F open]]=""," ",RANK(AD1349,$AD$5:$AD$1454,1))</f>
        <v xml:space="preserve"> </v>
      </c>
      <c r="H1349" s="82">
        <f>IF(Table1[[#This Row],[F Vet]]=""," ",RANK(AE1349,$AE$5:$AE$1454,1))</f>
        <v>6</v>
      </c>
      <c r="I1349" s="82" t="str">
        <f>IF(Table1[[#This Row],[F SuperVet]]=""," ",RANK(AF1349,$AF$5:$AF$1454,1))</f>
        <v xml:space="preserve"> </v>
      </c>
      <c r="J1349" s="82" t="str">
        <f>IF(Table1[[#This Row],[M Open]]=""," ",RANK(AG1349,$AG$5:$AG$1454,1))</f>
        <v xml:space="preserve"> </v>
      </c>
      <c r="K1349" s="82" t="str">
        <f>IF(Table1[[#This Row],[M Vet]]=""," ",RANK(AH1349,$AH$5:$AH$1454,1))</f>
        <v xml:space="preserve"> </v>
      </c>
      <c r="L1349" s="82" t="str">
        <f>IF(Table1[[#This Row],[M SuperVet]]=""," ",RANK(AI1349,$AI$5:$AI$1454,1))</f>
        <v xml:space="preserve"> </v>
      </c>
      <c r="M1349" s="74">
        <v>66</v>
      </c>
      <c r="N1349" s="74">
        <v>176</v>
      </c>
      <c r="O1349" s="74">
        <v>47</v>
      </c>
      <c r="P1349" s="74">
        <v>128</v>
      </c>
      <c r="Q1349" s="17">
        <v>515</v>
      </c>
      <c r="R1349" s="17">
        <v>139</v>
      </c>
      <c r="S1349" s="17">
        <v>104</v>
      </c>
      <c r="T1349" s="17">
        <v>179</v>
      </c>
      <c r="U1349" s="55">
        <f>+Table1[[#This Row],[Thames Turbo Sprint Triathlon]]/$M$3</f>
        <v>0.16336633663366337</v>
      </c>
      <c r="V1349" s="55">
        <f t="shared" ref="V1349:V1412" si="506">+N1349/$N$3</f>
        <v>1</v>
      </c>
      <c r="W1349" s="55">
        <f t="shared" ref="W1349:W1412" si="507">+O1349/$O$3</f>
        <v>1</v>
      </c>
      <c r="X1349" s="55">
        <f t="shared" ref="X1349:X1412" si="508">+P1349/$P$3</f>
        <v>1</v>
      </c>
      <c r="Y1349" s="55">
        <f t="shared" ref="Y1349:Y1412" si="509">+Q1349/$Q$3</f>
        <v>1</v>
      </c>
      <c r="Z1349" s="55">
        <f>+Table1[[#This Row],[Hillingdon Sprint Triathlon]]/$R$3</f>
        <v>1</v>
      </c>
      <c r="AA1349" s="55">
        <f>+Table1[[#This Row],[London Fields]]/$S$3</f>
        <v>1</v>
      </c>
      <c r="AB1349" s="55">
        <f>+Table1[[#This Row],[Jekyll &amp; Hyde Park Duathlon]]/$T$3</f>
        <v>1</v>
      </c>
      <c r="AC1349" s="65">
        <f t="shared" ref="AC1349:AC1412" si="510">SMALL(U1349:AB1349,1)+SMALL(U1349:AB1349,2)+SMALL(U1349:AB1349,3)+SMALL(U1349:AB1349,4)</f>
        <v>3.1633663366336631</v>
      </c>
      <c r="AD1349" s="55"/>
      <c r="AE1349" s="55">
        <f>+AC1349</f>
        <v>3.1633663366336631</v>
      </c>
      <c r="AF1349" s="55"/>
      <c r="AG1349" s="55"/>
      <c r="AH1349" s="55"/>
      <c r="AI1349" s="55"/>
      <c r="AJ1349" s="73">
        <f>COUNT(Table1[[#This Row],[F open]:[M SuperVet]])</f>
        <v>1</v>
      </c>
    </row>
    <row r="1350" spans="1:36" x14ac:dyDescent="0.2">
      <c r="A1350" s="16" t="str">
        <f t="shared" si="504"/>
        <v xml:space="preserve"> </v>
      </c>
      <c r="B1350" s="16" t="s">
        <v>1036</v>
      </c>
      <c r="C1350" s="15" t="s">
        <v>1037</v>
      </c>
      <c r="D1350" s="29" t="s">
        <v>1059</v>
      </c>
      <c r="E1350" s="29" t="s">
        <v>194</v>
      </c>
      <c r="F1350" s="82">
        <f t="shared" si="505"/>
        <v>1385</v>
      </c>
      <c r="G1350" s="82" t="str">
        <f>IF(Table1[[#This Row],[F open]]=""," ",RANK(AD1350,$AD$5:$AD$1454,1))</f>
        <v xml:space="preserve"> </v>
      </c>
      <c r="H1350" s="82" t="str">
        <f>IF(Table1[[#This Row],[F Vet]]=""," ",RANK(AE1350,$AE$5:$AE$1454,1))</f>
        <v xml:space="preserve"> </v>
      </c>
      <c r="I1350" s="82">
        <f>IF(Table1[[#This Row],[F SuperVet]]=""," ",RANK(AF1350,$AF$5:$AF$1454,1))</f>
        <v>27</v>
      </c>
      <c r="J1350" s="82" t="str">
        <f>IF(Table1[[#This Row],[M Open]]=""," ",RANK(AG1350,$AG$5:$AG$1454,1))</f>
        <v xml:space="preserve"> </v>
      </c>
      <c r="K1350" s="82" t="str">
        <f>IF(Table1[[#This Row],[M Vet]]=""," ",RANK(AH1350,$AH$5:$AH$1454,1))</f>
        <v xml:space="preserve"> </v>
      </c>
      <c r="L1350" s="82" t="str">
        <f>IF(Table1[[#This Row],[M SuperVet]]=""," ",RANK(AI1350,$AI$5:$AI$1454,1))</f>
        <v xml:space="preserve"> </v>
      </c>
      <c r="M1350" s="74">
        <v>386</v>
      </c>
      <c r="N1350" s="74">
        <v>176</v>
      </c>
      <c r="O1350" s="74">
        <v>47</v>
      </c>
      <c r="P1350" s="74">
        <v>128</v>
      </c>
      <c r="Q1350" s="17">
        <v>515</v>
      </c>
      <c r="R1350" s="17">
        <v>139</v>
      </c>
      <c r="S1350" s="17">
        <v>104</v>
      </c>
      <c r="T1350" s="17">
        <v>179</v>
      </c>
      <c r="U1350" s="55">
        <f>+Table1[[#This Row],[Thames Turbo Sprint Triathlon]]/$M$3</f>
        <v>0.95544554455445541</v>
      </c>
      <c r="V1350" s="55">
        <f t="shared" si="506"/>
        <v>1</v>
      </c>
      <c r="W1350" s="55">
        <f t="shared" si="507"/>
        <v>1</v>
      </c>
      <c r="X1350" s="55">
        <f t="shared" si="508"/>
        <v>1</v>
      </c>
      <c r="Y1350" s="55">
        <f t="shared" si="509"/>
        <v>1</v>
      </c>
      <c r="Z1350" s="55">
        <f>+Table1[[#This Row],[Hillingdon Sprint Triathlon]]/$R$3</f>
        <v>1</v>
      </c>
      <c r="AA1350" s="55">
        <f>+Table1[[#This Row],[London Fields]]/$S$3</f>
        <v>1</v>
      </c>
      <c r="AB1350" s="55">
        <f>+Table1[[#This Row],[Jekyll &amp; Hyde Park Duathlon]]/$T$3</f>
        <v>1</v>
      </c>
      <c r="AC1350" s="65">
        <f t="shared" si="510"/>
        <v>3.9554455445544554</v>
      </c>
      <c r="AD1350" s="55"/>
      <c r="AE1350" s="55"/>
      <c r="AF1350" s="55">
        <f>+AC1350</f>
        <v>3.9554455445544554</v>
      </c>
      <c r="AG1350" s="55"/>
      <c r="AH1350" s="55"/>
      <c r="AI1350" s="55"/>
      <c r="AJ1350" s="73">
        <f>COUNT(Table1[[#This Row],[F open]:[M SuperVet]])</f>
        <v>1</v>
      </c>
    </row>
    <row r="1351" spans="1:36" x14ac:dyDescent="0.2">
      <c r="A1351" s="16" t="str">
        <f t="shared" si="504"/>
        <v xml:space="preserve"> </v>
      </c>
      <c r="B1351" s="16" t="s">
        <v>1832</v>
      </c>
      <c r="C1351" s="15" t="s">
        <v>51</v>
      </c>
      <c r="D1351" s="29" t="s">
        <v>217</v>
      </c>
      <c r="E1351" s="29" t="s">
        <v>194</v>
      </c>
      <c r="F1351" s="82">
        <f t="shared" si="505"/>
        <v>914</v>
      </c>
      <c r="G1351" s="82">
        <f>IF(Table1[[#This Row],[F open]]=""," ",RANK(AD1351,$AD$5:$AD$1454,1))</f>
        <v>133</v>
      </c>
      <c r="H1351" s="82" t="str">
        <f>IF(Table1[[#This Row],[F Vet]]=""," ",RANK(AE1351,$AE$5:$AE$1454,1))</f>
        <v xml:space="preserve"> </v>
      </c>
      <c r="I1351" s="82" t="str">
        <f>IF(Table1[[#This Row],[F SuperVet]]=""," ",RANK(AF1351,$AF$5:$AF$1454,1))</f>
        <v xml:space="preserve"> </v>
      </c>
      <c r="J1351" s="82" t="str">
        <f>IF(Table1[[#This Row],[M Open]]=""," ",RANK(AG1351,$AG$5:$AG$1454,1))</f>
        <v xml:space="preserve"> </v>
      </c>
      <c r="K1351" s="82" t="str">
        <f>IF(Table1[[#This Row],[M Vet]]=""," ",RANK(AH1351,$AH$5:$AH$1454,1))</f>
        <v xml:space="preserve"> </v>
      </c>
      <c r="L1351" s="82" t="str">
        <f>IF(Table1[[#This Row],[M SuperVet]]=""," ",RANK(AI1351,$AI$5:$AI$1454,1))</f>
        <v xml:space="preserve"> </v>
      </c>
      <c r="M1351" s="74">
        <v>404</v>
      </c>
      <c r="N1351" s="74">
        <v>176</v>
      </c>
      <c r="O1351" s="74">
        <v>47</v>
      </c>
      <c r="P1351" s="74">
        <v>128</v>
      </c>
      <c r="Q1351" s="17">
        <v>330</v>
      </c>
      <c r="R1351" s="17">
        <v>139</v>
      </c>
      <c r="S1351" s="17">
        <v>104</v>
      </c>
      <c r="T1351" s="17">
        <v>179</v>
      </c>
      <c r="U1351" s="55">
        <f>+Table1[[#This Row],[Thames Turbo Sprint Triathlon]]/$M$3</f>
        <v>1</v>
      </c>
      <c r="V1351" s="55">
        <f t="shared" si="506"/>
        <v>1</v>
      </c>
      <c r="W1351" s="55">
        <f t="shared" si="507"/>
        <v>1</v>
      </c>
      <c r="X1351" s="55">
        <f t="shared" si="508"/>
        <v>1</v>
      </c>
      <c r="Y1351" s="55">
        <f t="shared" si="509"/>
        <v>0.64077669902912626</v>
      </c>
      <c r="Z1351" s="55">
        <f>+Table1[[#This Row],[Hillingdon Sprint Triathlon]]/$R$3</f>
        <v>1</v>
      </c>
      <c r="AA1351" s="55">
        <f>+Table1[[#This Row],[London Fields]]/$S$3</f>
        <v>1</v>
      </c>
      <c r="AB1351" s="55">
        <f>+Table1[[#This Row],[Jekyll &amp; Hyde Park Duathlon]]/$T$3</f>
        <v>1</v>
      </c>
      <c r="AC1351" s="65">
        <f t="shared" si="510"/>
        <v>3.6407766990291264</v>
      </c>
      <c r="AD1351" s="55">
        <f>+AC1351</f>
        <v>3.6407766990291264</v>
      </c>
      <c r="AE1351" s="55"/>
      <c r="AF1351" s="55"/>
      <c r="AG1351" s="55"/>
      <c r="AH1351" s="55"/>
      <c r="AI1351" s="55"/>
      <c r="AJ1351" s="73">
        <f>COUNT(Table1[[#This Row],[F open]:[M SuperVet]])</f>
        <v>1</v>
      </c>
    </row>
    <row r="1352" spans="1:36" x14ac:dyDescent="0.2">
      <c r="A1352" s="16" t="str">
        <f t="shared" si="504"/>
        <v xml:space="preserve"> </v>
      </c>
      <c r="B1352" s="16" t="s">
        <v>1963</v>
      </c>
      <c r="C1352" s="15"/>
      <c r="D1352" s="29" t="s">
        <v>397</v>
      </c>
      <c r="E1352" s="29" t="s">
        <v>194</v>
      </c>
      <c r="F1352" s="82">
        <f t="shared" si="505"/>
        <v>1389</v>
      </c>
      <c r="G1352" s="82" t="str">
        <f>IF(Table1[[#This Row],[F open]]=""," ",RANK(AD1352,$AD$5:$AD$1454,1))</f>
        <v xml:space="preserve"> </v>
      </c>
      <c r="H1352" s="82">
        <f>IF(Table1[[#This Row],[F Vet]]=""," ",RANK(AE1352,$AE$5:$AE$1454,1))</f>
        <v>87</v>
      </c>
      <c r="I1352" s="82" t="str">
        <f>IF(Table1[[#This Row],[F SuperVet]]=""," ",RANK(AF1352,$AF$5:$AF$1454,1))</f>
        <v xml:space="preserve"> </v>
      </c>
      <c r="J1352" s="82" t="str">
        <f>IF(Table1[[#This Row],[M Open]]=""," ",RANK(AG1352,$AG$5:$AG$1454,1))</f>
        <v xml:space="preserve"> </v>
      </c>
      <c r="K1352" s="82" t="str">
        <f>IF(Table1[[#This Row],[M Vet]]=""," ",RANK(AH1352,$AH$5:$AH$1454,1))</f>
        <v xml:space="preserve"> </v>
      </c>
      <c r="L1352" s="82" t="str">
        <f>IF(Table1[[#This Row],[M SuperVet]]=""," ",RANK(AI1352,$AI$5:$AI$1454,1))</f>
        <v xml:space="preserve"> </v>
      </c>
      <c r="M1352" s="74">
        <v>404</v>
      </c>
      <c r="N1352" s="74">
        <v>176</v>
      </c>
      <c r="O1352" s="74">
        <v>47</v>
      </c>
      <c r="P1352" s="74">
        <v>128</v>
      </c>
      <c r="Q1352" s="17">
        <v>494</v>
      </c>
      <c r="R1352" s="17">
        <v>139</v>
      </c>
      <c r="S1352" s="17">
        <v>104</v>
      </c>
      <c r="T1352" s="17">
        <v>179</v>
      </c>
      <c r="U1352" s="55">
        <f>+Table1[[#This Row],[Thames Turbo Sprint Triathlon]]/$M$3</f>
        <v>1</v>
      </c>
      <c r="V1352" s="55">
        <f t="shared" si="506"/>
        <v>1</v>
      </c>
      <c r="W1352" s="55">
        <f t="shared" si="507"/>
        <v>1</v>
      </c>
      <c r="X1352" s="55">
        <f t="shared" si="508"/>
        <v>1</v>
      </c>
      <c r="Y1352" s="55">
        <f t="shared" si="509"/>
        <v>0.95922330097087383</v>
      </c>
      <c r="Z1352" s="55">
        <f>+Table1[[#This Row],[Hillingdon Sprint Triathlon]]/$R$3</f>
        <v>1</v>
      </c>
      <c r="AA1352" s="55">
        <f>+Table1[[#This Row],[London Fields]]/$S$3</f>
        <v>1</v>
      </c>
      <c r="AB1352" s="55">
        <f>+Table1[[#This Row],[Jekyll &amp; Hyde Park Duathlon]]/$T$3</f>
        <v>1</v>
      </c>
      <c r="AC1352" s="65">
        <f t="shared" si="510"/>
        <v>3.9592233009708737</v>
      </c>
      <c r="AD1352" s="55"/>
      <c r="AE1352" s="55">
        <f t="shared" ref="AE1352:AE1353" si="511">+AC1352</f>
        <v>3.9592233009708737</v>
      </c>
      <c r="AF1352" s="55"/>
      <c r="AG1352" s="55"/>
      <c r="AH1352" s="55"/>
      <c r="AI1352" s="55"/>
      <c r="AJ1352" s="73">
        <f>COUNT(Table1[[#This Row],[F open]:[M SuperVet]])</f>
        <v>1</v>
      </c>
    </row>
    <row r="1353" spans="1:36" x14ac:dyDescent="0.2">
      <c r="A1353" s="16" t="str">
        <f t="shared" si="504"/>
        <v xml:space="preserve"> </v>
      </c>
      <c r="B1353" s="16" t="s">
        <v>1528</v>
      </c>
      <c r="C1353" s="15" t="s">
        <v>192</v>
      </c>
      <c r="D1353" s="29" t="s">
        <v>397</v>
      </c>
      <c r="E1353" s="29" t="s">
        <v>194</v>
      </c>
      <c r="F1353" s="82">
        <f t="shared" si="505"/>
        <v>218</v>
      </c>
      <c r="G1353" s="82" t="str">
        <f>IF(Table1[[#This Row],[F open]]=""," ",RANK(AD1353,$AD$5:$AD$1454,1))</f>
        <v xml:space="preserve"> </v>
      </c>
      <c r="H1353" s="82">
        <f>IF(Table1[[#This Row],[F Vet]]=""," ",RANK(AE1353,$AE$5:$AE$1454,1))</f>
        <v>4</v>
      </c>
      <c r="I1353" s="82" t="str">
        <f>IF(Table1[[#This Row],[F SuperVet]]=""," ",RANK(AF1353,$AF$5:$AF$1454,1))</f>
        <v xml:space="preserve"> </v>
      </c>
      <c r="J1353" s="82" t="str">
        <f>IF(Table1[[#This Row],[M Open]]=""," ",RANK(AG1353,$AG$5:$AG$1454,1))</f>
        <v xml:space="preserve"> </v>
      </c>
      <c r="K1353" s="82" t="str">
        <f>IF(Table1[[#This Row],[M Vet]]=""," ",RANK(AH1353,$AH$5:$AH$1454,1))</f>
        <v xml:space="preserve"> </v>
      </c>
      <c r="L1353" s="82" t="str">
        <f>IF(Table1[[#This Row],[M SuperVet]]=""," ",RANK(AI1353,$AI$5:$AI$1454,1))</f>
        <v xml:space="preserve"> </v>
      </c>
      <c r="M1353" s="74">
        <v>404</v>
      </c>
      <c r="N1353" s="74">
        <v>119</v>
      </c>
      <c r="O1353" s="74">
        <v>47</v>
      </c>
      <c r="P1353" s="74">
        <v>128</v>
      </c>
      <c r="Q1353" s="17">
        <v>220</v>
      </c>
      <c r="R1353" s="17">
        <v>139</v>
      </c>
      <c r="S1353" s="17">
        <v>104</v>
      </c>
      <c r="T1353" s="17">
        <v>179</v>
      </c>
      <c r="U1353" s="55">
        <f>+Table1[[#This Row],[Thames Turbo Sprint Triathlon]]/$M$3</f>
        <v>1</v>
      </c>
      <c r="V1353" s="55">
        <f t="shared" si="506"/>
        <v>0.67613636363636365</v>
      </c>
      <c r="W1353" s="55">
        <f t="shared" si="507"/>
        <v>1</v>
      </c>
      <c r="X1353" s="55">
        <f t="shared" si="508"/>
        <v>1</v>
      </c>
      <c r="Y1353" s="55">
        <f t="shared" si="509"/>
        <v>0.42718446601941745</v>
      </c>
      <c r="Z1353" s="55">
        <f>+Table1[[#This Row],[Hillingdon Sprint Triathlon]]/$R$3</f>
        <v>1</v>
      </c>
      <c r="AA1353" s="55">
        <f>+Table1[[#This Row],[London Fields]]/$S$3</f>
        <v>1</v>
      </c>
      <c r="AB1353" s="55">
        <f>+Table1[[#This Row],[Jekyll &amp; Hyde Park Duathlon]]/$T$3</f>
        <v>1</v>
      </c>
      <c r="AC1353" s="65">
        <f t="shared" si="510"/>
        <v>3.103320829655781</v>
      </c>
      <c r="AD1353" s="55"/>
      <c r="AE1353" s="55">
        <f t="shared" si="511"/>
        <v>3.103320829655781</v>
      </c>
      <c r="AF1353" s="55"/>
      <c r="AG1353" s="55"/>
      <c r="AH1353" s="55"/>
      <c r="AI1353" s="55"/>
      <c r="AJ1353" s="73">
        <f>COUNT(Table1[[#This Row],[F open]:[M SuperVet]])</f>
        <v>1</v>
      </c>
    </row>
    <row r="1354" spans="1:36" hidden="1" x14ac:dyDescent="0.2">
      <c r="A1354" s="16" t="str">
        <f t="shared" si="504"/>
        <v xml:space="preserve"> </v>
      </c>
      <c r="B1354" s="16" t="s">
        <v>423</v>
      </c>
      <c r="C1354" s="15"/>
      <c r="D1354" s="29" t="s">
        <v>1059</v>
      </c>
      <c r="E1354" s="29" t="s">
        <v>188</v>
      </c>
      <c r="F1354" s="82">
        <f t="shared" si="505"/>
        <v>128</v>
      </c>
      <c r="G1354" s="82" t="str">
        <f>IF(Table1[[#This Row],[F open]]=""," ",RANK(AD1354,$AD$5:$AD$1454,1))</f>
        <v xml:space="preserve"> </v>
      </c>
      <c r="H1354" s="82" t="str">
        <f>IF(Table1[[#This Row],[F Vet]]=""," ",RANK(AE1354,$AE$5:$AE$1454,1))</f>
        <v xml:space="preserve"> </v>
      </c>
      <c r="I1354" s="82" t="str">
        <f>IF(Table1[[#This Row],[F SuperVet]]=""," ",RANK(AF1354,$AF$5:$AF$1454,1))</f>
        <v xml:space="preserve"> </v>
      </c>
      <c r="J1354" s="82" t="str">
        <f>IF(Table1[[#This Row],[M Open]]=""," ",RANK(AG1354,$AG$5:$AG$1454,1))</f>
        <v xml:space="preserve"> </v>
      </c>
      <c r="K1354" s="82" t="str">
        <f>IF(Table1[[#This Row],[M Vet]]=""," ",RANK(AH1354,$AH$5:$AH$1454,1))</f>
        <v xml:space="preserve"> </v>
      </c>
      <c r="L1354" s="82">
        <f>IF(Table1[[#This Row],[M SuperVet]]=""," ",RANK(AI1354,$AI$5:$AI$1454,1))</f>
        <v>11</v>
      </c>
      <c r="M1354" s="74">
        <v>259</v>
      </c>
      <c r="N1354" s="74">
        <v>176</v>
      </c>
      <c r="O1354" s="74">
        <v>47</v>
      </c>
      <c r="P1354" s="74">
        <v>128</v>
      </c>
      <c r="Q1354" s="17">
        <v>192</v>
      </c>
      <c r="R1354" s="17">
        <v>139</v>
      </c>
      <c r="S1354" s="17">
        <v>104</v>
      </c>
      <c r="T1354" s="17">
        <v>179</v>
      </c>
      <c r="U1354" s="55">
        <f>+Table1[[#This Row],[Thames Turbo Sprint Triathlon]]/$M$3</f>
        <v>0.6410891089108911</v>
      </c>
      <c r="V1354" s="55">
        <f t="shared" si="506"/>
        <v>1</v>
      </c>
      <c r="W1354" s="55">
        <f t="shared" si="507"/>
        <v>1</v>
      </c>
      <c r="X1354" s="55">
        <f t="shared" si="508"/>
        <v>1</v>
      </c>
      <c r="Y1354" s="55">
        <f t="shared" si="509"/>
        <v>0.37281553398058254</v>
      </c>
      <c r="Z1354" s="55">
        <f>+Table1[[#This Row],[Hillingdon Sprint Triathlon]]/$R$3</f>
        <v>1</v>
      </c>
      <c r="AA1354" s="55">
        <f>+Table1[[#This Row],[London Fields]]/$S$3</f>
        <v>1</v>
      </c>
      <c r="AB1354" s="55">
        <f>+Table1[[#This Row],[Jekyll &amp; Hyde Park Duathlon]]/$T$3</f>
        <v>1</v>
      </c>
      <c r="AC1354" s="65">
        <f t="shared" si="510"/>
        <v>3.0139046428914735</v>
      </c>
      <c r="AD1354" s="55"/>
      <c r="AE1354" s="55"/>
      <c r="AF1354" s="55"/>
      <c r="AG1354" s="55"/>
      <c r="AH1354" s="55"/>
      <c r="AI1354" s="55">
        <f>+AC1354</f>
        <v>3.0139046428914735</v>
      </c>
      <c r="AJ1354" s="73">
        <f>COUNT(Table1[[#This Row],[F open]:[M SuperVet]])</f>
        <v>1</v>
      </c>
    </row>
    <row r="1355" spans="1:36" x14ac:dyDescent="0.2">
      <c r="A1355" s="16" t="str">
        <f t="shared" si="504"/>
        <v xml:space="preserve"> </v>
      </c>
      <c r="B1355" s="16" t="s">
        <v>2138</v>
      </c>
      <c r="C1355" s="15" t="s">
        <v>2094</v>
      </c>
      <c r="D1355" s="29" t="s">
        <v>217</v>
      </c>
      <c r="E1355" s="29" t="s">
        <v>194</v>
      </c>
      <c r="F1355" s="82">
        <f t="shared" si="505"/>
        <v>1291</v>
      </c>
      <c r="G1355" s="82">
        <f>IF(Table1[[#This Row],[F open]]=""," ",RANK(AD1355,$AD$5:$AD$1454,1))</f>
        <v>249</v>
      </c>
      <c r="H1355" s="82" t="str">
        <f>IF(Table1[[#This Row],[F Vet]]=""," ",RANK(AE1355,$AE$5:$AE$1454,1))</f>
        <v xml:space="preserve"> </v>
      </c>
      <c r="I1355" s="82" t="str">
        <f>IF(Table1[[#This Row],[F SuperVet]]=""," ",RANK(AF1355,$AF$5:$AF$1454,1))</f>
        <v xml:space="preserve"> </v>
      </c>
      <c r="J1355" s="82" t="str">
        <f>IF(Table1[[#This Row],[M Open]]=""," ",RANK(AG1355,$AG$5:$AG$1454,1))</f>
        <v xml:space="preserve"> </v>
      </c>
      <c r="K1355" s="82" t="str">
        <f>IF(Table1[[#This Row],[M Vet]]=""," ",RANK(AH1355,$AH$5:$AH$1454,1))</f>
        <v xml:space="preserve"> </v>
      </c>
      <c r="L1355" s="82" t="str">
        <f>IF(Table1[[#This Row],[M SuperVet]]=""," ",RANK(AI1355,$AI$5:$AI$1454,1))</f>
        <v xml:space="preserve"> </v>
      </c>
      <c r="M1355" s="74">
        <v>404</v>
      </c>
      <c r="N1355" s="74">
        <v>176</v>
      </c>
      <c r="O1355" s="74">
        <v>47</v>
      </c>
      <c r="P1355" s="74">
        <v>128</v>
      </c>
      <c r="Q1355" s="17">
        <v>515</v>
      </c>
      <c r="R1355" s="17">
        <v>139</v>
      </c>
      <c r="S1355" s="17">
        <v>93</v>
      </c>
      <c r="T1355" s="17">
        <v>179</v>
      </c>
      <c r="U1355" s="55">
        <f>+Table1[[#This Row],[Thames Turbo Sprint Triathlon]]/$M$3</f>
        <v>1</v>
      </c>
      <c r="V1355" s="55">
        <f t="shared" si="506"/>
        <v>1</v>
      </c>
      <c r="W1355" s="55">
        <f t="shared" si="507"/>
        <v>1</v>
      </c>
      <c r="X1355" s="55">
        <f t="shared" si="508"/>
        <v>1</v>
      </c>
      <c r="Y1355" s="55">
        <f t="shared" si="509"/>
        <v>1</v>
      </c>
      <c r="Z1355" s="55">
        <f>+Table1[[#This Row],[Hillingdon Sprint Triathlon]]/$R$3</f>
        <v>1</v>
      </c>
      <c r="AA1355" s="55">
        <f>+Table1[[#This Row],[London Fields]]/$S$3</f>
        <v>0.89423076923076927</v>
      </c>
      <c r="AB1355" s="55">
        <f>+Table1[[#This Row],[Jekyll &amp; Hyde Park Duathlon]]/$T$3</f>
        <v>1</v>
      </c>
      <c r="AC1355" s="65">
        <f t="shared" si="510"/>
        <v>3.8942307692307692</v>
      </c>
      <c r="AD1355" s="55">
        <f t="shared" ref="AD1355:AD1357" si="512">+AC1355</f>
        <v>3.8942307692307692</v>
      </c>
      <c r="AE1355" s="55"/>
      <c r="AF1355" s="55"/>
      <c r="AG1355" s="55"/>
      <c r="AH1355" s="55"/>
      <c r="AI1355" s="55"/>
      <c r="AJ1355" s="73">
        <f>COUNT(Table1[[#This Row],[F open]:[M SuperVet]])</f>
        <v>1</v>
      </c>
    </row>
    <row r="1356" spans="1:36" x14ac:dyDescent="0.2">
      <c r="A1356" s="16" t="str">
        <f t="shared" ref="A1356:A1360" si="513">IF(B1355=B1356,"y"," ")</f>
        <v xml:space="preserve"> </v>
      </c>
      <c r="B1356" s="16" t="s">
        <v>1710</v>
      </c>
      <c r="C1356" s="15"/>
      <c r="D1356" s="29" t="s">
        <v>217</v>
      </c>
      <c r="E1356" s="29" t="s">
        <v>194</v>
      </c>
      <c r="F1356" s="82">
        <f t="shared" si="505"/>
        <v>457</v>
      </c>
      <c r="G1356" s="82">
        <f>IF(Table1[[#This Row],[F open]]=""," ",RANK(AD1356,$AD$5:$AD$1454,1))</f>
        <v>46</v>
      </c>
      <c r="H1356" s="82" t="str">
        <f>IF(Table1[[#This Row],[F Vet]]=""," ",RANK(AE1356,$AE$5:$AE$1454,1))</f>
        <v xml:space="preserve"> </v>
      </c>
      <c r="I1356" s="82" t="str">
        <f>IF(Table1[[#This Row],[F SuperVet]]=""," ",RANK(AF1356,$AF$5:$AF$1454,1))</f>
        <v xml:space="preserve"> </v>
      </c>
      <c r="J1356" s="82" t="str">
        <f>IF(Table1[[#This Row],[M Open]]=""," ",RANK(AG1356,$AG$5:$AG$1454,1))</f>
        <v xml:space="preserve"> </v>
      </c>
      <c r="K1356" s="82" t="str">
        <f>IF(Table1[[#This Row],[M Vet]]=""," ",RANK(AH1356,$AH$5:$AH$1454,1))</f>
        <v xml:space="preserve"> </v>
      </c>
      <c r="L1356" s="82" t="str">
        <f>IF(Table1[[#This Row],[M SuperVet]]=""," ",RANK(AI1356,$AI$5:$AI$1454,1))</f>
        <v xml:space="preserve"> </v>
      </c>
      <c r="M1356" s="74">
        <v>404</v>
      </c>
      <c r="N1356" s="74">
        <v>176</v>
      </c>
      <c r="O1356" s="74">
        <v>47</v>
      </c>
      <c r="P1356" s="74">
        <v>128</v>
      </c>
      <c r="Q1356" s="17">
        <v>152</v>
      </c>
      <c r="R1356" s="17">
        <v>139</v>
      </c>
      <c r="S1356" s="17">
        <v>104</v>
      </c>
      <c r="T1356" s="17">
        <v>179</v>
      </c>
      <c r="U1356" s="55">
        <f>+Table1[[#This Row],[Thames Turbo Sprint Triathlon]]/$M$3</f>
        <v>1</v>
      </c>
      <c r="V1356" s="55">
        <f t="shared" si="506"/>
        <v>1</v>
      </c>
      <c r="W1356" s="55">
        <f t="shared" si="507"/>
        <v>1</v>
      </c>
      <c r="X1356" s="55">
        <f t="shared" si="508"/>
        <v>1</v>
      </c>
      <c r="Y1356" s="55">
        <f t="shared" si="509"/>
        <v>0.29514563106796116</v>
      </c>
      <c r="Z1356" s="55">
        <f>+Table1[[#This Row],[Hillingdon Sprint Triathlon]]/$R$3</f>
        <v>1</v>
      </c>
      <c r="AA1356" s="55">
        <f>+Table1[[#This Row],[London Fields]]/$S$3</f>
        <v>1</v>
      </c>
      <c r="AB1356" s="55">
        <f>+Table1[[#This Row],[Jekyll &amp; Hyde Park Duathlon]]/$T$3</f>
        <v>1</v>
      </c>
      <c r="AC1356" s="65">
        <f t="shared" si="510"/>
        <v>3.2951456310679612</v>
      </c>
      <c r="AD1356" s="55">
        <f t="shared" si="512"/>
        <v>3.2951456310679612</v>
      </c>
      <c r="AE1356" s="55"/>
      <c r="AF1356" s="55"/>
      <c r="AG1356" s="55"/>
      <c r="AH1356" s="55"/>
      <c r="AI1356" s="55"/>
      <c r="AJ1356" s="73">
        <f>COUNT(Table1[[#This Row],[F open]:[M SuperVet]])</f>
        <v>1</v>
      </c>
    </row>
    <row r="1357" spans="1:36" x14ac:dyDescent="0.2">
      <c r="A1357" s="16" t="str">
        <f t="shared" si="513"/>
        <v xml:space="preserve"> </v>
      </c>
      <c r="B1357" s="16" t="s">
        <v>1004</v>
      </c>
      <c r="C1357" s="15" t="s">
        <v>132</v>
      </c>
      <c r="D1357" s="29" t="s">
        <v>217</v>
      </c>
      <c r="E1357" s="29" t="s">
        <v>194</v>
      </c>
      <c r="F1357" s="82">
        <f t="shared" si="505"/>
        <v>309</v>
      </c>
      <c r="G1357" s="82">
        <f>IF(Table1[[#This Row],[F open]]=""," ",RANK(AD1357,$AD$5:$AD$1454,1))</f>
        <v>29</v>
      </c>
      <c r="H1357" s="82" t="str">
        <f>IF(Table1[[#This Row],[F Vet]]=""," ",RANK(AE1357,$AE$5:$AE$1454,1))</f>
        <v xml:space="preserve"> </v>
      </c>
      <c r="I1357" s="82" t="str">
        <f>IF(Table1[[#This Row],[F SuperVet]]=""," ",RANK(AF1357,$AF$5:$AF$1454,1))</f>
        <v xml:space="preserve"> </v>
      </c>
      <c r="J1357" s="82" t="str">
        <f>IF(Table1[[#This Row],[M Open]]=""," ",RANK(AG1357,$AG$5:$AG$1454,1))</f>
        <v xml:space="preserve"> </v>
      </c>
      <c r="K1357" s="82" t="str">
        <f>IF(Table1[[#This Row],[M Vet]]=""," ",RANK(AH1357,$AH$5:$AH$1454,1))</f>
        <v xml:space="preserve"> </v>
      </c>
      <c r="L1357" s="82" t="str">
        <f>IF(Table1[[#This Row],[M SuperVet]]=""," ",RANK(AI1357,$AI$5:$AI$1454,1))</f>
        <v xml:space="preserve"> </v>
      </c>
      <c r="M1357" s="74">
        <v>354</v>
      </c>
      <c r="N1357" s="74">
        <v>176</v>
      </c>
      <c r="O1357" s="74">
        <v>47</v>
      </c>
      <c r="P1357" s="74">
        <v>108</v>
      </c>
      <c r="Q1357" s="17">
        <v>331</v>
      </c>
      <c r="R1357" s="17">
        <v>113</v>
      </c>
      <c r="S1357" s="17">
        <v>104</v>
      </c>
      <c r="T1357" s="17">
        <v>168</v>
      </c>
      <c r="U1357" s="55">
        <f>+Table1[[#This Row],[Thames Turbo Sprint Triathlon]]/$M$3</f>
        <v>0.87623762376237624</v>
      </c>
      <c r="V1357" s="55">
        <f t="shared" si="506"/>
        <v>1</v>
      </c>
      <c r="W1357" s="55">
        <f t="shared" si="507"/>
        <v>1</v>
      </c>
      <c r="X1357" s="55">
        <f t="shared" si="508"/>
        <v>0.84375</v>
      </c>
      <c r="Y1357" s="55">
        <f t="shared" si="509"/>
        <v>0.64271844660194177</v>
      </c>
      <c r="Z1357" s="55">
        <f>+Table1[[#This Row],[Hillingdon Sprint Triathlon]]/$R$3</f>
        <v>0.81294964028776984</v>
      </c>
      <c r="AA1357" s="55">
        <f>+Table1[[#This Row],[London Fields]]/$S$3</f>
        <v>1</v>
      </c>
      <c r="AB1357" s="55">
        <f>+Table1[[#This Row],[Jekyll &amp; Hyde Park Duathlon]]/$T$3</f>
        <v>0.93854748603351956</v>
      </c>
      <c r="AC1357" s="65">
        <f t="shared" si="510"/>
        <v>3.1756557106520877</v>
      </c>
      <c r="AD1357" s="55">
        <f t="shared" si="512"/>
        <v>3.1756557106520877</v>
      </c>
      <c r="AE1357" s="55"/>
      <c r="AF1357" s="55"/>
      <c r="AG1357" s="55"/>
      <c r="AH1357" s="55"/>
      <c r="AI1357" s="55"/>
      <c r="AJ1357" s="73">
        <f>COUNT(Table1[[#This Row],[F open]:[M SuperVet]])</f>
        <v>1</v>
      </c>
    </row>
    <row r="1358" spans="1:36" hidden="1" x14ac:dyDescent="0.2">
      <c r="A1358" s="16" t="str">
        <f t="shared" si="513"/>
        <v xml:space="preserve"> </v>
      </c>
      <c r="B1358" s="16" t="s">
        <v>1766</v>
      </c>
      <c r="C1358" s="15"/>
      <c r="D1358" s="29" t="s">
        <v>217</v>
      </c>
      <c r="E1358" s="29" t="s">
        <v>188</v>
      </c>
      <c r="F1358" s="82">
        <f t="shared" si="505"/>
        <v>670</v>
      </c>
      <c r="G1358" s="82" t="str">
        <f>IF(Table1[[#This Row],[F open]]=""," ",RANK(AD1358,$AD$5:$AD$1454,1))</f>
        <v xml:space="preserve"> </v>
      </c>
      <c r="H1358" s="82" t="str">
        <f>IF(Table1[[#This Row],[F Vet]]=""," ",RANK(AE1358,$AE$5:$AE$1454,1))</f>
        <v xml:space="preserve"> </v>
      </c>
      <c r="I1358" s="82" t="str">
        <f>IF(Table1[[#This Row],[F SuperVet]]=""," ",RANK(AF1358,$AF$5:$AF$1454,1))</f>
        <v xml:space="preserve"> </v>
      </c>
      <c r="J1358" s="82">
        <f>IF(Table1[[#This Row],[M Open]]=""," ",RANK(AG1358,$AG$5:$AG$1454,1))</f>
        <v>362</v>
      </c>
      <c r="K1358" s="82" t="str">
        <f>IF(Table1[[#This Row],[M Vet]]=""," ",RANK(AH1358,$AH$5:$AH$1454,1))</f>
        <v xml:space="preserve"> </v>
      </c>
      <c r="L1358" s="82" t="str">
        <f>IF(Table1[[#This Row],[M SuperVet]]=""," ",RANK(AI1358,$AI$5:$AI$1454,1))</f>
        <v xml:space="preserve"> </v>
      </c>
      <c r="M1358" s="74">
        <v>404</v>
      </c>
      <c r="N1358" s="74">
        <v>176</v>
      </c>
      <c r="O1358" s="74">
        <v>47</v>
      </c>
      <c r="P1358" s="74">
        <v>128</v>
      </c>
      <c r="Q1358" s="17">
        <v>239</v>
      </c>
      <c r="R1358" s="17">
        <v>139</v>
      </c>
      <c r="S1358" s="17">
        <v>104</v>
      </c>
      <c r="T1358" s="17">
        <v>179</v>
      </c>
      <c r="U1358" s="55">
        <f>+Table1[[#This Row],[Thames Turbo Sprint Triathlon]]/$M$3</f>
        <v>1</v>
      </c>
      <c r="V1358" s="55">
        <f t="shared" si="506"/>
        <v>1</v>
      </c>
      <c r="W1358" s="55">
        <f t="shared" si="507"/>
        <v>1</v>
      </c>
      <c r="X1358" s="55">
        <f t="shared" si="508"/>
        <v>1</v>
      </c>
      <c r="Y1358" s="55">
        <f t="shared" si="509"/>
        <v>0.4640776699029126</v>
      </c>
      <c r="Z1358" s="55">
        <f>+Table1[[#This Row],[Hillingdon Sprint Triathlon]]/$R$3</f>
        <v>1</v>
      </c>
      <c r="AA1358" s="55">
        <f>+Table1[[#This Row],[London Fields]]/$S$3</f>
        <v>1</v>
      </c>
      <c r="AB1358" s="55">
        <f>+Table1[[#This Row],[Jekyll &amp; Hyde Park Duathlon]]/$T$3</f>
        <v>1</v>
      </c>
      <c r="AC1358" s="65">
        <f t="shared" si="510"/>
        <v>3.4640776699029123</v>
      </c>
      <c r="AD1358" s="55"/>
      <c r="AE1358" s="55"/>
      <c r="AF1358" s="55"/>
      <c r="AG1358" s="55">
        <f>+AC1358</f>
        <v>3.4640776699029123</v>
      </c>
      <c r="AH1358" s="55"/>
      <c r="AI1358" s="55"/>
      <c r="AJ1358" s="73">
        <f>COUNT(Table1[[#This Row],[F open]:[M SuperVet]])</f>
        <v>1</v>
      </c>
    </row>
    <row r="1359" spans="1:36" x14ac:dyDescent="0.2">
      <c r="A1359" s="16" t="str">
        <f t="shared" si="513"/>
        <v xml:space="preserve"> </v>
      </c>
      <c r="B1359" s="16" t="s">
        <v>1485</v>
      </c>
      <c r="C1359" s="15"/>
      <c r="D1359" s="29" t="s">
        <v>397</v>
      </c>
      <c r="E1359" s="29" t="s">
        <v>194</v>
      </c>
      <c r="F1359" s="82">
        <f t="shared" si="505"/>
        <v>1401</v>
      </c>
      <c r="G1359" s="82" t="str">
        <f>IF(Table1[[#This Row],[F open]]=""," ",RANK(AD1359,$AD$5:$AD$1454,1))</f>
        <v xml:space="preserve"> </v>
      </c>
      <c r="H1359" s="82">
        <f>IF(Table1[[#This Row],[F Vet]]=""," ",RANK(AE1359,$AE$5:$AE$1454,1))</f>
        <v>89</v>
      </c>
      <c r="I1359" s="82" t="str">
        <f>IF(Table1[[#This Row],[F SuperVet]]=""," ",RANK(AF1359,$AF$5:$AF$1454,1))</f>
        <v xml:space="preserve"> </v>
      </c>
      <c r="J1359" s="82" t="str">
        <f>IF(Table1[[#This Row],[M Open]]=""," ",RANK(AG1359,$AG$5:$AG$1454,1))</f>
        <v xml:space="preserve"> </v>
      </c>
      <c r="K1359" s="82" t="str">
        <f>IF(Table1[[#This Row],[M Vet]]=""," ",RANK(AH1359,$AH$5:$AH$1454,1))</f>
        <v xml:space="preserve"> </v>
      </c>
      <c r="L1359" s="82" t="str">
        <f>IF(Table1[[#This Row],[M SuperVet]]=""," ",RANK(AI1359,$AI$5:$AI$1454,1))</f>
        <v xml:space="preserve"> </v>
      </c>
      <c r="M1359" s="74">
        <v>404</v>
      </c>
      <c r="N1359" s="74">
        <v>170</v>
      </c>
      <c r="O1359" s="74">
        <v>47</v>
      </c>
      <c r="P1359" s="74">
        <v>128</v>
      </c>
      <c r="Q1359" s="17">
        <v>515</v>
      </c>
      <c r="R1359" s="17">
        <v>139</v>
      </c>
      <c r="S1359" s="17">
        <v>104</v>
      </c>
      <c r="T1359" s="17">
        <v>179</v>
      </c>
      <c r="U1359" s="55">
        <f>+Table1[[#This Row],[Thames Turbo Sprint Triathlon]]/$M$3</f>
        <v>1</v>
      </c>
      <c r="V1359" s="55">
        <f t="shared" si="506"/>
        <v>0.96590909090909094</v>
      </c>
      <c r="W1359" s="55">
        <f t="shared" si="507"/>
        <v>1</v>
      </c>
      <c r="X1359" s="55">
        <f t="shared" si="508"/>
        <v>1</v>
      </c>
      <c r="Y1359" s="55">
        <f t="shared" si="509"/>
        <v>1</v>
      </c>
      <c r="Z1359" s="55">
        <f>+Table1[[#This Row],[Hillingdon Sprint Triathlon]]/$R$3</f>
        <v>1</v>
      </c>
      <c r="AA1359" s="55">
        <f>+Table1[[#This Row],[London Fields]]/$S$3</f>
        <v>1</v>
      </c>
      <c r="AB1359" s="55">
        <f>+Table1[[#This Row],[Jekyll &amp; Hyde Park Duathlon]]/$T$3</f>
        <v>1</v>
      </c>
      <c r="AC1359" s="65">
        <f t="shared" si="510"/>
        <v>3.9659090909090908</v>
      </c>
      <c r="AD1359" s="55"/>
      <c r="AE1359" s="55">
        <f>+AC1359</f>
        <v>3.9659090909090908</v>
      </c>
      <c r="AF1359" s="55"/>
      <c r="AG1359" s="55"/>
      <c r="AH1359" s="55"/>
      <c r="AI1359" s="55"/>
      <c r="AJ1359" s="73">
        <f>COUNT(Table1[[#This Row],[F open]:[M SuperVet]])</f>
        <v>1</v>
      </c>
    </row>
    <row r="1360" spans="1:36" hidden="1" x14ac:dyDescent="0.2">
      <c r="A1360" s="16" t="str">
        <f t="shared" si="513"/>
        <v xml:space="preserve"> </v>
      </c>
      <c r="B1360" s="16" t="s">
        <v>1448</v>
      </c>
      <c r="C1360" s="15"/>
      <c r="D1360" s="29" t="s">
        <v>397</v>
      </c>
      <c r="E1360" s="29" t="s">
        <v>188</v>
      </c>
      <c r="F1360" s="82">
        <f t="shared" si="505"/>
        <v>1019</v>
      </c>
      <c r="G1360" s="82" t="str">
        <f>IF(Table1[[#This Row],[F open]]=""," ",RANK(AD1360,$AD$5:$AD$1454,1))</f>
        <v xml:space="preserve"> </v>
      </c>
      <c r="H1360" s="82" t="str">
        <f>IF(Table1[[#This Row],[F Vet]]=""," ",RANK(AE1360,$AE$5:$AE$1454,1))</f>
        <v xml:space="preserve"> </v>
      </c>
      <c r="I1360" s="82" t="str">
        <f>IF(Table1[[#This Row],[F SuperVet]]=""," ",RANK(AF1360,$AF$5:$AF$1454,1))</f>
        <v xml:space="preserve"> </v>
      </c>
      <c r="J1360" s="82" t="str">
        <f>IF(Table1[[#This Row],[M Open]]=""," ",RANK(AG1360,$AG$5:$AG$1454,1))</f>
        <v xml:space="preserve"> </v>
      </c>
      <c r="K1360" s="82">
        <f>IF(Table1[[#This Row],[M Vet]]=""," ",RANK(AH1360,$AH$5:$AH$1454,1))</f>
        <v>258</v>
      </c>
      <c r="L1360" s="82" t="str">
        <f>IF(Table1[[#This Row],[M SuperVet]]=""," ",RANK(AI1360,$AI$5:$AI$1454,1))</f>
        <v xml:space="preserve"> </v>
      </c>
      <c r="M1360" s="74">
        <v>404</v>
      </c>
      <c r="N1360" s="74">
        <v>126</v>
      </c>
      <c r="O1360" s="74">
        <v>47</v>
      </c>
      <c r="P1360" s="74">
        <v>128</v>
      </c>
      <c r="Q1360" s="17">
        <v>515</v>
      </c>
      <c r="R1360" s="17">
        <v>139</v>
      </c>
      <c r="S1360" s="17">
        <v>104</v>
      </c>
      <c r="T1360" s="17">
        <v>179</v>
      </c>
      <c r="U1360" s="55">
        <f>+Table1[[#This Row],[Thames Turbo Sprint Triathlon]]/$M$3</f>
        <v>1</v>
      </c>
      <c r="V1360" s="55">
        <f t="shared" si="506"/>
        <v>0.71590909090909094</v>
      </c>
      <c r="W1360" s="55">
        <f t="shared" si="507"/>
        <v>1</v>
      </c>
      <c r="X1360" s="55">
        <f t="shared" si="508"/>
        <v>1</v>
      </c>
      <c r="Y1360" s="55">
        <f t="shared" si="509"/>
        <v>1</v>
      </c>
      <c r="Z1360" s="55">
        <f>+Table1[[#This Row],[Hillingdon Sprint Triathlon]]/$R$3</f>
        <v>1</v>
      </c>
      <c r="AA1360" s="55">
        <f>+Table1[[#This Row],[London Fields]]/$S$3</f>
        <v>1</v>
      </c>
      <c r="AB1360" s="55">
        <f>+Table1[[#This Row],[Jekyll &amp; Hyde Park Duathlon]]/$T$3</f>
        <v>1</v>
      </c>
      <c r="AC1360" s="65">
        <f t="shared" si="510"/>
        <v>3.7159090909090908</v>
      </c>
      <c r="AD1360" s="55"/>
      <c r="AE1360" s="55"/>
      <c r="AF1360" s="55"/>
      <c r="AG1360" s="55"/>
      <c r="AH1360" s="55">
        <f>+AC1360</f>
        <v>3.7159090909090908</v>
      </c>
      <c r="AI1360" s="55"/>
      <c r="AJ1360" s="73">
        <f>COUNT(Table1[[#This Row],[F open]:[M SuperVet]])</f>
        <v>1</v>
      </c>
    </row>
    <row r="1361" spans="1:36" hidden="1" x14ac:dyDescent="0.2">
      <c r="A1361" s="16" t="str">
        <f t="shared" ref="A1361:A1366" si="514">IF(B1360=B1361,"y"," ")</f>
        <v xml:space="preserve"> </v>
      </c>
      <c r="B1361" s="16" t="s">
        <v>1996</v>
      </c>
      <c r="C1361" s="15" t="s">
        <v>53</v>
      </c>
      <c r="D1361" s="29" t="s">
        <v>217</v>
      </c>
      <c r="E1361" s="29" t="s">
        <v>1530</v>
      </c>
      <c r="F1361" s="82">
        <f t="shared" si="505"/>
        <v>240</v>
      </c>
      <c r="G1361" s="82" t="str">
        <f>IF(Table1[[#This Row],[F open]]=""," ",RANK(AD1361,$AD$5:$AD$1454,1))</f>
        <v xml:space="preserve"> </v>
      </c>
      <c r="H1361" s="82" t="str">
        <f>IF(Table1[[#This Row],[F Vet]]=""," ",RANK(AE1361,$AE$5:$AE$1454,1))</f>
        <v xml:space="preserve"> </v>
      </c>
      <c r="I1361" s="82" t="str">
        <f>IF(Table1[[#This Row],[F SuperVet]]=""," ",RANK(AF1361,$AF$5:$AF$1454,1))</f>
        <v xml:space="preserve"> </v>
      </c>
      <c r="J1361" s="82">
        <f>IF(Table1[[#This Row],[M Open]]=""," ",RANK(AG1361,$AG$5:$AG$1454,1))</f>
        <v>144</v>
      </c>
      <c r="K1361" s="82" t="str">
        <f>IF(Table1[[#This Row],[M Vet]]=""," ",RANK(AH1361,$AH$5:$AH$1454,1))</f>
        <v xml:space="preserve"> </v>
      </c>
      <c r="L1361" s="82" t="str">
        <f>IF(Table1[[#This Row],[M SuperVet]]=""," ",RANK(AI1361,$AI$5:$AI$1454,1))</f>
        <v xml:space="preserve"> </v>
      </c>
      <c r="M1361" s="74">
        <v>404</v>
      </c>
      <c r="N1361" s="74">
        <v>176</v>
      </c>
      <c r="O1361" s="74">
        <v>47</v>
      </c>
      <c r="P1361" s="74">
        <v>128</v>
      </c>
      <c r="Q1361" s="17">
        <v>515</v>
      </c>
      <c r="R1361" s="17">
        <v>17</v>
      </c>
      <c r="S1361" s="17">
        <v>104</v>
      </c>
      <c r="T1361" s="17">
        <v>179</v>
      </c>
      <c r="U1361" s="55">
        <f>+Table1[[#This Row],[Thames Turbo Sprint Triathlon]]/$M$3</f>
        <v>1</v>
      </c>
      <c r="V1361" s="55">
        <f t="shared" si="506"/>
        <v>1</v>
      </c>
      <c r="W1361" s="55">
        <f t="shared" si="507"/>
        <v>1</v>
      </c>
      <c r="X1361" s="55">
        <f t="shared" si="508"/>
        <v>1</v>
      </c>
      <c r="Y1361" s="55">
        <f t="shared" si="509"/>
        <v>1</v>
      </c>
      <c r="Z1361" s="55">
        <f>+Table1[[#This Row],[Hillingdon Sprint Triathlon]]/$R$3</f>
        <v>0.1223021582733813</v>
      </c>
      <c r="AA1361" s="55">
        <f>+Table1[[#This Row],[London Fields]]/$S$3</f>
        <v>1</v>
      </c>
      <c r="AB1361" s="55">
        <f>+Table1[[#This Row],[Jekyll &amp; Hyde Park Duathlon]]/$T$3</f>
        <v>1</v>
      </c>
      <c r="AC1361" s="65">
        <f t="shared" si="510"/>
        <v>3.1223021582733814</v>
      </c>
      <c r="AD1361" s="55"/>
      <c r="AE1361" s="55"/>
      <c r="AF1361" s="55"/>
      <c r="AG1361" s="55">
        <f t="shared" ref="AG1361:AG1363" si="515">+AC1361</f>
        <v>3.1223021582733814</v>
      </c>
      <c r="AH1361" s="55"/>
      <c r="AI1361" s="55"/>
      <c r="AJ1361" s="73">
        <f>COUNT(Table1[[#This Row],[F open]:[M SuperVet]])</f>
        <v>1</v>
      </c>
    </row>
    <row r="1362" spans="1:36" hidden="1" x14ac:dyDescent="0.2">
      <c r="A1362" s="16" t="str">
        <f t="shared" si="514"/>
        <v xml:space="preserve"> </v>
      </c>
      <c r="B1362" s="16" t="s">
        <v>1813</v>
      </c>
      <c r="C1362" s="15"/>
      <c r="D1362" s="29" t="s">
        <v>217</v>
      </c>
      <c r="E1362" s="29" t="s">
        <v>188</v>
      </c>
      <c r="F1362" s="82">
        <f t="shared" si="505"/>
        <v>827</v>
      </c>
      <c r="G1362" s="82" t="str">
        <f>IF(Table1[[#This Row],[F open]]=""," ",RANK(AD1362,$AD$5:$AD$1454,1))</f>
        <v xml:space="preserve"> </v>
      </c>
      <c r="H1362" s="82" t="str">
        <f>IF(Table1[[#This Row],[F Vet]]=""," ",RANK(AE1362,$AE$5:$AE$1454,1))</f>
        <v xml:space="preserve"> </v>
      </c>
      <c r="I1362" s="82" t="str">
        <f>IF(Table1[[#This Row],[F SuperVet]]=""," ",RANK(AF1362,$AF$5:$AF$1454,1))</f>
        <v xml:space="preserve"> </v>
      </c>
      <c r="J1362" s="82">
        <f>IF(Table1[[#This Row],[M Open]]=""," ",RANK(AG1362,$AG$5:$AG$1454,1))</f>
        <v>431</v>
      </c>
      <c r="K1362" s="82" t="str">
        <f>IF(Table1[[#This Row],[M Vet]]=""," ",RANK(AH1362,$AH$5:$AH$1454,1))</f>
        <v xml:space="preserve"> </v>
      </c>
      <c r="L1362" s="82" t="str">
        <f>IF(Table1[[#This Row],[M SuperVet]]=""," ",RANK(AI1362,$AI$5:$AI$1454,1))</f>
        <v xml:space="preserve"> </v>
      </c>
      <c r="M1362" s="74">
        <v>404</v>
      </c>
      <c r="N1362" s="74">
        <v>176</v>
      </c>
      <c r="O1362" s="74">
        <v>47</v>
      </c>
      <c r="P1362" s="74">
        <v>128</v>
      </c>
      <c r="Q1362" s="17">
        <v>301</v>
      </c>
      <c r="R1362" s="17">
        <v>139</v>
      </c>
      <c r="S1362" s="17">
        <v>104</v>
      </c>
      <c r="T1362" s="17">
        <v>179</v>
      </c>
      <c r="U1362" s="55">
        <f>+Table1[[#This Row],[Thames Turbo Sprint Triathlon]]/$M$3</f>
        <v>1</v>
      </c>
      <c r="V1362" s="55">
        <f t="shared" si="506"/>
        <v>1</v>
      </c>
      <c r="W1362" s="55">
        <f t="shared" si="507"/>
        <v>1</v>
      </c>
      <c r="X1362" s="55">
        <f t="shared" si="508"/>
        <v>1</v>
      </c>
      <c r="Y1362" s="55">
        <f t="shared" si="509"/>
        <v>0.58446601941747578</v>
      </c>
      <c r="Z1362" s="55">
        <f>+Table1[[#This Row],[Hillingdon Sprint Triathlon]]/$R$3</f>
        <v>1</v>
      </c>
      <c r="AA1362" s="55">
        <f>+Table1[[#This Row],[London Fields]]/$S$3</f>
        <v>1</v>
      </c>
      <c r="AB1362" s="55">
        <f>+Table1[[#This Row],[Jekyll &amp; Hyde Park Duathlon]]/$T$3</f>
        <v>1</v>
      </c>
      <c r="AC1362" s="65">
        <f t="shared" si="510"/>
        <v>3.5844660194174756</v>
      </c>
      <c r="AD1362" s="55"/>
      <c r="AE1362" s="55"/>
      <c r="AF1362" s="55"/>
      <c r="AG1362" s="55">
        <f t="shared" si="515"/>
        <v>3.5844660194174756</v>
      </c>
      <c r="AH1362" s="55"/>
      <c r="AI1362" s="55"/>
      <c r="AJ1362" s="73">
        <f>COUNT(Table1[[#This Row],[F open]:[M SuperVet]])</f>
        <v>1</v>
      </c>
    </row>
    <row r="1363" spans="1:36" hidden="1" x14ac:dyDescent="0.2">
      <c r="A1363" s="16" t="str">
        <f t="shared" si="514"/>
        <v xml:space="preserve"> </v>
      </c>
      <c r="B1363" s="16" t="s">
        <v>1697</v>
      </c>
      <c r="C1363" s="15"/>
      <c r="D1363" s="29" t="s">
        <v>217</v>
      </c>
      <c r="E1363" s="29" t="s">
        <v>188</v>
      </c>
      <c r="F1363" s="82">
        <f t="shared" si="505"/>
        <v>418</v>
      </c>
      <c r="G1363" s="82" t="str">
        <f>IF(Table1[[#This Row],[F open]]=""," ",RANK(AD1363,$AD$5:$AD$1454,1))</f>
        <v xml:space="preserve"> </v>
      </c>
      <c r="H1363" s="82" t="str">
        <f>IF(Table1[[#This Row],[F Vet]]=""," ",RANK(AE1363,$AE$5:$AE$1454,1))</f>
        <v xml:space="preserve"> </v>
      </c>
      <c r="I1363" s="82" t="str">
        <f>IF(Table1[[#This Row],[F SuperVet]]=""," ",RANK(AF1363,$AF$5:$AF$1454,1))</f>
        <v xml:space="preserve"> </v>
      </c>
      <c r="J1363" s="82">
        <f>IF(Table1[[#This Row],[M Open]]=""," ",RANK(AG1363,$AG$5:$AG$1454,1))</f>
        <v>242</v>
      </c>
      <c r="K1363" s="82" t="str">
        <f>IF(Table1[[#This Row],[M Vet]]=""," ",RANK(AH1363,$AH$5:$AH$1454,1))</f>
        <v xml:space="preserve"> </v>
      </c>
      <c r="L1363" s="82" t="str">
        <f>IF(Table1[[#This Row],[M SuperVet]]=""," ",RANK(AI1363,$AI$5:$AI$1454,1))</f>
        <v xml:space="preserve"> </v>
      </c>
      <c r="M1363" s="74">
        <v>404</v>
      </c>
      <c r="N1363" s="74">
        <v>176</v>
      </c>
      <c r="O1363" s="74">
        <v>47</v>
      </c>
      <c r="P1363" s="74">
        <v>128</v>
      </c>
      <c r="Q1363" s="17">
        <v>136</v>
      </c>
      <c r="R1363" s="17">
        <v>139</v>
      </c>
      <c r="S1363" s="17">
        <v>104</v>
      </c>
      <c r="T1363" s="17">
        <v>179</v>
      </c>
      <c r="U1363" s="55">
        <f>+Table1[[#This Row],[Thames Turbo Sprint Triathlon]]/$M$3</f>
        <v>1</v>
      </c>
      <c r="V1363" s="55">
        <f t="shared" si="506"/>
        <v>1</v>
      </c>
      <c r="W1363" s="55">
        <f t="shared" si="507"/>
        <v>1</v>
      </c>
      <c r="X1363" s="55">
        <f t="shared" si="508"/>
        <v>1</v>
      </c>
      <c r="Y1363" s="55">
        <f t="shared" si="509"/>
        <v>0.26407766990291265</v>
      </c>
      <c r="Z1363" s="55">
        <f>+Table1[[#This Row],[Hillingdon Sprint Triathlon]]/$R$3</f>
        <v>1</v>
      </c>
      <c r="AA1363" s="55">
        <f>+Table1[[#This Row],[London Fields]]/$S$3</f>
        <v>1</v>
      </c>
      <c r="AB1363" s="55">
        <f>+Table1[[#This Row],[Jekyll &amp; Hyde Park Duathlon]]/$T$3</f>
        <v>1</v>
      </c>
      <c r="AC1363" s="65">
        <f t="shared" si="510"/>
        <v>3.2640776699029126</v>
      </c>
      <c r="AD1363" s="55"/>
      <c r="AE1363" s="55"/>
      <c r="AF1363" s="55"/>
      <c r="AG1363" s="55">
        <f t="shared" si="515"/>
        <v>3.2640776699029126</v>
      </c>
      <c r="AH1363" s="55"/>
      <c r="AI1363" s="55"/>
      <c r="AJ1363" s="73">
        <f>COUNT(Table1[[#This Row],[F open]:[M SuperVet]])</f>
        <v>1</v>
      </c>
    </row>
    <row r="1364" spans="1:36" hidden="1" x14ac:dyDescent="0.2">
      <c r="A1364" s="16" t="str">
        <f t="shared" si="514"/>
        <v xml:space="preserve"> </v>
      </c>
      <c r="B1364" s="16" t="s">
        <v>1557</v>
      </c>
      <c r="C1364" s="15" t="s">
        <v>66</v>
      </c>
      <c r="D1364" s="29" t="s">
        <v>397</v>
      </c>
      <c r="E1364" s="29" t="s">
        <v>1530</v>
      </c>
      <c r="F1364" s="82">
        <f t="shared" si="505"/>
        <v>676</v>
      </c>
      <c r="G1364" s="82" t="str">
        <f>IF(Table1[[#This Row],[F open]]=""," ",RANK(AD1364,$AD$5:$AD$1454,1))</f>
        <v xml:space="preserve"> </v>
      </c>
      <c r="H1364" s="82" t="str">
        <f>IF(Table1[[#This Row],[F Vet]]=""," ",RANK(AE1364,$AE$5:$AE$1454,1))</f>
        <v xml:space="preserve"> </v>
      </c>
      <c r="I1364" s="82" t="str">
        <f>IF(Table1[[#This Row],[F SuperVet]]=""," ",RANK(AF1364,$AF$5:$AF$1454,1))</f>
        <v xml:space="preserve"> </v>
      </c>
      <c r="J1364" s="82" t="str">
        <f>IF(Table1[[#This Row],[M Open]]=""," ",RANK(AG1364,$AG$5:$AG$1454,1))</f>
        <v xml:space="preserve"> </v>
      </c>
      <c r="K1364" s="82">
        <f>IF(Table1[[#This Row],[M Vet]]=""," ",RANK(AH1364,$AH$5:$AH$1454,1))</f>
        <v>162</v>
      </c>
      <c r="L1364" s="82" t="str">
        <f>IF(Table1[[#This Row],[M SuperVet]]=""," ",RANK(AI1364,$AI$5:$AI$1454,1))</f>
        <v xml:space="preserve"> </v>
      </c>
      <c r="M1364" s="74">
        <v>404</v>
      </c>
      <c r="N1364" s="74">
        <v>176</v>
      </c>
      <c r="O1364" s="74">
        <v>47</v>
      </c>
      <c r="P1364" s="74">
        <v>60</v>
      </c>
      <c r="Q1364" s="17">
        <v>515</v>
      </c>
      <c r="R1364" s="17">
        <v>139</v>
      </c>
      <c r="S1364" s="17">
        <v>104</v>
      </c>
      <c r="T1364" s="17">
        <v>179</v>
      </c>
      <c r="U1364" s="55">
        <f>+Table1[[#This Row],[Thames Turbo Sprint Triathlon]]/$M$3</f>
        <v>1</v>
      </c>
      <c r="V1364" s="55">
        <f t="shared" si="506"/>
        <v>1</v>
      </c>
      <c r="W1364" s="55">
        <f t="shared" si="507"/>
        <v>1</v>
      </c>
      <c r="X1364" s="55">
        <f t="shared" si="508"/>
        <v>0.46875</v>
      </c>
      <c r="Y1364" s="55">
        <f t="shared" si="509"/>
        <v>1</v>
      </c>
      <c r="Z1364" s="55">
        <f>+Table1[[#This Row],[Hillingdon Sprint Triathlon]]/$R$3</f>
        <v>1</v>
      </c>
      <c r="AA1364" s="55">
        <f>+Table1[[#This Row],[London Fields]]/$S$3</f>
        <v>1</v>
      </c>
      <c r="AB1364" s="55">
        <f>+Table1[[#This Row],[Jekyll &amp; Hyde Park Duathlon]]/$T$3</f>
        <v>1</v>
      </c>
      <c r="AC1364" s="65">
        <f t="shared" si="510"/>
        <v>3.46875</v>
      </c>
      <c r="AD1364" s="55"/>
      <c r="AE1364" s="55"/>
      <c r="AF1364" s="55"/>
      <c r="AG1364" s="55"/>
      <c r="AH1364" s="55">
        <f>+AC1364</f>
        <v>3.46875</v>
      </c>
      <c r="AI1364" s="55"/>
      <c r="AJ1364" s="73">
        <f>COUNT(Table1[[#This Row],[F open]:[M SuperVet]])</f>
        <v>1</v>
      </c>
    </row>
    <row r="1365" spans="1:36" hidden="1" x14ac:dyDescent="0.2">
      <c r="A1365" s="16" t="str">
        <f t="shared" si="514"/>
        <v xml:space="preserve"> </v>
      </c>
      <c r="B1365" s="16" t="s">
        <v>1502</v>
      </c>
      <c r="C1365" s="15" t="s">
        <v>132</v>
      </c>
      <c r="D1365" s="29" t="s">
        <v>217</v>
      </c>
      <c r="E1365" s="29" t="s">
        <v>188</v>
      </c>
      <c r="F1365" s="82">
        <f t="shared" si="505"/>
        <v>626</v>
      </c>
      <c r="G1365" s="82" t="str">
        <f>IF(Table1[[#This Row],[F open]]=""," ",RANK(AD1365,$AD$5:$AD$1454,1))</f>
        <v xml:space="preserve"> </v>
      </c>
      <c r="H1365" s="82" t="str">
        <f>IF(Table1[[#This Row],[F Vet]]=""," ",RANK(AE1365,$AE$5:$AE$1454,1))</f>
        <v xml:space="preserve"> </v>
      </c>
      <c r="I1365" s="82" t="str">
        <f>IF(Table1[[#This Row],[F SuperVet]]=""," ",RANK(AF1365,$AF$5:$AF$1454,1))</f>
        <v xml:space="preserve"> </v>
      </c>
      <c r="J1365" s="82">
        <f>IF(Table1[[#This Row],[M Open]]=""," ",RANK(AG1365,$AG$5:$AG$1454,1))</f>
        <v>342</v>
      </c>
      <c r="K1365" s="82" t="str">
        <f>IF(Table1[[#This Row],[M Vet]]=""," ",RANK(AH1365,$AH$5:$AH$1454,1))</f>
        <v xml:space="preserve"> </v>
      </c>
      <c r="L1365" s="82" t="str">
        <f>IF(Table1[[#This Row],[M SuperVet]]=""," ",RANK(AI1365,$AI$5:$AI$1454,1))</f>
        <v xml:space="preserve"> </v>
      </c>
      <c r="M1365" s="74">
        <v>404</v>
      </c>
      <c r="N1365" s="74">
        <v>176</v>
      </c>
      <c r="O1365" s="74">
        <v>20</v>
      </c>
      <c r="P1365" s="74">
        <v>128</v>
      </c>
      <c r="Q1365" s="17">
        <v>515</v>
      </c>
      <c r="R1365" s="17">
        <v>139</v>
      </c>
      <c r="S1365" s="17">
        <v>104</v>
      </c>
      <c r="T1365" s="17">
        <v>179</v>
      </c>
      <c r="U1365" s="55">
        <f>+Table1[[#This Row],[Thames Turbo Sprint Triathlon]]/$M$3</f>
        <v>1</v>
      </c>
      <c r="V1365" s="55">
        <f t="shared" si="506"/>
        <v>1</v>
      </c>
      <c r="W1365" s="55">
        <f t="shared" si="507"/>
        <v>0.42553191489361702</v>
      </c>
      <c r="X1365" s="55">
        <f t="shared" si="508"/>
        <v>1</v>
      </c>
      <c r="Y1365" s="55">
        <f t="shared" si="509"/>
        <v>1</v>
      </c>
      <c r="Z1365" s="55">
        <f>+Table1[[#This Row],[Hillingdon Sprint Triathlon]]/$R$3</f>
        <v>1</v>
      </c>
      <c r="AA1365" s="55">
        <f>+Table1[[#This Row],[London Fields]]/$S$3</f>
        <v>1</v>
      </c>
      <c r="AB1365" s="55">
        <f>+Table1[[#This Row],[Jekyll &amp; Hyde Park Duathlon]]/$T$3</f>
        <v>1</v>
      </c>
      <c r="AC1365" s="65">
        <f t="shared" si="510"/>
        <v>3.4255319148936172</v>
      </c>
      <c r="AD1365" s="55"/>
      <c r="AE1365" s="55"/>
      <c r="AF1365" s="55"/>
      <c r="AG1365" s="55">
        <f t="shared" ref="AG1365:AG1368" si="516">+AC1365</f>
        <v>3.4255319148936172</v>
      </c>
      <c r="AH1365" s="55"/>
      <c r="AI1365" s="55"/>
      <c r="AJ1365" s="73">
        <f>COUNT(Table1[[#This Row],[F open]:[M SuperVet]])</f>
        <v>1</v>
      </c>
    </row>
    <row r="1366" spans="1:36" hidden="1" x14ac:dyDescent="0.2">
      <c r="A1366" s="16" t="str">
        <f t="shared" si="514"/>
        <v xml:space="preserve"> </v>
      </c>
      <c r="B1366" s="16" t="s">
        <v>1480</v>
      </c>
      <c r="C1366" s="15"/>
      <c r="D1366" s="29" t="s">
        <v>217</v>
      </c>
      <c r="E1366" s="29" t="s">
        <v>188</v>
      </c>
      <c r="F1366" s="82">
        <f t="shared" si="505"/>
        <v>1339</v>
      </c>
      <c r="G1366" s="82" t="str">
        <f>IF(Table1[[#This Row],[F open]]=""," ",RANK(AD1366,$AD$5:$AD$1454,1))</f>
        <v xml:space="preserve"> </v>
      </c>
      <c r="H1366" s="82" t="str">
        <f>IF(Table1[[#This Row],[F Vet]]=""," ",RANK(AE1366,$AE$5:$AE$1454,1))</f>
        <v xml:space="preserve"> </v>
      </c>
      <c r="I1366" s="82" t="str">
        <f>IF(Table1[[#This Row],[F SuperVet]]=""," ",RANK(AF1366,$AF$5:$AF$1454,1))</f>
        <v xml:space="preserve"> </v>
      </c>
      <c r="J1366" s="82">
        <f>IF(Table1[[#This Row],[M Open]]=""," ",RANK(AG1366,$AG$5:$AG$1454,1))</f>
        <v>577</v>
      </c>
      <c r="K1366" s="82" t="str">
        <f>IF(Table1[[#This Row],[M Vet]]=""," ",RANK(AH1366,$AH$5:$AH$1454,1))</f>
        <v xml:space="preserve"> </v>
      </c>
      <c r="L1366" s="82" t="str">
        <f>IF(Table1[[#This Row],[M SuperVet]]=""," ",RANK(AI1366,$AI$5:$AI$1454,1))</f>
        <v xml:space="preserve"> </v>
      </c>
      <c r="M1366" s="74">
        <v>404</v>
      </c>
      <c r="N1366" s="74">
        <v>163</v>
      </c>
      <c r="O1366" s="74">
        <v>47</v>
      </c>
      <c r="P1366" s="74">
        <v>128</v>
      </c>
      <c r="Q1366" s="17">
        <v>515</v>
      </c>
      <c r="R1366" s="17">
        <v>139</v>
      </c>
      <c r="S1366" s="17">
        <v>104</v>
      </c>
      <c r="T1366" s="17">
        <v>179</v>
      </c>
      <c r="U1366" s="55">
        <f>+Table1[[#This Row],[Thames Turbo Sprint Triathlon]]/$M$3</f>
        <v>1</v>
      </c>
      <c r="V1366" s="55">
        <f t="shared" si="506"/>
        <v>0.92613636363636365</v>
      </c>
      <c r="W1366" s="55">
        <f t="shared" si="507"/>
        <v>1</v>
      </c>
      <c r="X1366" s="55">
        <f t="shared" si="508"/>
        <v>1</v>
      </c>
      <c r="Y1366" s="55">
        <f t="shared" si="509"/>
        <v>1</v>
      </c>
      <c r="Z1366" s="55">
        <f>+Table1[[#This Row],[Hillingdon Sprint Triathlon]]/$R$3</f>
        <v>1</v>
      </c>
      <c r="AA1366" s="55">
        <f>+Table1[[#This Row],[London Fields]]/$S$3</f>
        <v>1</v>
      </c>
      <c r="AB1366" s="55">
        <f>+Table1[[#This Row],[Jekyll &amp; Hyde Park Duathlon]]/$T$3</f>
        <v>1</v>
      </c>
      <c r="AC1366" s="65">
        <f t="shared" si="510"/>
        <v>3.9261363636363638</v>
      </c>
      <c r="AD1366" s="55"/>
      <c r="AE1366" s="55"/>
      <c r="AF1366" s="55"/>
      <c r="AG1366" s="55">
        <f t="shared" si="516"/>
        <v>3.9261363636363638</v>
      </c>
      <c r="AH1366" s="55"/>
      <c r="AI1366" s="55"/>
      <c r="AJ1366" s="73">
        <f>COUNT(Table1[[#This Row],[F open]:[M SuperVet]])</f>
        <v>1</v>
      </c>
    </row>
    <row r="1367" spans="1:36" hidden="1" x14ac:dyDescent="0.2">
      <c r="A1367" s="16" t="str">
        <f t="shared" ref="A1367:A1374" si="517">IF(B1366=B1367,"y"," ")</f>
        <v xml:space="preserve"> </v>
      </c>
      <c r="B1367" s="16" t="s">
        <v>834</v>
      </c>
      <c r="C1367" s="15" t="s">
        <v>70</v>
      </c>
      <c r="D1367" s="29" t="s">
        <v>217</v>
      </c>
      <c r="E1367" s="29" t="s">
        <v>188</v>
      </c>
      <c r="F1367" s="82">
        <f t="shared" si="505"/>
        <v>113</v>
      </c>
      <c r="G1367" s="82" t="str">
        <f>IF(Table1[[#This Row],[F open]]=""," ",RANK(AD1367,$AD$5:$AD$1454,1))</f>
        <v xml:space="preserve"> </v>
      </c>
      <c r="H1367" s="82" t="str">
        <f>IF(Table1[[#This Row],[F Vet]]=""," ",RANK(AE1367,$AE$5:$AE$1454,1))</f>
        <v xml:space="preserve"> </v>
      </c>
      <c r="I1367" s="82" t="str">
        <f>IF(Table1[[#This Row],[F SuperVet]]=""," ",RANK(AF1367,$AF$5:$AF$1454,1))</f>
        <v xml:space="preserve"> </v>
      </c>
      <c r="J1367" s="82">
        <f>IF(Table1[[#This Row],[M Open]]=""," ",RANK(AG1367,$AG$5:$AG$1454,1))</f>
        <v>58</v>
      </c>
      <c r="K1367" s="82" t="str">
        <f>IF(Table1[[#This Row],[M Vet]]=""," ",RANK(AH1367,$AH$5:$AH$1454,1))</f>
        <v xml:space="preserve"> </v>
      </c>
      <c r="L1367" s="82" t="str">
        <f>IF(Table1[[#This Row],[M SuperVet]]=""," ",RANK(AI1367,$AI$5:$AI$1454,1))</f>
        <v xml:space="preserve"> </v>
      </c>
      <c r="M1367" s="74">
        <v>147</v>
      </c>
      <c r="N1367" s="74">
        <v>99</v>
      </c>
      <c r="O1367" s="74">
        <v>47</v>
      </c>
      <c r="P1367" s="74">
        <v>128</v>
      </c>
      <c r="Q1367" s="17">
        <v>515</v>
      </c>
      <c r="R1367" s="17">
        <v>139</v>
      </c>
      <c r="S1367" s="17">
        <v>104</v>
      </c>
      <c r="T1367" s="17">
        <v>179</v>
      </c>
      <c r="U1367" s="55">
        <f>+Table1[[#This Row],[Thames Turbo Sprint Triathlon]]/$M$3</f>
        <v>0.36386138613861385</v>
      </c>
      <c r="V1367" s="55">
        <f t="shared" si="506"/>
        <v>0.5625</v>
      </c>
      <c r="W1367" s="55">
        <f t="shared" si="507"/>
        <v>1</v>
      </c>
      <c r="X1367" s="55">
        <f t="shared" si="508"/>
        <v>1</v>
      </c>
      <c r="Y1367" s="55">
        <f t="shared" si="509"/>
        <v>1</v>
      </c>
      <c r="Z1367" s="55">
        <f>+Table1[[#This Row],[Hillingdon Sprint Triathlon]]/$R$3</f>
        <v>1</v>
      </c>
      <c r="AA1367" s="55">
        <f>+Table1[[#This Row],[London Fields]]/$S$3</f>
        <v>1</v>
      </c>
      <c r="AB1367" s="55">
        <f>+Table1[[#This Row],[Jekyll &amp; Hyde Park Duathlon]]/$T$3</f>
        <v>1</v>
      </c>
      <c r="AC1367" s="65">
        <f t="shared" si="510"/>
        <v>2.926361386138614</v>
      </c>
      <c r="AD1367" s="55"/>
      <c r="AE1367" s="55"/>
      <c r="AF1367" s="55"/>
      <c r="AG1367" s="55">
        <f t="shared" si="516"/>
        <v>2.926361386138614</v>
      </c>
      <c r="AH1367" s="55"/>
      <c r="AI1367" s="55"/>
      <c r="AJ1367" s="73">
        <f>COUNT(Table1[[#This Row],[F open]:[M SuperVet]])</f>
        <v>1</v>
      </c>
    </row>
    <row r="1368" spans="1:36" hidden="1" x14ac:dyDescent="0.2">
      <c r="A1368" s="16" t="str">
        <f t="shared" si="517"/>
        <v xml:space="preserve"> </v>
      </c>
      <c r="B1368" s="16" t="s">
        <v>1551</v>
      </c>
      <c r="C1368" s="15"/>
      <c r="D1368" s="29" t="s">
        <v>217</v>
      </c>
      <c r="E1368" s="29" t="s">
        <v>1530</v>
      </c>
      <c r="F1368" s="82">
        <f t="shared" si="505"/>
        <v>512</v>
      </c>
      <c r="G1368" s="82" t="str">
        <f>IF(Table1[[#This Row],[F open]]=""," ",RANK(AD1368,$AD$5:$AD$1454,1))</f>
        <v xml:space="preserve"> </v>
      </c>
      <c r="H1368" s="82" t="str">
        <f>IF(Table1[[#This Row],[F Vet]]=""," ",RANK(AE1368,$AE$5:$AE$1454,1))</f>
        <v xml:space="preserve"> </v>
      </c>
      <c r="I1368" s="82" t="str">
        <f>IF(Table1[[#This Row],[F SuperVet]]=""," ",RANK(AF1368,$AF$5:$AF$1454,1))</f>
        <v xml:space="preserve"> </v>
      </c>
      <c r="J1368" s="82">
        <f>IF(Table1[[#This Row],[M Open]]=""," ",RANK(AG1368,$AG$5:$AG$1454,1))</f>
        <v>289</v>
      </c>
      <c r="K1368" s="82" t="str">
        <f>IF(Table1[[#This Row],[M Vet]]=""," ",RANK(AH1368,$AH$5:$AH$1454,1))</f>
        <v xml:space="preserve"> </v>
      </c>
      <c r="L1368" s="82" t="str">
        <f>IF(Table1[[#This Row],[M SuperVet]]=""," ",RANK(AI1368,$AI$5:$AI$1454,1))</f>
        <v xml:space="preserve"> </v>
      </c>
      <c r="M1368" s="74">
        <v>404</v>
      </c>
      <c r="N1368" s="74">
        <v>176</v>
      </c>
      <c r="O1368" s="74">
        <v>47</v>
      </c>
      <c r="P1368" s="74">
        <v>43</v>
      </c>
      <c r="Q1368" s="17">
        <v>515</v>
      </c>
      <c r="R1368" s="17">
        <v>139</v>
      </c>
      <c r="S1368" s="17">
        <v>104</v>
      </c>
      <c r="T1368" s="17">
        <v>179</v>
      </c>
      <c r="U1368" s="55">
        <f>+Table1[[#This Row],[Thames Turbo Sprint Triathlon]]/$M$3</f>
        <v>1</v>
      </c>
      <c r="V1368" s="55">
        <f t="shared" si="506"/>
        <v>1</v>
      </c>
      <c r="W1368" s="55">
        <f t="shared" si="507"/>
        <v>1</v>
      </c>
      <c r="X1368" s="55">
        <f t="shared" si="508"/>
        <v>0.3359375</v>
      </c>
      <c r="Y1368" s="55">
        <f t="shared" si="509"/>
        <v>1</v>
      </c>
      <c r="Z1368" s="55">
        <f>+Table1[[#This Row],[Hillingdon Sprint Triathlon]]/$R$3</f>
        <v>1</v>
      </c>
      <c r="AA1368" s="55">
        <f>+Table1[[#This Row],[London Fields]]/$S$3</f>
        <v>1</v>
      </c>
      <c r="AB1368" s="55">
        <f>+Table1[[#This Row],[Jekyll &amp; Hyde Park Duathlon]]/$T$3</f>
        <v>1</v>
      </c>
      <c r="AC1368" s="65">
        <f t="shared" si="510"/>
        <v>3.3359375</v>
      </c>
      <c r="AD1368" s="55"/>
      <c r="AE1368" s="55"/>
      <c r="AF1368" s="55"/>
      <c r="AG1368" s="55">
        <f t="shared" si="516"/>
        <v>3.3359375</v>
      </c>
      <c r="AH1368" s="55"/>
      <c r="AI1368" s="55"/>
      <c r="AJ1368" s="73">
        <f>COUNT(Table1[[#This Row],[F open]:[M SuperVet]])</f>
        <v>1</v>
      </c>
    </row>
    <row r="1369" spans="1:36" hidden="1" x14ac:dyDescent="0.2">
      <c r="A1369" s="16" t="str">
        <f t="shared" si="517"/>
        <v xml:space="preserve"> </v>
      </c>
      <c r="B1369" s="16" t="s">
        <v>1995</v>
      </c>
      <c r="C1369" s="15" t="s">
        <v>88</v>
      </c>
      <c r="D1369" s="29" t="s">
        <v>397</v>
      </c>
      <c r="E1369" s="29" t="s">
        <v>1530</v>
      </c>
      <c r="F1369" s="82">
        <f t="shared" si="505"/>
        <v>62</v>
      </c>
      <c r="G1369" s="82" t="str">
        <f>IF(Table1[[#This Row],[F open]]=""," ",RANK(AD1369,$AD$5:$AD$1454,1))</f>
        <v xml:space="preserve"> </v>
      </c>
      <c r="H1369" s="82" t="str">
        <f>IF(Table1[[#This Row],[F Vet]]=""," ",RANK(AE1369,$AE$5:$AE$1454,1))</f>
        <v xml:space="preserve"> </v>
      </c>
      <c r="I1369" s="82" t="str">
        <f>IF(Table1[[#This Row],[F SuperVet]]=""," ",RANK(AF1369,$AF$5:$AF$1454,1))</f>
        <v xml:space="preserve"> </v>
      </c>
      <c r="J1369" s="82" t="str">
        <f>IF(Table1[[#This Row],[M Open]]=""," ",RANK(AG1369,$AG$5:$AG$1454,1))</f>
        <v xml:space="preserve"> </v>
      </c>
      <c r="K1369" s="82">
        <f>IF(Table1[[#This Row],[M Vet]]=""," ",RANK(AH1369,$AH$5:$AH$1454,1))</f>
        <v>17</v>
      </c>
      <c r="L1369" s="82" t="str">
        <f>IF(Table1[[#This Row],[M SuperVet]]=""," ",RANK(AI1369,$AI$5:$AI$1454,1))</f>
        <v xml:space="preserve"> </v>
      </c>
      <c r="M1369" s="74">
        <v>404</v>
      </c>
      <c r="N1369" s="74">
        <v>176</v>
      </c>
      <c r="O1369" s="74">
        <v>47</v>
      </c>
      <c r="P1369" s="74">
        <v>128</v>
      </c>
      <c r="Q1369" s="17">
        <v>515</v>
      </c>
      <c r="R1369" s="17">
        <v>8</v>
      </c>
      <c r="S1369" s="17">
        <v>104</v>
      </c>
      <c r="T1369" s="17">
        <v>52</v>
      </c>
      <c r="U1369" s="55">
        <f>+Table1[[#This Row],[Thames Turbo Sprint Triathlon]]/$M$3</f>
        <v>1</v>
      </c>
      <c r="V1369" s="55">
        <f t="shared" si="506"/>
        <v>1</v>
      </c>
      <c r="W1369" s="55">
        <f t="shared" si="507"/>
        <v>1</v>
      </c>
      <c r="X1369" s="55">
        <f t="shared" si="508"/>
        <v>1</v>
      </c>
      <c r="Y1369" s="55">
        <f t="shared" si="509"/>
        <v>1</v>
      </c>
      <c r="Z1369" s="55">
        <f>+Table1[[#This Row],[Hillingdon Sprint Triathlon]]/$R$3</f>
        <v>5.7553956834532377E-2</v>
      </c>
      <c r="AA1369" s="55">
        <f>+Table1[[#This Row],[London Fields]]/$S$3</f>
        <v>1</v>
      </c>
      <c r="AB1369" s="55">
        <f>+Table1[[#This Row],[Jekyll &amp; Hyde Park Duathlon]]/$T$3</f>
        <v>0.29050279329608941</v>
      </c>
      <c r="AC1369" s="65">
        <f t="shared" si="510"/>
        <v>2.3480567501306218</v>
      </c>
      <c r="AD1369" s="55"/>
      <c r="AE1369" s="55"/>
      <c r="AF1369" s="55"/>
      <c r="AG1369" s="55"/>
      <c r="AH1369" s="55">
        <f t="shared" ref="AH1369:AH1370" si="518">+AC1369</f>
        <v>2.3480567501306218</v>
      </c>
      <c r="AI1369" s="55"/>
      <c r="AJ1369" s="73">
        <f>COUNT(Table1[[#This Row],[F open]:[M SuperVet]])</f>
        <v>1</v>
      </c>
    </row>
    <row r="1370" spans="1:36" hidden="1" x14ac:dyDescent="0.2">
      <c r="A1370" s="16" t="str">
        <f t="shared" si="517"/>
        <v xml:space="preserve"> </v>
      </c>
      <c r="B1370" s="16" t="s">
        <v>950</v>
      </c>
      <c r="C1370" s="15" t="s">
        <v>135</v>
      </c>
      <c r="D1370" s="29" t="s">
        <v>397</v>
      </c>
      <c r="E1370" s="29" t="s">
        <v>188</v>
      </c>
      <c r="F1370" s="82">
        <f t="shared" si="505"/>
        <v>1039</v>
      </c>
      <c r="G1370" s="82" t="str">
        <f>IF(Table1[[#This Row],[F open]]=""," ",RANK(AD1370,$AD$5:$AD$1454,1))</f>
        <v xml:space="preserve"> </v>
      </c>
      <c r="H1370" s="82" t="str">
        <f>IF(Table1[[#This Row],[F Vet]]=""," ",RANK(AE1370,$AE$5:$AE$1454,1))</f>
        <v xml:space="preserve"> </v>
      </c>
      <c r="I1370" s="82" t="str">
        <f>IF(Table1[[#This Row],[F SuperVet]]=""," ",RANK(AF1370,$AF$5:$AF$1454,1))</f>
        <v xml:space="preserve"> </v>
      </c>
      <c r="J1370" s="82" t="str">
        <f>IF(Table1[[#This Row],[M Open]]=""," ",RANK(AG1370,$AG$5:$AG$1454,1))</f>
        <v xml:space="preserve"> </v>
      </c>
      <c r="K1370" s="82">
        <f>IF(Table1[[#This Row],[M Vet]]=""," ",RANK(AH1370,$AH$5:$AH$1454,1))</f>
        <v>261</v>
      </c>
      <c r="L1370" s="82" t="str">
        <f>IF(Table1[[#This Row],[M SuperVet]]=""," ",RANK(AI1370,$AI$5:$AI$1454,1))</f>
        <v xml:space="preserve"> </v>
      </c>
      <c r="M1370" s="74">
        <v>295</v>
      </c>
      <c r="N1370" s="74">
        <v>176</v>
      </c>
      <c r="O1370" s="74">
        <v>47</v>
      </c>
      <c r="P1370" s="74">
        <v>128</v>
      </c>
      <c r="Q1370" s="17">
        <v>515</v>
      </c>
      <c r="R1370" s="17">
        <v>139</v>
      </c>
      <c r="S1370" s="17">
        <v>104</v>
      </c>
      <c r="T1370" s="17">
        <v>179</v>
      </c>
      <c r="U1370" s="55">
        <f>+Table1[[#This Row],[Thames Turbo Sprint Triathlon]]/$M$3</f>
        <v>0.73019801980198018</v>
      </c>
      <c r="V1370" s="55">
        <f t="shared" si="506"/>
        <v>1</v>
      </c>
      <c r="W1370" s="55">
        <f t="shared" si="507"/>
        <v>1</v>
      </c>
      <c r="X1370" s="55">
        <f t="shared" si="508"/>
        <v>1</v>
      </c>
      <c r="Y1370" s="55">
        <f t="shared" si="509"/>
        <v>1</v>
      </c>
      <c r="Z1370" s="55">
        <f>+Table1[[#This Row],[Hillingdon Sprint Triathlon]]/$R$3</f>
        <v>1</v>
      </c>
      <c r="AA1370" s="55">
        <f>+Table1[[#This Row],[London Fields]]/$S$3</f>
        <v>1</v>
      </c>
      <c r="AB1370" s="55">
        <f>+Table1[[#This Row],[Jekyll &amp; Hyde Park Duathlon]]/$T$3</f>
        <v>1</v>
      </c>
      <c r="AC1370" s="65">
        <f t="shared" si="510"/>
        <v>3.7301980198019802</v>
      </c>
      <c r="AD1370" s="55"/>
      <c r="AE1370" s="55"/>
      <c r="AF1370" s="55"/>
      <c r="AG1370" s="55"/>
      <c r="AH1370" s="55">
        <f t="shared" si="518"/>
        <v>3.7301980198019802</v>
      </c>
      <c r="AI1370" s="55"/>
      <c r="AJ1370" s="73">
        <f>COUNT(Table1[[#This Row],[F open]:[M SuperVet]])</f>
        <v>1</v>
      </c>
    </row>
    <row r="1371" spans="1:36" hidden="1" x14ac:dyDescent="0.2">
      <c r="A1371" s="16" t="str">
        <f t="shared" si="517"/>
        <v xml:space="preserve"> </v>
      </c>
      <c r="B1371" s="16" t="s">
        <v>501</v>
      </c>
      <c r="C1371" s="15"/>
      <c r="D1371" s="29" t="s">
        <v>217</v>
      </c>
      <c r="E1371" s="29" t="s">
        <v>188</v>
      </c>
      <c r="F1371" s="82">
        <f t="shared" si="505"/>
        <v>388</v>
      </c>
      <c r="G1371" s="82" t="str">
        <f>IF(Table1[[#This Row],[F open]]=""," ",RANK(AD1371,$AD$5:$AD$1454,1))</f>
        <v xml:space="preserve"> </v>
      </c>
      <c r="H1371" s="82" t="str">
        <f>IF(Table1[[#This Row],[F Vet]]=""," ",RANK(AE1371,$AE$5:$AE$1454,1))</f>
        <v xml:space="preserve"> </v>
      </c>
      <c r="I1371" s="82" t="str">
        <f>IF(Table1[[#This Row],[F SuperVet]]=""," ",RANK(AF1371,$AF$5:$AF$1454,1))</f>
        <v xml:space="preserve"> </v>
      </c>
      <c r="J1371" s="82">
        <f>IF(Table1[[#This Row],[M Open]]=""," ",RANK(AG1371,$AG$5:$AG$1454,1))</f>
        <v>229</v>
      </c>
      <c r="K1371" s="82" t="str">
        <f>IF(Table1[[#This Row],[M Vet]]=""," ",RANK(AH1371,$AH$5:$AH$1454,1))</f>
        <v xml:space="preserve"> </v>
      </c>
      <c r="L1371" s="82" t="str">
        <f>IF(Table1[[#This Row],[M SuperVet]]=""," ",RANK(AI1371,$AI$5:$AI$1454,1))</f>
        <v xml:space="preserve"> </v>
      </c>
      <c r="M1371" s="74">
        <v>404</v>
      </c>
      <c r="N1371" s="74">
        <v>176</v>
      </c>
      <c r="O1371" s="74">
        <v>47</v>
      </c>
      <c r="P1371" s="74">
        <v>128</v>
      </c>
      <c r="Q1371" s="17">
        <v>124</v>
      </c>
      <c r="R1371" s="17">
        <v>139</v>
      </c>
      <c r="S1371" s="17">
        <v>104</v>
      </c>
      <c r="T1371" s="17">
        <v>179</v>
      </c>
      <c r="U1371" s="55">
        <f>+Table1[[#This Row],[Thames Turbo Sprint Triathlon]]/$M$3</f>
        <v>1</v>
      </c>
      <c r="V1371" s="55">
        <f t="shared" si="506"/>
        <v>1</v>
      </c>
      <c r="W1371" s="55">
        <f t="shared" si="507"/>
        <v>1</v>
      </c>
      <c r="X1371" s="55">
        <f t="shared" si="508"/>
        <v>1</v>
      </c>
      <c r="Y1371" s="55">
        <f t="shared" si="509"/>
        <v>0.24077669902912621</v>
      </c>
      <c r="Z1371" s="55">
        <f>+Table1[[#This Row],[Hillingdon Sprint Triathlon]]/$R$3</f>
        <v>1</v>
      </c>
      <c r="AA1371" s="55">
        <f>+Table1[[#This Row],[London Fields]]/$S$3</f>
        <v>1</v>
      </c>
      <c r="AB1371" s="55">
        <f>+Table1[[#This Row],[Jekyll &amp; Hyde Park Duathlon]]/$T$3</f>
        <v>1</v>
      </c>
      <c r="AC1371" s="65">
        <f t="shared" si="510"/>
        <v>3.2407766990291265</v>
      </c>
      <c r="AD1371" s="55"/>
      <c r="AE1371" s="55"/>
      <c r="AF1371" s="55"/>
      <c r="AG1371" s="55">
        <f>+AC1371</f>
        <v>3.2407766990291265</v>
      </c>
      <c r="AH1371" s="55"/>
      <c r="AI1371" s="55"/>
      <c r="AJ1371" s="73">
        <f>COUNT(Table1[[#This Row],[F open]:[M SuperVet]])</f>
        <v>1</v>
      </c>
    </row>
    <row r="1372" spans="1:36" hidden="1" x14ac:dyDescent="0.2">
      <c r="A1372" s="16" t="str">
        <f t="shared" si="517"/>
        <v xml:space="preserve"> </v>
      </c>
      <c r="B1372" s="16" t="s">
        <v>2246</v>
      </c>
      <c r="C1372" s="15"/>
      <c r="D1372" s="29" t="s">
        <v>397</v>
      </c>
      <c r="E1372" s="29" t="s">
        <v>188</v>
      </c>
      <c r="F1372" s="82">
        <f t="shared" si="505"/>
        <v>1190</v>
      </c>
      <c r="G1372" s="82" t="str">
        <f>IF(Table1[[#This Row],[F open]]=""," ",RANK(AD1372,$AD$5:$AD$1454,1))</f>
        <v xml:space="preserve"> </v>
      </c>
      <c r="H1372" s="82" t="str">
        <f>IF(Table1[[#This Row],[F Vet]]=""," ",RANK(AE1372,$AE$5:$AE$1454,1))</f>
        <v xml:space="preserve"> </v>
      </c>
      <c r="I1372" s="82" t="str">
        <f>IF(Table1[[#This Row],[F SuperVet]]=""," ",RANK(AF1372,$AF$5:$AF$1454,1))</f>
        <v xml:space="preserve"> </v>
      </c>
      <c r="J1372" s="82" t="str">
        <f>IF(Table1[[#This Row],[M Open]]=""," ",RANK(AG1372,$AG$5:$AG$1454,1))</f>
        <v xml:space="preserve"> </v>
      </c>
      <c r="K1372" s="82">
        <f>IF(Table1[[#This Row],[M Vet]]=""," ",RANK(AH1372,$AH$5:$AH$1454,1))</f>
        <v>291</v>
      </c>
      <c r="L1372" s="82" t="str">
        <f>IF(Table1[[#This Row],[M SuperVet]]=""," ",RANK(AI1372,$AI$5:$AI$1454,1))</f>
        <v xml:space="preserve"> </v>
      </c>
      <c r="M1372" s="74">
        <v>404</v>
      </c>
      <c r="N1372" s="74">
        <v>176</v>
      </c>
      <c r="O1372" s="74">
        <v>47</v>
      </c>
      <c r="P1372" s="74">
        <v>128</v>
      </c>
      <c r="Q1372" s="17">
        <v>515</v>
      </c>
      <c r="R1372" s="17">
        <v>139</v>
      </c>
      <c r="S1372" s="17">
        <v>104</v>
      </c>
      <c r="T1372" s="17">
        <v>149</v>
      </c>
      <c r="U1372" s="55">
        <f>+Table1[[#This Row],[Thames Turbo Sprint Triathlon]]/$M$3</f>
        <v>1</v>
      </c>
      <c r="V1372" s="55">
        <f t="shared" si="506"/>
        <v>1</v>
      </c>
      <c r="W1372" s="55">
        <f t="shared" si="507"/>
        <v>1</v>
      </c>
      <c r="X1372" s="55">
        <f t="shared" si="508"/>
        <v>1</v>
      </c>
      <c r="Y1372" s="55">
        <f t="shared" si="509"/>
        <v>1</v>
      </c>
      <c r="Z1372" s="55">
        <f>+Table1[[#This Row],[Hillingdon Sprint Triathlon]]/$R$3</f>
        <v>1</v>
      </c>
      <c r="AA1372" s="55">
        <f>+Table1[[#This Row],[London Fields]]/$S$3</f>
        <v>1</v>
      </c>
      <c r="AB1372" s="55">
        <f>+Table1[[#This Row],[Jekyll &amp; Hyde Park Duathlon]]/$T$3</f>
        <v>0.83240223463687146</v>
      </c>
      <c r="AC1372" s="65">
        <f t="shared" si="510"/>
        <v>3.8324022346368714</v>
      </c>
      <c r="AD1372" s="55"/>
      <c r="AE1372" s="55"/>
      <c r="AF1372" s="55"/>
      <c r="AG1372" s="55"/>
      <c r="AH1372" s="55">
        <f t="shared" ref="AH1372:AH1374" si="519">+AC1372</f>
        <v>3.8324022346368714</v>
      </c>
      <c r="AI1372" s="55"/>
      <c r="AJ1372" s="73">
        <f>COUNT(Table1[[#This Row],[F open]:[M SuperVet]])</f>
        <v>1</v>
      </c>
    </row>
    <row r="1373" spans="1:36" hidden="1" x14ac:dyDescent="0.2">
      <c r="A1373" s="16" t="str">
        <f t="shared" si="517"/>
        <v xml:space="preserve"> </v>
      </c>
      <c r="B1373" s="16" t="s">
        <v>934</v>
      </c>
      <c r="C1373" s="15"/>
      <c r="D1373" s="29" t="s">
        <v>397</v>
      </c>
      <c r="E1373" s="29" t="s">
        <v>188</v>
      </c>
      <c r="F1373" s="82">
        <f t="shared" si="505"/>
        <v>977</v>
      </c>
      <c r="G1373" s="82" t="str">
        <f>IF(Table1[[#This Row],[F open]]=""," ",RANK(AD1373,$AD$5:$AD$1454,1))</f>
        <v xml:space="preserve"> </v>
      </c>
      <c r="H1373" s="82" t="str">
        <f>IF(Table1[[#This Row],[F Vet]]=""," ",RANK(AE1373,$AE$5:$AE$1454,1))</f>
        <v xml:space="preserve"> </v>
      </c>
      <c r="I1373" s="82" t="str">
        <f>IF(Table1[[#This Row],[F SuperVet]]=""," ",RANK(AF1373,$AF$5:$AF$1454,1))</f>
        <v xml:space="preserve"> </v>
      </c>
      <c r="J1373" s="82" t="str">
        <f>IF(Table1[[#This Row],[M Open]]=""," ",RANK(AG1373,$AG$5:$AG$1454,1))</f>
        <v xml:space="preserve"> </v>
      </c>
      <c r="K1373" s="82">
        <f>IF(Table1[[#This Row],[M Vet]]=""," ",RANK(AH1373,$AH$5:$AH$1454,1))</f>
        <v>247</v>
      </c>
      <c r="L1373" s="82" t="str">
        <f>IF(Table1[[#This Row],[M SuperVet]]=""," ",RANK(AI1373,$AI$5:$AI$1454,1))</f>
        <v xml:space="preserve"> </v>
      </c>
      <c r="M1373" s="74">
        <v>277</v>
      </c>
      <c r="N1373" s="74">
        <v>176</v>
      </c>
      <c r="O1373" s="74">
        <v>47</v>
      </c>
      <c r="P1373" s="74">
        <v>128</v>
      </c>
      <c r="Q1373" s="17">
        <v>515</v>
      </c>
      <c r="R1373" s="17">
        <v>139</v>
      </c>
      <c r="S1373" s="17">
        <v>104</v>
      </c>
      <c r="T1373" s="17">
        <v>179</v>
      </c>
      <c r="U1373" s="55">
        <f>+Table1[[#This Row],[Thames Turbo Sprint Triathlon]]/$M$3</f>
        <v>0.6856435643564357</v>
      </c>
      <c r="V1373" s="55">
        <f t="shared" si="506"/>
        <v>1</v>
      </c>
      <c r="W1373" s="55">
        <f t="shared" si="507"/>
        <v>1</v>
      </c>
      <c r="X1373" s="55">
        <f t="shared" si="508"/>
        <v>1</v>
      </c>
      <c r="Y1373" s="55">
        <f t="shared" si="509"/>
        <v>1</v>
      </c>
      <c r="Z1373" s="55">
        <f>+Table1[[#This Row],[Hillingdon Sprint Triathlon]]/$R$3</f>
        <v>1</v>
      </c>
      <c r="AA1373" s="55">
        <f>+Table1[[#This Row],[London Fields]]/$S$3</f>
        <v>1</v>
      </c>
      <c r="AB1373" s="55">
        <f>+Table1[[#This Row],[Jekyll &amp; Hyde Park Duathlon]]/$T$3</f>
        <v>1</v>
      </c>
      <c r="AC1373" s="65">
        <f t="shared" si="510"/>
        <v>3.6856435643564356</v>
      </c>
      <c r="AD1373" s="55"/>
      <c r="AE1373" s="55"/>
      <c r="AF1373" s="55"/>
      <c r="AG1373" s="55"/>
      <c r="AH1373" s="55">
        <f t="shared" si="519"/>
        <v>3.6856435643564356</v>
      </c>
      <c r="AI1373" s="55"/>
      <c r="AJ1373" s="73">
        <f>COUNT(Table1[[#This Row],[F open]:[M SuperVet]])</f>
        <v>1</v>
      </c>
    </row>
    <row r="1374" spans="1:36" hidden="1" x14ac:dyDescent="0.2">
      <c r="A1374" s="16" t="str">
        <f t="shared" si="517"/>
        <v xml:space="preserve"> </v>
      </c>
      <c r="B1374" s="16" t="s">
        <v>415</v>
      </c>
      <c r="C1374" s="15"/>
      <c r="D1374" s="29" t="s">
        <v>397</v>
      </c>
      <c r="E1374" s="29" t="s">
        <v>188</v>
      </c>
      <c r="F1374" s="82">
        <f t="shared" si="505"/>
        <v>525</v>
      </c>
      <c r="G1374" s="82" t="str">
        <f>IF(Table1[[#This Row],[F open]]=""," ",RANK(AD1374,$AD$5:$AD$1454,1))</f>
        <v xml:space="preserve"> </v>
      </c>
      <c r="H1374" s="82" t="str">
        <f>IF(Table1[[#This Row],[F Vet]]=""," ",RANK(AE1374,$AE$5:$AE$1454,1))</f>
        <v xml:space="preserve"> </v>
      </c>
      <c r="I1374" s="82" t="str">
        <f>IF(Table1[[#This Row],[F SuperVet]]=""," ",RANK(AF1374,$AF$5:$AF$1454,1))</f>
        <v xml:space="preserve"> </v>
      </c>
      <c r="J1374" s="82" t="str">
        <f>IF(Table1[[#This Row],[M Open]]=""," ",RANK(AG1374,$AG$5:$AG$1454,1))</f>
        <v xml:space="preserve"> </v>
      </c>
      <c r="K1374" s="82">
        <f>IF(Table1[[#This Row],[M Vet]]=""," ",RANK(AH1374,$AH$5:$AH$1454,1))</f>
        <v>127</v>
      </c>
      <c r="L1374" s="82" t="str">
        <f>IF(Table1[[#This Row],[M SuperVet]]=""," ",RANK(AI1374,$AI$5:$AI$1454,1))</f>
        <v xml:space="preserve"> </v>
      </c>
      <c r="M1374" s="74">
        <v>140</v>
      </c>
      <c r="N1374" s="74">
        <v>176</v>
      </c>
      <c r="O1374" s="74">
        <v>47</v>
      </c>
      <c r="P1374" s="74">
        <v>128</v>
      </c>
      <c r="Q1374" s="17">
        <v>515</v>
      </c>
      <c r="R1374" s="17">
        <v>139</v>
      </c>
      <c r="S1374" s="17">
        <v>104</v>
      </c>
      <c r="T1374" s="17">
        <v>179</v>
      </c>
      <c r="U1374" s="55">
        <f>+Table1[[#This Row],[Thames Turbo Sprint Triathlon]]/$M$3</f>
        <v>0.34653465346534651</v>
      </c>
      <c r="V1374" s="55">
        <f t="shared" si="506"/>
        <v>1</v>
      </c>
      <c r="W1374" s="55">
        <f t="shared" si="507"/>
        <v>1</v>
      </c>
      <c r="X1374" s="55">
        <f t="shared" si="508"/>
        <v>1</v>
      </c>
      <c r="Y1374" s="55">
        <f t="shared" si="509"/>
        <v>1</v>
      </c>
      <c r="Z1374" s="55">
        <f>+Table1[[#This Row],[Hillingdon Sprint Triathlon]]/$R$3</f>
        <v>1</v>
      </c>
      <c r="AA1374" s="55">
        <f>+Table1[[#This Row],[London Fields]]/$S$3</f>
        <v>1</v>
      </c>
      <c r="AB1374" s="55">
        <f>+Table1[[#This Row],[Jekyll &amp; Hyde Park Duathlon]]/$T$3</f>
        <v>1</v>
      </c>
      <c r="AC1374" s="65">
        <f t="shared" si="510"/>
        <v>3.3465346534653464</v>
      </c>
      <c r="AD1374" s="55"/>
      <c r="AE1374" s="55"/>
      <c r="AF1374" s="55"/>
      <c r="AG1374" s="55"/>
      <c r="AH1374" s="55">
        <f t="shared" si="519"/>
        <v>3.3465346534653464</v>
      </c>
      <c r="AI1374" s="55"/>
      <c r="AJ1374" s="73">
        <f>COUNT(Table1[[#This Row],[F open]:[M SuperVet]])</f>
        <v>1</v>
      </c>
    </row>
    <row r="1375" spans="1:36" hidden="1" x14ac:dyDescent="0.2">
      <c r="A1375" s="16" t="str">
        <f t="shared" ref="A1375:A1395" si="520">IF(B1374=B1375,"y"," ")</f>
        <v xml:space="preserve"> </v>
      </c>
      <c r="B1375" s="16" t="s">
        <v>2144</v>
      </c>
      <c r="C1375" s="15"/>
      <c r="D1375" s="29" t="s">
        <v>217</v>
      </c>
      <c r="E1375" s="29" t="s">
        <v>188</v>
      </c>
      <c r="F1375" s="82">
        <f t="shared" si="505"/>
        <v>1378</v>
      </c>
      <c r="G1375" s="82" t="str">
        <f>IF(Table1[[#This Row],[F open]]=""," ",RANK(AD1375,$AD$5:$AD$1454,1))</f>
        <v xml:space="preserve"> </v>
      </c>
      <c r="H1375" s="82" t="str">
        <f>IF(Table1[[#This Row],[F Vet]]=""," ",RANK(AE1375,$AE$5:$AE$1454,1))</f>
        <v xml:space="preserve"> </v>
      </c>
      <c r="I1375" s="82" t="str">
        <f>IF(Table1[[#This Row],[F SuperVet]]=""," ",RANK(AF1375,$AF$5:$AF$1454,1))</f>
        <v xml:space="preserve"> </v>
      </c>
      <c r="J1375" s="82">
        <f>IF(Table1[[#This Row],[M Open]]=""," ",RANK(AG1375,$AG$5:$AG$1454,1))</f>
        <v>586</v>
      </c>
      <c r="K1375" s="82" t="str">
        <f>IF(Table1[[#This Row],[M Vet]]=""," ",RANK(AH1375,$AH$5:$AH$1454,1))</f>
        <v xml:space="preserve"> </v>
      </c>
      <c r="L1375" s="82" t="str">
        <f>IF(Table1[[#This Row],[M SuperVet]]=""," ",RANK(AI1375,$AI$5:$AI$1454,1))</f>
        <v xml:space="preserve"> </v>
      </c>
      <c r="M1375" s="74">
        <v>404</v>
      </c>
      <c r="N1375" s="74">
        <v>176</v>
      </c>
      <c r="O1375" s="74">
        <v>47</v>
      </c>
      <c r="P1375" s="74">
        <v>128</v>
      </c>
      <c r="Q1375" s="17">
        <v>515</v>
      </c>
      <c r="R1375" s="17">
        <v>139</v>
      </c>
      <c r="S1375" s="17">
        <v>99</v>
      </c>
      <c r="T1375" s="17">
        <v>179</v>
      </c>
      <c r="U1375" s="55">
        <f>+Table1[[#This Row],[Thames Turbo Sprint Triathlon]]/$M$3</f>
        <v>1</v>
      </c>
      <c r="V1375" s="55">
        <f t="shared" si="506"/>
        <v>1</v>
      </c>
      <c r="W1375" s="55">
        <f t="shared" si="507"/>
        <v>1</v>
      </c>
      <c r="X1375" s="55">
        <f t="shared" si="508"/>
        <v>1</v>
      </c>
      <c r="Y1375" s="55">
        <f t="shared" si="509"/>
        <v>1</v>
      </c>
      <c r="Z1375" s="55">
        <f>+Table1[[#This Row],[Hillingdon Sprint Triathlon]]/$R$3</f>
        <v>1</v>
      </c>
      <c r="AA1375" s="55">
        <f>+Table1[[#This Row],[London Fields]]/$S$3</f>
        <v>0.95192307692307687</v>
      </c>
      <c r="AB1375" s="55">
        <f>+Table1[[#This Row],[Jekyll &amp; Hyde Park Duathlon]]/$T$3</f>
        <v>1</v>
      </c>
      <c r="AC1375" s="65">
        <f t="shared" si="510"/>
        <v>3.9519230769230766</v>
      </c>
      <c r="AD1375" s="55"/>
      <c r="AE1375" s="55"/>
      <c r="AF1375" s="55"/>
      <c r="AG1375" s="55">
        <f t="shared" ref="AG1375:AG1378" si="521">+AC1375</f>
        <v>3.9519230769230766</v>
      </c>
      <c r="AH1375" s="55"/>
      <c r="AI1375" s="55"/>
      <c r="AJ1375" s="73">
        <f>COUNT(Table1[[#This Row],[F open]:[M SuperVet]])</f>
        <v>1</v>
      </c>
    </row>
    <row r="1376" spans="1:36" hidden="1" x14ac:dyDescent="0.2">
      <c r="A1376" s="16" t="str">
        <f t="shared" si="520"/>
        <v xml:space="preserve"> </v>
      </c>
      <c r="B1376" s="16" t="s">
        <v>1715</v>
      </c>
      <c r="C1376" s="15"/>
      <c r="D1376" s="29" t="s">
        <v>217</v>
      </c>
      <c r="E1376" s="29" t="s">
        <v>188</v>
      </c>
      <c r="F1376" s="82">
        <f t="shared" si="505"/>
        <v>479</v>
      </c>
      <c r="G1376" s="82" t="str">
        <f>IF(Table1[[#This Row],[F open]]=""," ",RANK(AD1376,$AD$5:$AD$1454,1))</f>
        <v xml:space="preserve"> </v>
      </c>
      <c r="H1376" s="82" t="str">
        <f>IF(Table1[[#This Row],[F Vet]]=""," ",RANK(AE1376,$AE$5:$AE$1454,1))</f>
        <v xml:space="preserve"> </v>
      </c>
      <c r="I1376" s="82" t="str">
        <f>IF(Table1[[#This Row],[F SuperVet]]=""," ",RANK(AF1376,$AF$5:$AF$1454,1))</f>
        <v xml:space="preserve"> </v>
      </c>
      <c r="J1376" s="82">
        <f>IF(Table1[[#This Row],[M Open]]=""," ",RANK(AG1376,$AG$5:$AG$1454,1))</f>
        <v>277</v>
      </c>
      <c r="K1376" s="82" t="str">
        <f>IF(Table1[[#This Row],[M Vet]]=""," ",RANK(AH1376,$AH$5:$AH$1454,1))</f>
        <v xml:space="preserve"> </v>
      </c>
      <c r="L1376" s="82" t="str">
        <f>IF(Table1[[#This Row],[M SuperVet]]=""," ",RANK(AI1376,$AI$5:$AI$1454,1))</f>
        <v xml:space="preserve"> </v>
      </c>
      <c r="M1376" s="74">
        <v>404</v>
      </c>
      <c r="N1376" s="74">
        <v>176</v>
      </c>
      <c r="O1376" s="74">
        <v>47</v>
      </c>
      <c r="P1376" s="74">
        <v>128</v>
      </c>
      <c r="Q1376" s="17">
        <v>160</v>
      </c>
      <c r="R1376" s="17">
        <v>139</v>
      </c>
      <c r="S1376" s="17">
        <v>104</v>
      </c>
      <c r="T1376" s="17">
        <v>179</v>
      </c>
      <c r="U1376" s="55">
        <f>+Table1[[#This Row],[Thames Turbo Sprint Triathlon]]/$M$3</f>
        <v>1</v>
      </c>
      <c r="V1376" s="55">
        <f t="shared" si="506"/>
        <v>1</v>
      </c>
      <c r="W1376" s="55">
        <f t="shared" si="507"/>
        <v>1</v>
      </c>
      <c r="X1376" s="55">
        <f t="shared" si="508"/>
        <v>1</v>
      </c>
      <c r="Y1376" s="55">
        <f t="shared" si="509"/>
        <v>0.31067961165048541</v>
      </c>
      <c r="Z1376" s="55">
        <f>+Table1[[#This Row],[Hillingdon Sprint Triathlon]]/$R$3</f>
        <v>1</v>
      </c>
      <c r="AA1376" s="55">
        <f>+Table1[[#This Row],[London Fields]]/$S$3</f>
        <v>1</v>
      </c>
      <c r="AB1376" s="55">
        <f>+Table1[[#This Row],[Jekyll &amp; Hyde Park Duathlon]]/$T$3</f>
        <v>1</v>
      </c>
      <c r="AC1376" s="65">
        <f t="shared" si="510"/>
        <v>3.3106796116504853</v>
      </c>
      <c r="AD1376" s="55"/>
      <c r="AE1376" s="55"/>
      <c r="AF1376" s="55"/>
      <c r="AG1376" s="55">
        <f t="shared" si="521"/>
        <v>3.3106796116504853</v>
      </c>
      <c r="AH1376" s="55"/>
      <c r="AI1376" s="55"/>
      <c r="AJ1376" s="73">
        <f>COUNT(Table1[[#This Row],[F open]:[M SuperVet]])</f>
        <v>1</v>
      </c>
    </row>
    <row r="1377" spans="1:36" hidden="1" x14ac:dyDescent="0.2">
      <c r="A1377" s="16" t="str">
        <f t="shared" si="520"/>
        <v xml:space="preserve"> </v>
      </c>
      <c r="B1377" s="16" t="s">
        <v>400</v>
      </c>
      <c r="C1377" s="15" t="s">
        <v>192</v>
      </c>
      <c r="D1377" s="29" t="s">
        <v>217</v>
      </c>
      <c r="E1377" s="29" t="s">
        <v>188</v>
      </c>
      <c r="F1377" s="82">
        <f t="shared" si="505"/>
        <v>157</v>
      </c>
      <c r="G1377" s="82" t="str">
        <f>IF(Table1[[#This Row],[F open]]=""," ",RANK(AD1377,$AD$5:$AD$1454,1))</f>
        <v xml:space="preserve"> </v>
      </c>
      <c r="H1377" s="82" t="str">
        <f>IF(Table1[[#This Row],[F Vet]]=""," ",RANK(AE1377,$AE$5:$AE$1454,1))</f>
        <v xml:space="preserve"> </v>
      </c>
      <c r="I1377" s="82" t="str">
        <f>IF(Table1[[#This Row],[F SuperVet]]=""," ",RANK(AF1377,$AF$5:$AF$1454,1))</f>
        <v xml:space="preserve"> </v>
      </c>
      <c r="J1377" s="82">
        <f>IF(Table1[[#This Row],[M Open]]=""," ",RANK(AG1377,$AG$5:$AG$1454,1))</f>
        <v>87</v>
      </c>
      <c r="K1377" s="82" t="str">
        <f>IF(Table1[[#This Row],[M Vet]]=""," ",RANK(AH1377,$AH$5:$AH$1454,1))</f>
        <v xml:space="preserve"> </v>
      </c>
      <c r="L1377" s="82" t="str">
        <f>IF(Table1[[#This Row],[M SuperVet]]=""," ",RANK(AI1377,$AI$5:$AI$1454,1))</f>
        <v xml:space="preserve"> </v>
      </c>
      <c r="M1377" s="74">
        <v>17</v>
      </c>
      <c r="N1377" s="74">
        <v>176</v>
      </c>
      <c r="O1377" s="74">
        <v>47</v>
      </c>
      <c r="P1377" s="74">
        <v>128</v>
      </c>
      <c r="Q1377" s="17">
        <v>515</v>
      </c>
      <c r="R1377" s="17">
        <v>139</v>
      </c>
      <c r="S1377" s="17">
        <v>104</v>
      </c>
      <c r="T1377" s="17">
        <v>179</v>
      </c>
      <c r="U1377" s="55">
        <f>+Table1[[#This Row],[Thames Turbo Sprint Triathlon]]/$M$3</f>
        <v>4.2079207920792082E-2</v>
      </c>
      <c r="V1377" s="55">
        <f t="shared" si="506"/>
        <v>1</v>
      </c>
      <c r="W1377" s="55">
        <f t="shared" si="507"/>
        <v>1</v>
      </c>
      <c r="X1377" s="55">
        <f t="shared" si="508"/>
        <v>1</v>
      </c>
      <c r="Y1377" s="55">
        <f t="shared" si="509"/>
        <v>1</v>
      </c>
      <c r="Z1377" s="55">
        <f>+Table1[[#This Row],[Hillingdon Sprint Triathlon]]/$R$3</f>
        <v>1</v>
      </c>
      <c r="AA1377" s="55">
        <f>+Table1[[#This Row],[London Fields]]/$S$3</f>
        <v>1</v>
      </c>
      <c r="AB1377" s="55">
        <f>+Table1[[#This Row],[Jekyll &amp; Hyde Park Duathlon]]/$T$3</f>
        <v>1</v>
      </c>
      <c r="AC1377" s="65">
        <f t="shared" si="510"/>
        <v>3.0420792079207919</v>
      </c>
      <c r="AD1377" s="55"/>
      <c r="AE1377" s="55"/>
      <c r="AF1377" s="55"/>
      <c r="AG1377" s="55">
        <f t="shared" si="521"/>
        <v>3.0420792079207919</v>
      </c>
      <c r="AH1377" s="55"/>
      <c r="AI1377" s="55"/>
      <c r="AJ1377" s="73">
        <f>COUNT(Table1[[#This Row],[F open]:[M SuperVet]])</f>
        <v>1</v>
      </c>
    </row>
    <row r="1378" spans="1:36" hidden="1" x14ac:dyDescent="0.2">
      <c r="A1378" s="16" t="str">
        <f t="shared" si="520"/>
        <v xml:space="preserve"> </v>
      </c>
      <c r="B1378" s="16" t="s">
        <v>220</v>
      </c>
      <c r="C1378" s="15" t="s">
        <v>144</v>
      </c>
      <c r="D1378" s="29" t="s">
        <v>217</v>
      </c>
      <c r="E1378" s="29" t="s">
        <v>188</v>
      </c>
      <c r="F1378" s="82">
        <f t="shared" si="505"/>
        <v>10</v>
      </c>
      <c r="G1378" s="82" t="str">
        <f>IF(Table1[[#This Row],[F open]]=""," ",RANK(AD1378,$AD$5:$AD$1454,1))</f>
        <v xml:space="preserve"> </v>
      </c>
      <c r="H1378" s="82" t="str">
        <f>IF(Table1[[#This Row],[F Vet]]=""," ",RANK(AE1378,$AE$5:$AE$1454,1))</f>
        <v xml:space="preserve"> </v>
      </c>
      <c r="I1378" s="82" t="str">
        <f>IF(Table1[[#This Row],[F SuperVet]]=""," ",RANK(AF1378,$AF$5:$AF$1454,1))</f>
        <v xml:space="preserve"> </v>
      </c>
      <c r="J1378" s="82">
        <f>IF(Table1[[#This Row],[M Open]]=""," ",RANK(AG1378,$AG$5:$AG$1454,1))</f>
        <v>6</v>
      </c>
      <c r="K1378" s="82" t="str">
        <f>IF(Table1[[#This Row],[M Vet]]=""," ",RANK(AH1378,$AH$5:$AH$1454,1))</f>
        <v xml:space="preserve"> </v>
      </c>
      <c r="L1378" s="82" t="str">
        <f>IF(Table1[[#This Row],[M SuperVet]]=""," ",RANK(AI1378,$AI$5:$AI$1454,1))</f>
        <v xml:space="preserve"> </v>
      </c>
      <c r="M1378" s="74">
        <v>7</v>
      </c>
      <c r="N1378" s="74">
        <v>176</v>
      </c>
      <c r="O1378" s="74">
        <v>3</v>
      </c>
      <c r="P1378" s="74">
        <v>128</v>
      </c>
      <c r="Q1378" s="17">
        <v>515</v>
      </c>
      <c r="R1378" s="17">
        <v>2</v>
      </c>
      <c r="S1378" s="17">
        <v>104</v>
      </c>
      <c r="T1378" s="17">
        <v>179</v>
      </c>
      <c r="U1378" s="55">
        <f>+Table1[[#This Row],[Thames Turbo Sprint Triathlon]]/$M$3</f>
        <v>1.7326732673267328E-2</v>
      </c>
      <c r="V1378" s="55">
        <f t="shared" si="506"/>
        <v>1</v>
      </c>
      <c r="W1378" s="55">
        <f t="shared" si="507"/>
        <v>6.3829787234042548E-2</v>
      </c>
      <c r="X1378" s="55">
        <f t="shared" si="508"/>
        <v>1</v>
      </c>
      <c r="Y1378" s="55">
        <f t="shared" si="509"/>
        <v>1</v>
      </c>
      <c r="Z1378" s="55">
        <f>+Table1[[#This Row],[Hillingdon Sprint Triathlon]]/$R$3</f>
        <v>1.4388489208633094E-2</v>
      </c>
      <c r="AA1378" s="55">
        <f>+Table1[[#This Row],[London Fields]]/$S$3</f>
        <v>1</v>
      </c>
      <c r="AB1378" s="55">
        <f>+Table1[[#This Row],[Jekyll &amp; Hyde Park Duathlon]]/$T$3</f>
        <v>1</v>
      </c>
      <c r="AC1378" s="65">
        <f t="shared" si="510"/>
        <v>1.0955450091159429</v>
      </c>
      <c r="AD1378" s="55"/>
      <c r="AE1378" s="55"/>
      <c r="AF1378" s="55"/>
      <c r="AG1378" s="55">
        <f t="shared" si="521"/>
        <v>1.0955450091159429</v>
      </c>
      <c r="AH1378" s="55"/>
      <c r="AI1378" s="55"/>
      <c r="AJ1378" s="73">
        <f>COUNT(Table1[[#This Row],[F open]:[M SuperVet]])</f>
        <v>1</v>
      </c>
    </row>
    <row r="1379" spans="1:36" hidden="1" x14ac:dyDescent="0.2">
      <c r="A1379" s="16" t="str">
        <f t="shared" si="520"/>
        <v xml:space="preserve"> </v>
      </c>
      <c r="B1379" s="16" t="s">
        <v>941</v>
      </c>
      <c r="C1379" s="15"/>
      <c r="D1379" s="29" t="s">
        <v>397</v>
      </c>
      <c r="E1379" s="29" t="s">
        <v>188</v>
      </c>
      <c r="F1379" s="82">
        <f t="shared" si="505"/>
        <v>1005</v>
      </c>
      <c r="G1379" s="82" t="str">
        <f>IF(Table1[[#This Row],[F open]]=""," ",RANK(AD1379,$AD$5:$AD$1454,1))</f>
        <v xml:space="preserve"> </v>
      </c>
      <c r="H1379" s="82" t="str">
        <f>IF(Table1[[#This Row],[F Vet]]=""," ",RANK(AE1379,$AE$5:$AE$1454,1))</f>
        <v xml:space="preserve"> </v>
      </c>
      <c r="I1379" s="82" t="str">
        <f>IF(Table1[[#This Row],[F SuperVet]]=""," ",RANK(AF1379,$AF$5:$AF$1454,1))</f>
        <v xml:space="preserve"> </v>
      </c>
      <c r="J1379" s="82" t="str">
        <f>IF(Table1[[#This Row],[M Open]]=""," ",RANK(AG1379,$AG$5:$AG$1454,1))</f>
        <v xml:space="preserve"> </v>
      </c>
      <c r="K1379" s="82">
        <f>IF(Table1[[#This Row],[M Vet]]=""," ",RANK(AH1379,$AH$5:$AH$1454,1))</f>
        <v>255</v>
      </c>
      <c r="L1379" s="82" t="str">
        <f>IF(Table1[[#This Row],[M SuperVet]]=""," ",RANK(AI1379,$AI$5:$AI$1454,1))</f>
        <v xml:space="preserve"> </v>
      </c>
      <c r="M1379" s="74">
        <v>285</v>
      </c>
      <c r="N1379" s="74">
        <v>176</v>
      </c>
      <c r="O1379" s="74">
        <v>47</v>
      </c>
      <c r="P1379" s="74">
        <v>128</v>
      </c>
      <c r="Q1379" s="17">
        <v>515</v>
      </c>
      <c r="R1379" s="17">
        <v>139</v>
      </c>
      <c r="S1379" s="17">
        <v>104</v>
      </c>
      <c r="T1379" s="17">
        <v>179</v>
      </c>
      <c r="U1379" s="55">
        <f>+Table1[[#This Row],[Thames Turbo Sprint Triathlon]]/$M$3</f>
        <v>0.70544554455445541</v>
      </c>
      <c r="V1379" s="55">
        <f t="shared" si="506"/>
        <v>1</v>
      </c>
      <c r="W1379" s="55">
        <f t="shared" si="507"/>
        <v>1</v>
      </c>
      <c r="X1379" s="55">
        <f t="shared" si="508"/>
        <v>1</v>
      </c>
      <c r="Y1379" s="55">
        <f t="shared" si="509"/>
        <v>1</v>
      </c>
      <c r="Z1379" s="55">
        <f>+Table1[[#This Row],[Hillingdon Sprint Triathlon]]/$R$3</f>
        <v>1</v>
      </c>
      <c r="AA1379" s="55">
        <f>+Table1[[#This Row],[London Fields]]/$S$3</f>
        <v>1</v>
      </c>
      <c r="AB1379" s="55">
        <f>+Table1[[#This Row],[Jekyll &amp; Hyde Park Duathlon]]/$T$3</f>
        <v>1</v>
      </c>
      <c r="AC1379" s="65">
        <f t="shared" si="510"/>
        <v>3.7054455445544554</v>
      </c>
      <c r="AD1379" s="55"/>
      <c r="AE1379" s="55"/>
      <c r="AF1379" s="55"/>
      <c r="AG1379" s="55"/>
      <c r="AH1379" s="55">
        <f>+AC1379</f>
        <v>3.7054455445544554</v>
      </c>
      <c r="AI1379" s="55"/>
      <c r="AJ1379" s="73">
        <f>COUNT(Table1[[#This Row],[F open]:[M SuperVet]])</f>
        <v>1</v>
      </c>
    </row>
    <row r="1380" spans="1:36" hidden="1" x14ac:dyDescent="0.2">
      <c r="A1380" s="16" t="str">
        <f t="shared" si="520"/>
        <v xml:space="preserve"> </v>
      </c>
      <c r="B1380" s="16" t="s">
        <v>1804</v>
      </c>
      <c r="C1380" s="15"/>
      <c r="D1380" s="29" t="s">
        <v>217</v>
      </c>
      <c r="E1380" s="29" t="s">
        <v>188</v>
      </c>
      <c r="F1380" s="82">
        <f t="shared" si="505"/>
        <v>804</v>
      </c>
      <c r="G1380" s="82" t="str">
        <f>IF(Table1[[#This Row],[F open]]=""," ",RANK(AD1380,$AD$5:$AD$1454,1))</f>
        <v xml:space="preserve"> </v>
      </c>
      <c r="H1380" s="82" t="str">
        <f>IF(Table1[[#This Row],[F Vet]]=""," ",RANK(AE1380,$AE$5:$AE$1454,1))</f>
        <v xml:space="preserve"> </v>
      </c>
      <c r="I1380" s="82" t="str">
        <f>IF(Table1[[#This Row],[F SuperVet]]=""," ",RANK(AF1380,$AF$5:$AF$1454,1))</f>
        <v xml:space="preserve"> </v>
      </c>
      <c r="J1380" s="82">
        <f>IF(Table1[[#This Row],[M Open]]=""," ",RANK(AG1380,$AG$5:$AG$1454,1))</f>
        <v>423</v>
      </c>
      <c r="K1380" s="82" t="str">
        <f>IF(Table1[[#This Row],[M Vet]]=""," ",RANK(AH1380,$AH$5:$AH$1454,1))</f>
        <v xml:space="preserve"> </v>
      </c>
      <c r="L1380" s="82" t="str">
        <f>IF(Table1[[#This Row],[M SuperVet]]=""," ",RANK(AI1380,$AI$5:$AI$1454,1))</f>
        <v xml:space="preserve"> </v>
      </c>
      <c r="M1380" s="74">
        <v>404</v>
      </c>
      <c r="N1380" s="74">
        <v>176</v>
      </c>
      <c r="O1380" s="74">
        <v>47</v>
      </c>
      <c r="P1380" s="74">
        <v>128</v>
      </c>
      <c r="Q1380" s="17">
        <v>292</v>
      </c>
      <c r="R1380" s="17">
        <v>139</v>
      </c>
      <c r="S1380" s="17">
        <v>104</v>
      </c>
      <c r="T1380" s="17">
        <v>179</v>
      </c>
      <c r="U1380" s="55">
        <f>+Table1[[#This Row],[Thames Turbo Sprint Triathlon]]/$M$3</f>
        <v>1</v>
      </c>
      <c r="V1380" s="55">
        <f t="shared" si="506"/>
        <v>1</v>
      </c>
      <c r="W1380" s="55">
        <f t="shared" si="507"/>
        <v>1</v>
      </c>
      <c r="X1380" s="55">
        <f t="shared" si="508"/>
        <v>1</v>
      </c>
      <c r="Y1380" s="55">
        <f t="shared" si="509"/>
        <v>0.56699029126213596</v>
      </c>
      <c r="Z1380" s="55">
        <f>+Table1[[#This Row],[Hillingdon Sprint Triathlon]]/$R$3</f>
        <v>1</v>
      </c>
      <c r="AA1380" s="55">
        <f>+Table1[[#This Row],[London Fields]]/$S$3</f>
        <v>1</v>
      </c>
      <c r="AB1380" s="55">
        <f>+Table1[[#This Row],[Jekyll &amp; Hyde Park Duathlon]]/$T$3</f>
        <v>1</v>
      </c>
      <c r="AC1380" s="65">
        <f t="shared" si="510"/>
        <v>3.5669902912621358</v>
      </c>
      <c r="AD1380" s="55"/>
      <c r="AE1380" s="55"/>
      <c r="AF1380" s="55"/>
      <c r="AG1380" s="55">
        <f>+AC1380</f>
        <v>3.5669902912621358</v>
      </c>
      <c r="AH1380" s="55"/>
      <c r="AI1380" s="55"/>
      <c r="AJ1380" s="73">
        <f>COUNT(Table1[[#This Row],[F open]:[M SuperVet]])</f>
        <v>1</v>
      </c>
    </row>
    <row r="1381" spans="1:36" hidden="1" x14ac:dyDescent="0.2">
      <c r="A1381" s="16" t="str">
        <f t="shared" si="520"/>
        <v xml:space="preserve"> </v>
      </c>
      <c r="B1381" s="16" t="s">
        <v>393</v>
      </c>
      <c r="C1381" s="15" t="s">
        <v>122</v>
      </c>
      <c r="D1381" s="29" t="s">
        <v>1059</v>
      </c>
      <c r="E1381" s="29" t="s">
        <v>188</v>
      </c>
      <c r="F1381" s="82">
        <f t="shared" si="505"/>
        <v>374</v>
      </c>
      <c r="G1381" s="82" t="str">
        <f>IF(Table1[[#This Row],[F open]]=""," ",RANK(AD1381,$AD$5:$AD$1454,1))</f>
        <v xml:space="preserve"> </v>
      </c>
      <c r="H1381" s="82" t="str">
        <f>IF(Table1[[#This Row],[F Vet]]=""," ",RANK(AE1381,$AE$5:$AE$1454,1))</f>
        <v xml:space="preserve"> </v>
      </c>
      <c r="I1381" s="82" t="str">
        <f>IF(Table1[[#This Row],[F SuperVet]]=""," ",RANK(AF1381,$AF$5:$AF$1454,1))</f>
        <v xml:space="preserve"> </v>
      </c>
      <c r="J1381" s="82" t="str">
        <f>IF(Table1[[#This Row],[M Open]]=""," ",RANK(AG1381,$AG$5:$AG$1454,1))</f>
        <v xml:space="preserve"> </v>
      </c>
      <c r="K1381" s="82" t="str">
        <f>IF(Table1[[#This Row],[M Vet]]=""," ",RANK(AH1381,$AH$5:$AH$1454,1))</f>
        <v xml:space="preserve"> </v>
      </c>
      <c r="L1381" s="82">
        <f>IF(Table1[[#This Row],[M SuperVet]]=""," ",RANK(AI1381,$AI$5:$AI$1454,1))</f>
        <v>23</v>
      </c>
      <c r="M1381" s="74">
        <v>92</v>
      </c>
      <c r="N1381" s="74">
        <v>176</v>
      </c>
      <c r="O1381" s="74">
        <v>47</v>
      </c>
      <c r="P1381" s="74">
        <v>128</v>
      </c>
      <c r="Q1381" s="17">
        <v>515</v>
      </c>
      <c r="R1381" s="17">
        <v>139</v>
      </c>
      <c r="S1381" s="17">
        <v>104</v>
      </c>
      <c r="T1381" s="17">
        <v>179</v>
      </c>
      <c r="U1381" s="55">
        <f>+Table1[[#This Row],[Thames Turbo Sprint Triathlon]]/$M$3</f>
        <v>0.22772277227722773</v>
      </c>
      <c r="V1381" s="55">
        <f t="shared" si="506"/>
        <v>1</v>
      </c>
      <c r="W1381" s="55">
        <f t="shared" si="507"/>
        <v>1</v>
      </c>
      <c r="X1381" s="55">
        <f t="shared" si="508"/>
        <v>1</v>
      </c>
      <c r="Y1381" s="55">
        <f t="shared" si="509"/>
        <v>1</v>
      </c>
      <c r="Z1381" s="55">
        <f>+Table1[[#This Row],[Hillingdon Sprint Triathlon]]/$R$3</f>
        <v>1</v>
      </c>
      <c r="AA1381" s="55">
        <f>+Table1[[#This Row],[London Fields]]/$S$3</f>
        <v>1</v>
      </c>
      <c r="AB1381" s="55">
        <f>+Table1[[#This Row],[Jekyll &amp; Hyde Park Duathlon]]/$T$3</f>
        <v>1</v>
      </c>
      <c r="AC1381" s="65">
        <f t="shared" si="510"/>
        <v>3.2277227722772279</v>
      </c>
      <c r="AD1381" s="55"/>
      <c r="AE1381" s="55"/>
      <c r="AF1381" s="55"/>
      <c r="AG1381" s="55"/>
      <c r="AH1381" s="55"/>
      <c r="AI1381" s="55">
        <f>+AC1381</f>
        <v>3.2277227722772279</v>
      </c>
      <c r="AJ1381" s="73">
        <f>COUNT(Table1[[#This Row],[F open]:[M SuperVet]])</f>
        <v>1</v>
      </c>
    </row>
    <row r="1382" spans="1:36" hidden="1" x14ac:dyDescent="0.2">
      <c r="A1382" s="16" t="str">
        <f t="shared" si="520"/>
        <v xml:space="preserve"> </v>
      </c>
      <c r="B1382" s="16" t="s">
        <v>796</v>
      </c>
      <c r="C1382" s="15" t="s">
        <v>766</v>
      </c>
      <c r="D1382" s="29" t="s">
        <v>217</v>
      </c>
      <c r="E1382" s="29" t="s">
        <v>188</v>
      </c>
      <c r="F1382" s="82">
        <f t="shared" si="505"/>
        <v>377</v>
      </c>
      <c r="G1382" s="82" t="str">
        <f>IF(Table1[[#This Row],[F open]]=""," ",RANK(AD1382,$AD$5:$AD$1454,1))</f>
        <v xml:space="preserve"> </v>
      </c>
      <c r="H1382" s="82" t="str">
        <f>IF(Table1[[#This Row],[F Vet]]=""," ",RANK(AE1382,$AE$5:$AE$1454,1))</f>
        <v xml:space="preserve"> </v>
      </c>
      <c r="I1382" s="82" t="str">
        <f>IF(Table1[[#This Row],[F SuperVet]]=""," ",RANK(AF1382,$AF$5:$AF$1454,1))</f>
        <v xml:space="preserve"> </v>
      </c>
      <c r="J1382" s="82">
        <f>IF(Table1[[#This Row],[M Open]]=""," ",RANK(AG1382,$AG$5:$AG$1454,1))</f>
        <v>220</v>
      </c>
      <c r="K1382" s="82" t="str">
        <f>IF(Table1[[#This Row],[M Vet]]=""," ",RANK(AH1382,$AH$5:$AH$1454,1))</f>
        <v xml:space="preserve"> </v>
      </c>
      <c r="L1382" s="82" t="str">
        <f>IF(Table1[[#This Row],[M SuperVet]]=""," ",RANK(AI1382,$AI$5:$AI$1454,1))</f>
        <v xml:space="preserve"> </v>
      </c>
      <c r="M1382" s="74">
        <v>93</v>
      </c>
      <c r="N1382" s="74">
        <v>176</v>
      </c>
      <c r="O1382" s="74">
        <v>47</v>
      </c>
      <c r="P1382" s="74">
        <v>128</v>
      </c>
      <c r="Q1382" s="17">
        <v>515</v>
      </c>
      <c r="R1382" s="17">
        <v>139</v>
      </c>
      <c r="S1382" s="17">
        <v>104</v>
      </c>
      <c r="T1382" s="17">
        <v>179</v>
      </c>
      <c r="U1382" s="55">
        <f>+Table1[[#This Row],[Thames Turbo Sprint Triathlon]]/$M$3</f>
        <v>0.23019801980198021</v>
      </c>
      <c r="V1382" s="55">
        <f t="shared" si="506"/>
        <v>1</v>
      </c>
      <c r="W1382" s="55">
        <f t="shared" si="507"/>
        <v>1</v>
      </c>
      <c r="X1382" s="55">
        <f t="shared" si="508"/>
        <v>1</v>
      </c>
      <c r="Y1382" s="55">
        <f t="shared" si="509"/>
        <v>1</v>
      </c>
      <c r="Z1382" s="55">
        <f>+Table1[[#This Row],[Hillingdon Sprint Triathlon]]/$R$3</f>
        <v>1</v>
      </c>
      <c r="AA1382" s="55">
        <f>+Table1[[#This Row],[London Fields]]/$S$3</f>
        <v>1</v>
      </c>
      <c r="AB1382" s="55">
        <f>+Table1[[#This Row],[Jekyll &amp; Hyde Park Duathlon]]/$T$3</f>
        <v>1</v>
      </c>
      <c r="AC1382" s="65">
        <f t="shared" si="510"/>
        <v>3.2301980198019802</v>
      </c>
      <c r="AD1382" s="55"/>
      <c r="AE1382" s="55"/>
      <c r="AF1382" s="55"/>
      <c r="AG1382" s="55">
        <f>+AC1382</f>
        <v>3.2301980198019802</v>
      </c>
      <c r="AH1382" s="55"/>
      <c r="AI1382" s="55"/>
      <c r="AJ1382" s="73">
        <f>COUNT(Table1[[#This Row],[F open]:[M SuperVet]])</f>
        <v>1</v>
      </c>
    </row>
    <row r="1383" spans="1:36" hidden="1" x14ac:dyDescent="0.2">
      <c r="A1383" s="16" t="str">
        <f t="shared" si="520"/>
        <v xml:space="preserve"> </v>
      </c>
      <c r="B1383" s="16" t="s">
        <v>1633</v>
      </c>
      <c r="C1383" s="15"/>
      <c r="D1383" s="29" t="s">
        <v>1059</v>
      </c>
      <c r="E1383" s="29" t="s">
        <v>188</v>
      </c>
      <c r="F1383" s="82">
        <f t="shared" si="505"/>
        <v>182</v>
      </c>
      <c r="G1383" s="82" t="str">
        <f>IF(Table1[[#This Row],[F open]]=""," ",RANK(AD1383,$AD$5:$AD$1454,1))</f>
        <v xml:space="preserve"> </v>
      </c>
      <c r="H1383" s="82" t="str">
        <f>IF(Table1[[#This Row],[F Vet]]=""," ",RANK(AE1383,$AE$5:$AE$1454,1))</f>
        <v xml:space="preserve"> </v>
      </c>
      <c r="I1383" s="82" t="str">
        <f>IF(Table1[[#This Row],[F SuperVet]]=""," ",RANK(AF1383,$AF$5:$AF$1454,1))</f>
        <v xml:space="preserve"> </v>
      </c>
      <c r="J1383" s="82" t="str">
        <f>IF(Table1[[#This Row],[M Open]]=""," ",RANK(AG1383,$AG$5:$AG$1454,1))</f>
        <v xml:space="preserve"> </v>
      </c>
      <c r="K1383" s="82" t="str">
        <f>IF(Table1[[#This Row],[M Vet]]=""," ",RANK(AH1383,$AH$5:$AH$1454,1))</f>
        <v xml:space="preserve"> </v>
      </c>
      <c r="L1383" s="82">
        <f>IF(Table1[[#This Row],[M SuperVet]]=""," ",RANK(AI1383,$AI$5:$AI$1454,1))</f>
        <v>12</v>
      </c>
      <c r="M1383" s="74">
        <v>404</v>
      </c>
      <c r="N1383" s="74">
        <v>176</v>
      </c>
      <c r="O1383" s="74">
        <v>47</v>
      </c>
      <c r="P1383" s="74">
        <v>128</v>
      </c>
      <c r="Q1383" s="17">
        <v>35</v>
      </c>
      <c r="R1383" s="17">
        <v>139</v>
      </c>
      <c r="S1383" s="17">
        <v>104</v>
      </c>
      <c r="T1383" s="17">
        <v>179</v>
      </c>
      <c r="U1383" s="55">
        <f>+Table1[[#This Row],[Thames Turbo Sprint Triathlon]]/$M$3</f>
        <v>1</v>
      </c>
      <c r="V1383" s="55">
        <f t="shared" si="506"/>
        <v>1</v>
      </c>
      <c r="W1383" s="55">
        <f t="shared" si="507"/>
        <v>1</v>
      </c>
      <c r="X1383" s="55">
        <f t="shared" si="508"/>
        <v>1</v>
      </c>
      <c r="Y1383" s="55">
        <f t="shared" si="509"/>
        <v>6.7961165048543687E-2</v>
      </c>
      <c r="Z1383" s="55">
        <f>+Table1[[#This Row],[Hillingdon Sprint Triathlon]]/$R$3</f>
        <v>1</v>
      </c>
      <c r="AA1383" s="55">
        <f>+Table1[[#This Row],[London Fields]]/$S$3</f>
        <v>1</v>
      </c>
      <c r="AB1383" s="55">
        <f>+Table1[[#This Row],[Jekyll &amp; Hyde Park Duathlon]]/$T$3</f>
        <v>1</v>
      </c>
      <c r="AC1383" s="65">
        <f t="shared" si="510"/>
        <v>3.0679611650485437</v>
      </c>
      <c r="AD1383" s="55"/>
      <c r="AE1383" s="55"/>
      <c r="AF1383" s="55"/>
      <c r="AG1383" s="55"/>
      <c r="AH1383" s="55"/>
      <c r="AI1383" s="55">
        <f t="shared" ref="AI1383:AI1384" si="522">+AC1383</f>
        <v>3.0679611650485437</v>
      </c>
      <c r="AJ1383" s="73">
        <f>COUNT(Table1[[#This Row],[F open]:[M SuperVet]])</f>
        <v>1</v>
      </c>
    </row>
    <row r="1384" spans="1:36" hidden="1" x14ac:dyDescent="0.2">
      <c r="A1384" s="16" t="str">
        <f t="shared" si="520"/>
        <v xml:space="preserve"> </v>
      </c>
      <c r="B1384" s="16" t="s">
        <v>1869</v>
      </c>
      <c r="C1384" s="15" t="s">
        <v>1615</v>
      </c>
      <c r="D1384" s="29" t="s">
        <v>1059</v>
      </c>
      <c r="E1384" s="29" t="s">
        <v>188</v>
      </c>
      <c r="F1384" s="82">
        <f t="shared" si="505"/>
        <v>1042</v>
      </c>
      <c r="G1384" s="82" t="str">
        <f>IF(Table1[[#This Row],[F open]]=""," ",RANK(AD1384,$AD$5:$AD$1454,1))</f>
        <v xml:space="preserve"> </v>
      </c>
      <c r="H1384" s="82" t="str">
        <f>IF(Table1[[#This Row],[F Vet]]=""," ",RANK(AE1384,$AE$5:$AE$1454,1))</f>
        <v xml:space="preserve"> </v>
      </c>
      <c r="I1384" s="82" t="str">
        <f>IF(Table1[[#This Row],[F SuperVet]]=""," ",RANK(AF1384,$AF$5:$AF$1454,1))</f>
        <v xml:space="preserve"> </v>
      </c>
      <c r="J1384" s="82" t="str">
        <f>IF(Table1[[#This Row],[M Open]]=""," ",RANK(AG1384,$AG$5:$AG$1454,1))</f>
        <v xml:space="preserve"> </v>
      </c>
      <c r="K1384" s="82" t="str">
        <f>IF(Table1[[#This Row],[M Vet]]=""," ",RANK(AH1384,$AH$5:$AH$1454,1))</f>
        <v xml:space="preserve"> </v>
      </c>
      <c r="L1384" s="82">
        <f>IF(Table1[[#This Row],[M SuperVet]]=""," ",RANK(AI1384,$AI$5:$AI$1454,1))</f>
        <v>62</v>
      </c>
      <c r="M1384" s="74">
        <v>404</v>
      </c>
      <c r="N1384" s="74">
        <v>176</v>
      </c>
      <c r="O1384" s="74">
        <v>47</v>
      </c>
      <c r="P1384" s="74">
        <v>128</v>
      </c>
      <c r="Q1384" s="17">
        <v>377</v>
      </c>
      <c r="R1384" s="17">
        <v>139</v>
      </c>
      <c r="S1384" s="17">
        <v>104</v>
      </c>
      <c r="T1384" s="17">
        <v>179</v>
      </c>
      <c r="U1384" s="55">
        <f>+Table1[[#This Row],[Thames Turbo Sprint Triathlon]]/$M$3</f>
        <v>1</v>
      </c>
      <c r="V1384" s="55">
        <f t="shared" si="506"/>
        <v>1</v>
      </c>
      <c r="W1384" s="55">
        <f t="shared" si="507"/>
        <v>1</v>
      </c>
      <c r="X1384" s="55">
        <f t="shared" si="508"/>
        <v>1</v>
      </c>
      <c r="Y1384" s="55">
        <f t="shared" si="509"/>
        <v>0.73203883495145627</v>
      </c>
      <c r="Z1384" s="55">
        <f>+Table1[[#This Row],[Hillingdon Sprint Triathlon]]/$R$3</f>
        <v>1</v>
      </c>
      <c r="AA1384" s="55">
        <f>+Table1[[#This Row],[London Fields]]/$S$3</f>
        <v>1</v>
      </c>
      <c r="AB1384" s="55">
        <f>+Table1[[#This Row],[Jekyll &amp; Hyde Park Duathlon]]/$T$3</f>
        <v>1</v>
      </c>
      <c r="AC1384" s="65">
        <f t="shared" si="510"/>
        <v>3.7320388349514562</v>
      </c>
      <c r="AD1384" s="55"/>
      <c r="AE1384" s="55"/>
      <c r="AF1384" s="55"/>
      <c r="AG1384" s="55"/>
      <c r="AH1384" s="55"/>
      <c r="AI1384" s="55">
        <f t="shared" si="522"/>
        <v>3.7320388349514562</v>
      </c>
      <c r="AJ1384" s="73">
        <f>COUNT(Table1[[#This Row],[F open]:[M SuperVet]])</f>
        <v>1</v>
      </c>
    </row>
    <row r="1385" spans="1:36" hidden="1" x14ac:dyDescent="0.2">
      <c r="A1385" s="16" t="str">
        <f t="shared" si="520"/>
        <v xml:space="preserve"> </v>
      </c>
      <c r="B1385" s="16" t="s">
        <v>639</v>
      </c>
      <c r="C1385" s="15" t="s">
        <v>53</v>
      </c>
      <c r="D1385" s="29" t="s">
        <v>217</v>
      </c>
      <c r="E1385" s="29" t="s">
        <v>1530</v>
      </c>
      <c r="F1385" s="82">
        <f t="shared" si="505"/>
        <v>250</v>
      </c>
      <c r="G1385" s="82" t="str">
        <f>IF(Table1[[#This Row],[F open]]=""," ",RANK(AD1385,$AD$5:$AD$1454,1))</f>
        <v xml:space="preserve"> </v>
      </c>
      <c r="H1385" s="82" t="str">
        <f>IF(Table1[[#This Row],[F Vet]]=""," ",RANK(AE1385,$AE$5:$AE$1454,1))</f>
        <v xml:space="preserve"> </v>
      </c>
      <c r="I1385" s="82" t="str">
        <f>IF(Table1[[#This Row],[F SuperVet]]=""," ",RANK(AF1385,$AF$5:$AF$1454,1))</f>
        <v xml:space="preserve"> </v>
      </c>
      <c r="J1385" s="82">
        <f>IF(Table1[[#This Row],[M Open]]=""," ",RANK(AG1385,$AG$5:$AG$1454,1))</f>
        <v>150</v>
      </c>
      <c r="K1385" s="82" t="str">
        <f>IF(Table1[[#This Row],[M Vet]]=""," ",RANK(AH1385,$AH$5:$AH$1454,1))</f>
        <v xml:space="preserve"> </v>
      </c>
      <c r="L1385" s="82" t="str">
        <f>IF(Table1[[#This Row],[M SuperVet]]=""," ",RANK(AI1385,$AI$5:$AI$1454,1))</f>
        <v xml:space="preserve"> </v>
      </c>
      <c r="M1385" s="74">
        <v>404</v>
      </c>
      <c r="N1385" s="74">
        <v>176</v>
      </c>
      <c r="O1385" s="74">
        <v>47</v>
      </c>
      <c r="P1385" s="74">
        <v>128</v>
      </c>
      <c r="Q1385" s="17">
        <v>515</v>
      </c>
      <c r="R1385" s="17">
        <v>18</v>
      </c>
      <c r="S1385" s="17">
        <v>104</v>
      </c>
      <c r="T1385" s="17">
        <v>179</v>
      </c>
      <c r="U1385" s="55">
        <f>+Table1[[#This Row],[Thames Turbo Sprint Triathlon]]/$M$3</f>
        <v>1</v>
      </c>
      <c r="V1385" s="55">
        <f t="shared" si="506"/>
        <v>1</v>
      </c>
      <c r="W1385" s="55">
        <f t="shared" si="507"/>
        <v>1</v>
      </c>
      <c r="X1385" s="55">
        <f t="shared" si="508"/>
        <v>1</v>
      </c>
      <c r="Y1385" s="55">
        <f t="shared" si="509"/>
        <v>1</v>
      </c>
      <c r="Z1385" s="55">
        <f>+Table1[[#This Row],[Hillingdon Sprint Triathlon]]/$R$3</f>
        <v>0.12949640287769784</v>
      </c>
      <c r="AA1385" s="55">
        <f>+Table1[[#This Row],[London Fields]]/$S$3</f>
        <v>1</v>
      </c>
      <c r="AB1385" s="55">
        <f>+Table1[[#This Row],[Jekyll &amp; Hyde Park Duathlon]]/$T$3</f>
        <v>1</v>
      </c>
      <c r="AC1385" s="65">
        <f t="shared" si="510"/>
        <v>3.1294964028776979</v>
      </c>
      <c r="AD1385" s="55"/>
      <c r="AE1385" s="55"/>
      <c r="AF1385" s="55"/>
      <c r="AG1385" s="55">
        <f t="shared" ref="AG1385:AG1386" si="523">+AC1385</f>
        <v>3.1294964028776979</v>
      </c>
      <c r="AH1385" s="55"/>
      <c r="AI1385" s="55"/>
      <c r="AJ1385" s="73">
        <f>COUNT(Table1[[#This Row],[F open]:[M SuperVet]])</f>
        <v>1</v>
      </c>
    </row>
    <row r="1386" spans="1:36" hidden="1" x14ac:dyDescent="0.2">
      <c r="A1386" s="16" t="str">
        <f t="shared" si="520"/>
        <v xml:space="preserve"> </v>
      </c>
      <c r="B1386" s="16" t="s">
        <v>1751</v>
      </c>
      <c r="C1386" s="15"/>
      <c r="D1386" s="29" t="s">
        <v>217</v>
      </c>
      <c r="E1386" s="29" t="s">
        <v>188</v>
      </c>
      <c r="F1386" s="82">
        <f t="shared" si="505"/>
        <v>617</v>
      </c>
      <c r="G1386" s="82" t="str">
        <f>IF(Table1[[#This Row],[F open]]=""," ",RANK(AD1386,$AD$5:$AD$1454,1))</f>
        <v xml:space="preserve"> </v>
      </c>
      <c r="H1386" s="82" t="str">
        <f>IF(Table1[[#This Row],[F Vet]]=""," ",RANK(AE1386,$AE$5:$AE$1454,1))</f>
        <v xml:space="preserve"> </v>
      </c>
      <c r="I1386" s="82" t="str">
        <f>IF(Table1[[#This Row],[F SuperVet]]=""," ",RANK(AF1386,$AF$5:$AF$1454,1))</f>
        <v xml:space="preserve"> </v>
      </c>
      <c r="J1386" s="82">
        <f>IF(Table1[[#This Row],[M Open]]=""," ",RANK(AG1386,$AG$5:$AG$1454,1))</f>
        <v>339</v>
      </c>
      <c r="K1386" s="82" t="str">
        <f>IF(Table1[[#This Row],[M Vet]]=""," ",RANK(AH1386,$AH$5:$AH$1454,1))</f>
        <v xml:space="preserve"> </v>
      </c>
      <c r="L1386" s="82" t="str">
        <f>IF(Table1[[#This Row],[M SuperVet]]=""," ",RANK(AI1386,$AI$5:$AI$1454,1))</f>
        <v xml:space="preserve"> </v>
      </c>
      <c r="M1386" s="74">
        <v>404</v>
      </c>
      <c r="N1386" s="74">
        <v>176</v>
      </c>
      <c r="O1386" s="74">
        <v>47</v>
      </c>
      <c r="P1386" s="74">
        <v>128</v>
      </c>
      <c r="Q1386" s="17">
        <v>217</v>
      </c>
      <c r="R1386" s="17">
        <v>139</v>
      </c>
      <c r="S1386" s="17">
        <v>104</v>
      </c>
      <c r="T1386" s="17">
        <v>179</v>
      </c>
      <c r="U1386" s="55">
        <f>+Table1[[#This Row],[Thames Turbo Sprint Triathlon]]/$M$3</f>
        <v>1</v>
      </c>
      <c r="V1386" s="55">
        <f t="shared" si="506"/>
        <v>1</v>
      </c>
      <c r="W1386" s="55">
        <f t="shared" si="507"/>
        <v>1</v>
      </c>
      <c r="X1386" s="55">
        <f t="shared" si="508"/>
        <v>1</v>
      </c>
      <c r="Y1386" s="55">
        <f t="shared" si="509"/>
        <v>0.42135922330097086</v>
      </c>
      <c r="Z1386" s="55">
        <f>+Table1[[#This Row],[Hillingdon Sprint Triathlon]]/$R$3</f>
        <v>1</v>
      </c>
      <c r="AA1386" s="55">
        <f>+Table1[[#This Row],[London Fields]]/$S$3</f>
        <v>1</v>
      </c>
      <c r="AB1386" s="55">
        <f>+Table1[[#This Row],[Jekyll &amp; Hyde Park Duathlon]]/$T$3</f>
        <v>1</v>
      </c>
      <c r="AC1386" s="65">
        <f t="shared" si="510"/>
        <v>3.4213592233009709</v>
      </c>
      <c r="AD1386" s="55"/>
      <c r="AE1386" s="55"/>
      <c r="AF1386" s="55"/>
      <c r="AG1386" s="55">
        <f t="shared" si="523"/>
        <v>3.4213592233009709</v>
      </c>
      <c r="AH1386" s="55"/>
      <c r="AI1386" s="55"/>
      <c r="AJ1386" s="73">
        <f>COUNT(Table1[[#This Row],[F open]:[M SuperVet]])</f>
        <v>1</v>
      </c>
    </row>
    <row r="1387" spans="1:36" hidden="1" x14ac:dyDescent="0.2">
      <c r="A1387" s="16" t="str">
        <f t="shared" si="520"/>
        <v xml:space="preserve"> </v>
      </c>
      <c r="B1387" s="16" t="s">
        <v>503</v>
      </c>
      <c r="C1387" s="15"/>
      <c r="D1387" s="29" t="s">
        <v>397</v>
      </c>
      <c r="E1387" s="29" t="s">
        <v>188</v>
      </c>
      <c r="F1387" s="82">
        <f t="shared" si="505"/>
        <v>313</v>
      </c>
      <c r="G1387" s="82" t="str">
        <f>IF(Table1[[#This Row],[F open]]=""," ",RANK(AD1387,$AD$5:$AD$1454,1))</f>
        <v xml:space="preserve"> </v>
      </c>
      <c r="H1387" s="82" t="str">
        <f>IF(Table1[[#This Row],[F Vet]]=""," ",RANK(AE1387,$AE$5:$AE$1454,1))</f>
        <v xml:space="preserve"> </v>
      </c>
      <c r="I1387" s="82" t="str">
        <f>IF(Table1[[#This Row],[F SuperVet]]=""," ",RANK(AF1387,$AF$5:$AF$1454,1))</f>
        <v xml:space="preserve"> </v>
      </c>
      <c r="J1387" s="82" t="str">
        <f>IF(Table1[[#This Row],[M Open]]=""," ",RANK(AG1387,$AG$5:$AG$1454,1))</f>
        <v xml:space="preserve"> </v>
      </c>
      <c r="K1387" s="82">
        <f>IF(Table1[[#This Row],[M Vet]]=""," ",RANK(AH1387,$AH$5:$AH$1454,1))</f>
        <v>73</v>
      </c>
      <c r="L1387" s="82" t="str">
        <f>IF(Table1[[#This Row],[M SuperVet]]=""," ",RANK(AI1387,$AI$5:$AI$1454,1))</f>
        <v xml:space="preserve"> </v>
      </c>
      <c r="M1387" s="74">
        <v>404</v>
      </c>
      <c r="N1387" s="74">
        <v>176</v>
      </c>
      <c r="O1387" s="74">
        <v>47</v>
      </c>
      <c r="P1387" s="74">
        <v>128</v>
      </c>
      <c r="Q1387" s="17">
        <v>92</v>
      </c>
      <c r="R1387" s="17">
        <v>139</v>
      </c>
      <c r="S1387" s="17">
        <v>104</v>
      </c>
      <c r="T1387" s="17">
        <v>179</v>
      </c>
      <c r="U1387" s="55">
        <f>+Table1[[#This Row],[Thames Turbo Sprint Triathlon]]/$M$3</f>
        <v>1</v>
      </c>
      <c r="V1387" s="55">
        <f t="shared" si="506"/>
        <v>1</v>
      </c>
      <c r="W1387" s="55">
        <f t="shared" si="507"/>
        <v>1</v>
      </c>
      <c r="X1387" s="55">
        <f t="shared" si="508"/>
        <v>1</v>
      </c>
      <c r="Y1387" s="55">
        <f t="shared" si="509"/>
        <v>0.17864077669902911</v>
      </c>
      <c r="Z1387" s="55">
        <f>+Table1[[#This Row],[Hillingdon Sprint Triathlon]]/$R$3</f>
        <v>1</v>
      </c>
      <c r="AA1387" s="55">
        <f>+Table1[[#This Row],[London Fields]]/$S$3</f>
        <v>1</v>
      </c>
      <c r="AB1387" s="55">
        <f>+Table1[[#This Row],[Jekyll &amp; Hyde Park Duathlon]]/$T$3</f>
        <v>1</v>
      </c>
      <c r="AC1387" s="65">
        <f t="shared" si="510"/>
        <v>3.1786407766990292</v>
      </c>
      <c r="AD1387" s="55"/>
      <c r="AE1387" s="55"/>
      <c r="AF1387" s="55"/>
      <c r="AG1387" s="55"/>
      <c r="AH1387" s="55">
        <f>+AC1387</f>
        <v>3.1786407766990292</v>
      </c>
      <c r="AI1387" s="55"/>
      <c r="AJ1387" s="73">
        <f>COUNT(Table1[[#This Row],[F open]:[M SuperVet]])</f>
        <v>1</v>
      </c>
    </row>
    <row r="1388" spans="1:36" hidden="1" x14ac:dyDescent="0.2">
      <c r="A1388" s="16" t="str">
        <f t="shared" si="520"/>
        <v xml:space="preserve"> </v>
      </c>
      <c r="B1388" s="16" t="s">
        <v>1511</v>
      </c>
      <c r="C1388" s="15"/>
      <c r="D1388" s="29" t="s">
        <v>217</v>
      </c>
      <c r="E1388" s="29" t="s">
        <v>188</v>
      </c>
      <c r="F1388" s="82">
        <f t="shared" si="505"/>
        <v>909</v>
      </c>
      <c r="G1388" s="82" t="str">
        <f>IF(Table1[[#This Row],[F open]]=""," ",RANK(AD1388,$AD$5:$AD$1454,1))</f>
        <v xml:space="preserve"> </v>
      </c>
      <c r="H1388" s="82" t="str">
        <f>IF(Table1[[#This Row],[F Vet]]=""," ",RANK(AE1388,$AE$5:$AE$1454,1))</f>
        <v xml:space="preserve"> </v>
      </c>
      <c r="I1388" s="82" t="str">
        <f>IF(Table1[[#This Row],[F SuperVet]]=""," ",RANK(AF1388,$AF$5:$AF$1454,1))</f>
        <v xml:space="preserve"> </v>
      </c>
      <c r="J1388" s="82">
        <f>IF(Table1[[#This Row],[M Open]]=""," ",RANK(AG1388,$AG$5:$AG$1454,1))</f>
        <v>461</v>
      </c>
      <c r="K1388" s="82" t="str">
        <f>IF(Table1[[#This Row],[M Vet]]=""," ",RANK(AH1388,$AH$5:$AH$1454,1))</f>
        <v xml:space="preserve"> </v>
      </c>
      <c r="L1388" s="82" t="str">
        <f>IF(Table1[[#This Row],[M SuperVet]]=""," ",RANK(AI1388,$AI$5:$AI$1454,1))</f>
        <v xml:space="preserve"> </v>
      </c>
      <c r="M1388" s="74">
        <v>404</v>
      </c>
      <c r="N1388" s="74">
        <v>176</v>
      </c>
      <c r="O1388" s="74">
        <v>30</v>
      </c>
      <c r="P1388" s="74">
        <v>128</v>
      </c>
      <c r="Q1388" s="17">
        <v>515</v>
      </c>
      <c r="R1388" s="17">
        <v>139</v>
      </c>
      <c r="S1388" s="17">
        <v>104</v>
      </c>
      <c r="T1388" s="17">
        <v>179</v>
      </c>
      <c r="U1388" s="55">
        <f>+Table1[[#This Row],[Thames Turbo Sprint Triathlon]]/$M$3</f>
        <v>1</v>
      </c>
      <c r="V1388" s="55">
        <f t="shared" si="506"/>
        <v>1</v>
      </c>
      <c r="W1388" s="55">
        <f t="shared" si="507"/>
        <v>0.63829787234042556</v>
      </c>
      <c r="X1388" s="55">
        <f t="shared" si="508"/>
        <v>1</v>
      </c>
      <c r="Y1388" s="55">
        <f t="shared" si="509"/>
        <v>1</v>
      </c>
      <c r="Z1388" s="55">
        <f>+Table1[[#This Row],[Hillingdon Sprint Triathlon]]/$R$3</f>
        <v>1</v>
      </c>
      <c r="AA1388" s="55">
        <f>+Table1[[#This Row],[London Fields]]/$S$3</f>
        <v>1</v>
      </c>
      <c r="AB1388" s="55">
        <f>+Table1[[#This Row],[Jekyll &amp; Hyde Park Duathlon]]/$T$3</f>
        <v>1</v>
      </c>
      <c r="AC1388" s="65">
        <f t="shared" si="510"/>
        <v>3.6382978723404253</v>
      </c>
      <c r="AD1388" s="55"/>
      <c r="AE1388" s="55"/>
      <c r="AF1388" s="55"/>
      <c r="AG1388" s="55">
        <f>+AC1388</f>
        <v>3.6382978723404253</v>
      </c>
      <c r="AH1388" s="55"/>
      <c r="AI1388" s="55"/>
      <c r="AJ1388" s="73">
        <f>COUNT(Table1[[#This Row],[F open]:[M SuperVet]])</f>
        <v>1</v>
      </c>
    </row>
    <row r="1389" spans="1:36" hidden="1" x14ac:dyDescent="0.2">
      <c r="A1389" s="16" t="str">
        <f t="shared" si="520"/>
        <v xml:space="preserve"> </v>
      </c>
      <c r="B1389" s="16" t="s">
        <v>1642</v>
      </c>
      <c r="C1389" s="15"/>
      <c r="D1389" s="29" t="s">
        <v>397</v>
      </c>
      <c r="E1389" s="29" t="s">
        <v>188</v>
      </c>
      <c r="F1389" s="82">
        <f t="shared" si="505"/>
        <v>212</v>
      </c>
      <c r="G1389" s="82" t="str">
        <f>IF(Table1[[#This Row],[F open]]=""," ",RANK(AD1389,$AD$5:$AD$1454,1))</f>
        <v xml:space="preserve"> </v>
      </c>
      <c r="H1389" s="82" t="str">
        <f>IF(Table1[[#This Row],[F Vet]]=""," ",RANK(AE1389,$AE$5:$AE$1454,1))</f>
        <v xml:space="preserve"> </v>
      </c>
      <c r="I1389" s="82" t="str">
        <f>IF(Table1[[#This Row],[F SuperVet]]=""," ",RANK(AF1389,$AF$5:$AF$1454,1))</f>
        <v xml:space="preserve"> </v>
      </c>
      <c r="J1389" s="82" t="str">
        <f>IF(Table1[[#This Row],[M Open]]=""," ",RANK(AG1389,$AG$5:$AG$1454,1))</f>
        <v xml:space="preserve"> </v>
      </c>
      <c r="K1389" s="82">
        <f>IF(Table1[[#This Row],[M Vet]]=""," ",RANK(AH1389,$AH$5:$AH$1454,1))</f>
        <v>50</v>
      </c>
      <c r="L1389" s="82" t="str">
        <f>IF(Table1[[#This Row],[M SuperVet]]=""," ",RANK(AI1389,$AI$5:$AI$1454,1))</f>
        <v xml:space="preserve"> </v>
      </c>
      <c r="M1389" s="74">
        <v>404</v>
      </c>
      <c r="N1389" s="74">
        <v>176</v>
      </c>
      <c r="O1389" s="74">
        <v>47</v>
      </c>
      <c r="P1389" s="74">
        <v>128</v>
      </c>
      <c r="Q1389" s="17">
        <v>51</v>
      </c>
      <c r="R1389" s="17">
        <v>139</v>
      </c>
      <c r="S1389" s="17">
        <v>104</v>
      </c>
      <c r="T1389" s="17">
        <v>179</v>
      </c>
      <c r="U1389" s="55">
        <f>+Table1[[#This Row],[Thames Turbo Sprint Triathlon]]/$M$3</f>
        <v>1</v>
      </c>
      <c r="V1389" s="55">
        <f t="shared" si="506"/>
        <v>1</v>
      </c>
      <c r="W1389" s="55">
        <f t="shared" si="507"/>
        <v>1</v>
      </c>
      <c r="X1389" s="55">
        <f t="shared" si="508"/>
        <v>1</v>
      </c>
      <c r="Y1389" s="55">
        <f t="shared" si="509"/>
        <v>9.9029126213592236E-2</v>
      </c>
      <c r="Z1389" s="55">
        <f>+Table1[[#This Row],[Hillingdon Sprint Triathlon]]/$R$3</f>
        <v>1</v>
      </c>
      <c r="AA1389" s="55">
        <f>+Table1[[#This Row],[London Fields]]/$S$3</f>
        <v>1</v>
      </c>
      <c r="AB1389" s="55">
        <f>+Table1[[#This Row],[Jekyll &amp; Hyde Park Duathlon]]/$T$3</f>
        <v>1</v>
      </c>
      <c r="AC1389" s="65">
        <f t="shared" si="510"/>
        <v>3.0990291262135923</v>
      </c>
      <c r="AD1389" s="55"/>
      <c r="AE1389" s="55"/>
      <c r="AF1389" s="55"/>
      <c r="AG1389" s="55"/>
      <c r="AH1389" s="55">
        <f t="shared" ref="AH1389:AH1390" si="524">+AC1389</f>
        <v>3.0990291262135923</v>
      </c>
      <c r="AI1389" s="55"/>
      <c r="AJ1389" s="73">
        <f>COUNT(Table1[[#This Row],[F open]:[M SuperVet]])</f>
        <v>1</v>
      </c>
    </row>
    <row r="1390" spans="1:36" hidden="1" x14ac:dyDescent="0.2">
      <c r="A1390" s="16" t="str">
        <f t="shared" si="520"/>
        <v xml:space="preserve"> </v>
      </c>
      <c r="B1390" s="16" t="s">
        <v>328</v>
      </c>
      <c r="C1390" s="15" t="s">
        <v>219</v>
      </c>
      <c r="D1390" s="29" t="s">
        <v>397</v>
      </c>
      <c r="E1390" s="29" t="s">
        <v>188</v>
      </c>
      <c r="F1390" s="82">
        <f t="shared" si="505"/>
        <v>689</v>
      </c>
      <c r="G1390" s="82" t="str">
        <f>IF(Table1[[#This Row],[F open]]=""," ",RANK(AD1390,$AD$5:$AD$1454,1))</f>
        <v xml:space="preserve"> </v>
      </c>
      <c r="H1390" s="82" t="str">
        <f>IF(Table1[[#This Row],[F Vet]]=""," ",RANK(AE1390,$AE$5:$AE$1454,1))</f>
        <v xml:space="preserve"> </v>
      </c>
      <c r="I1390" s="82" t="str">
        <f>IF(Table1[[#This Row],[F SuperVet]]=""," ",RANK(AF1390,$AF$5:$AF$1454,1))</f>
        <v xml:space="preserve"> </v>
      </c>
      <c r="J1390" s="82" t="str">
        <f>IF(Table1[[#This Row],[M Open]]=""," ",RANK(AG1390,$AG$5:$AG$1454,1))</f>
        <v xml:space="preserve"> </v>
      </c>
      <c r="K1390" s="82">
        <f>IF(Table1[[#This Row],[M Vet]]=""," ",RANK(AH1390,$AH$5:$AH$1454,1))</f>
        <v>165</v>
      </c>
      <c r="L1390" s="82" t="str">
        <f>IF(Table1[[#This Row],[M SuperVet]]=""," ",RANK(AI1390,$AI$5:$AI$1454,1))</f>
        <v xml:space="preserve"> </v>
      </c>
      <c r="M1390" s="74">
        <v>193</v>
      </c>
      <c r="N1390" s="74">
        <v>176</v>
      </c>
      <c r="O1390" s="74">
        <v>47</v>
      </c>
      <c r="P1390" s="74">
        <v>128</v>
      </c>
      <c r="Q1390" s="17">
        <v>515</v>
      </c>
      <c r="R1390" s="17">
        <v>139</v>
      </c>
      <c r="S1390" s="17">
        <v>104</v>
      </c>
      <c r="T1390" s="17">
        <v>179</v>
      </c>
      <c r="U1390" s="55">
        <f>+Table1[[#This Row],[Thames Turbo Sprint Triathlon]]/$M$3</f>
        <v>0.4777227722772277</v>
      </c>
      <c r="V1390" s="55">
        <f t="shared" si="506"/>
        <v>1</v>
      </c>
      <c r="W1390" s="55">
        <f t="shared" si="507"/>
        <v>1</v>
      </c>
      <c r="X1390" s="55">
        <f t="shared" si="508"/>
        <v>1</v>
      </c>
      <c r="Y1390" s="55">
        <f t="shared" si="509"/>
        <v>1</v>
      </c>
      <c r="Z1390" s="55">
        <f>+Table1[[#This Row],[Hillingdon Sprint Triathlon]]/$R$3</f>
        <v>1</v>
      </c>
      <c r="AA1390" s="55">
        <f>+Table1[[#This Row],[London Fields]]/$S$3</f>
        <v>1</v>
      </c>
      <c r="AB1390" s="55">
        <f>+Table1[[#This Row],[Jekyll &amp; Hyde Park Duathlon]]/$T$3</f>
        <v>1</v>
      </c>
      <c r="AC1390" s="65">
        <f t="shared" si="510"/>
        <v>3.4777227722772279</v>
      </c>
      <c r="AD1390" s="55"/>
      <c r="AE1390" s="55"/>
      <c r="AF1390" s="55"/>
      <c r="AG1390" s="55"/>
      <c r="AH1390" s="55">
        <f t="shared" si="524"/>
        <v>3.4777227722772279</v>
      </c>
      <c r="AI1390" s="55"/>
      <c r="AJ1390" s="73">
        <f>COUNT(Table1[[#This Row],[F open]:[M SuperVet]])</f>
        <v>1</v>
      </c>
    </row>
    <row r="1391" spans="1:36" hidden="1" x14ac:dyDescent="0.2">
      <c r="A1391" s="16" t="str">
        <f t="shared" si="520"/>
        <v xml:space="preserve"> </v>
      </c>
      <c r="B1391" s="16" t="s">
        <v>866</v>
      </c>
      <c r="C1391" s="15" t="s">
        <v>132</v>
      </c>
      <c r="D1391" s="29" t="s">
        <v>217</v>
      </c>
      <c r="E1391" s="29" t="s">
        <v>188</v>
      </c>
      <c r="F1391" s="82">
        <f t="shared" si="505"/>
        <v>691</v>
      </c>
      <c r="G1391" s="82" t="str">
        <f>IF(Table1[[#This Row],[F open]]=""," ",RANK(AD1391,$AD$5:$AD$1454,1))</f>
        <v xml:space="preserve"> </v>
      </c>
      <c r="H1391" s="82" t="str">
        <f>IF(Table1[[#This Row],[F Vet]]=""," ",RANK(AE1391,$AE$5:$AE$1454,1))</f>
        <v xml:space="preserve"> </v>
      </c>
      <c r="I1391" s="82" t="str">
        <f>IF(Table1[[#This Row],[F SuperVet]]=""," ",RANK(AF1391,$AF$5:$AF$1454,1))</f>
        <v xml:space="preserve"> </v>
      </c>
      <c r="J1391" s="82">
        <f>IF(Table1[[#This Row],[M Open]]=""," ",RANK(AG1391,$AG$5:$AG$1454,1))</f>
        <v>372</v>
      </c>
      <c r="K1391" s="82" t="str">
        <f>IF(Table1[[#This Row],[M Vet]]=""," ",RANK(AH1391,$AH$5:$AH$1454,1))</f>
        <v xml:space="preserve"> </v>
      </c>
      <c r="L1391" s="82" t="str">
        <f>IF(Table1[[#This Row],[M SuperVet]]=""," ",RANK(AI1391,$AI$5:$AI$1454,1))</f>
        <v xml:space="preserve"> </v>
      </c>
      <c r="M1391" s="74">
        <v>194</v>
      </c>
      <c r="N1391" s="74">
        <v>176</v>
      </c>
      <c r="O1391" s="74">
        <v>47</v>
      </c>
      <c r="P1391" s="74">
        <v>128</v>
      </c>
      <c r="Q1391" s="17">
        <v>515</v>
      </c>
      <c r="R1391" s="17">
        <v>139</v>
      </c>
      <c r="S1391" s="17">
        <v>104</v>
      </c>
      <c r="T1391" s="17">
        <v>179</v>
      </c>
      <c r="U1391" s="55">
        <f>+Table1[[#This Row],[Thames Turbo Sprint Triathlon]]/$M$3</f>
        <v>0.48019801980198018</v>
      </c>
      <c r="V1391" s="55">
        <f t="shared" si="506"/>
        <v>1</v>
      </c>
      <c r="W1391" s="55">
        <f t="shared" si="507"/>
        <v>1</v>
      </c>
      <c r="X1391" s="55">
        <f t="shared" si="508"/>
        <v>1</v>
      </c>
      <c r="Y1391" s="55">
        <f t="shared" si="509"/>
        <v>1</v>
      </c>
      <c r="Z1391" s="55">
        <f>+Table1[[#This Row],[Hillingdon Sprint Triathlon]]/$R$3</f>
        <v>1</v>
      </c>
      <c r="AA1391" s="55">
        <f>+Table1[[#This Row],[London Fields]]/$S$3</f>
        <v>1</v>
      </c>
      <c r="AB1391" s="55">
        <f>+Table1[[#This Row],[Jekyll &amp; Hyde Park Duathlon]]/$T$3</f>
        <v>1</v>
      </c>
      <c r="AC1391" s="65">
        <f t="shared" si="510"/>
        <v>3.4801980198019802</v>
      </c>
      <c r="AD1391" s="55"/>
      <c r="AE1391" s="55"/>
      <c r="AF1391" s="55"/>
      <c r="AG1391" s="55">
        <f t="shared" ref="AG1391:AG1394" si="525">+AC1391</f>
        <v>3.4801980198019802</v>
      </c>
      <c r="AH1391" s="55"/>
      <c r="AI1391" s="55"/>
      <c r="AJ1391" s="73">
        <f>COUNT(Table1[[#This Row],[F open]:[M SuperVet]])</f>
        <v>1</v>
      </c>
    </row>
    <row r="1392" spans="1:36" hidden="1" x14ac:dyDescent="0.2">
      <c r="A1392" s="16" t="str">
        <f t="shared" si="520"/>
        <v xml:space="preserve"> </v>
      </c>
      <c r="B1392" s="16" t="s">
        <v>875</v>
      </c>
      <c r="C1392" s="15"/>
      <c r="D1392" s="29" t="s">
        <v>217</v>
      </c>
      <c r="E1392" s="29" t="s">
        <v>188</v>
      </c>
      <c r="F1392" s="82">
        <f t="shared" si="505"/>
        <v>730</v>
      </c>
      <c r="G1392" s="82" t="str">
        <f>IF(Table1[[#This Row],[F open]]=""," ",RANK(AD1392,$AD$5:$AD$1454,1))</f>
        <v xml:space="preserve"> </v>
      </c>
      <c r="H1392" s="82" t="str">
        <f>IF(Table1[[#This Row],[F Vet]]=""," ",RANK(AE1392,$AE$5:$AE$1454,1))</f>
        <v xml:space="preserve"> </v>
      </c>
      <c r="I1392" s="82" t="str">
        <f>IF(Table1[[#This Row],[F SuperVet]]=""," ",RANK(AF1392,$AF$5:$AF$1454,1))</f>
        <v xml:space="preserve"> </v>
      </c>
      <c r="J1392" s="82">
        <f>IF(Table1[[#This Row],[M Open]]=""," ",RANK(AG1392,$AG$5:$AG$1454,1))</f>
        <v>391</v>
      </c>
      <c r="K1392" s="82" t="str">
        <f>IF(Table1[[#This Row],[M Vet]]=""," ",RANK(AH1392,$AH$5:$AH$1454,1))</f>
        <v xml:space="preserve"> </v>
      </c>
      <c r="L1392" s="82" t="str">
        <f>IF(Table1[[#This Row],[M SuperVet]]=""," ",RANK(AI1392,$AI$5:$AI$1454,1))</f>
        <v xml:space="preserve"> </v>
      </c>
      <c r="M1392" s="74">
        <v>204</v>
      </c>
      <c r="N1392" s="74">
        <v>176</v>
      </c>
      <c r="O1392" s="74">
        <v>47</v>
      </c>
      <c r="P1392" s="74">
        <v>128</v>
      </c>
      <c r="Q1392" s="17">
        <v>515</v>
      </c>
      <c r="R1392" s="17">
        <v>139</v>
      </c>
      <c r="S1392" s="17">
        <v>104</v>
      </c>
      <c r="T1392" s="17">
        <v>179</v>
      </c>
      <c r="U1392" s="55">
        <f>+Table1[[#This Row],[Thames Turbo Sprint Triathlon]]/$M$3</f>
        <v>0.50495049504950495</v>
      </c>
      <c r="V1392" s="55">
        <f t="shared" si="506"/>
        <v>1</v>
      </c>
      <c r="W1392" s="55">
        <f t="shared" si="507"/>
        <v>1</v>
      </c>
      <c r="X1392" s="55">
        <f t="shared" si="508"/>
        <v>1</v>
      </c>
      <c r="Y1392" s="55">
        <f t="shared" si="509"/>
        <v>1</v>
      </c>
      <c r="Z1392" s="55">
        <f>+Table1[[#This Row],[Hillingdon Sprint Triathlon]]/$R$3</f>
        <v>1</v>
      </c>
      <c r="AA1392" s="55">
        <f>+Table1[[#This Row],[London Fields]]/$S$3</f>
        <v>1</v>
      </c>
      <c r="AB1392" s="55">
        <f>+Table1[[#This Row],[Jekyll &amp; Hyde Park Duathlon]]/$T$3</f>
        <v>1</v>
      </c>
      <c r="AC1392" s="65">
        <f t="shared" si="510"/>
        <v>3.504950495049505</v>
      </c>
      <c r="AD1392" s="55"/>
      <c r="AE1392" s="55"/>
      <c r="AF1392" s="55"/>
      <c r="AG1392" s="55">
        <f t="shared" si="525"/>
        <v>3.504950495049505</v>
      </c>
      <c r="AH1392" s="55"/>
      <c r="AI1392" s="55"/>
      <c r="AJ1392" s="73">
        <f>COUNT(Table1[[#This Row],[F open]:[M SuperVet]])</f>
        <v>1</v>
      </c>
    </row>
    <row r="1393" spans="1:36" hidden="1" x14ac:dyDescent="0.2">
      <c r="A1393" s="16" t="str">
        <f t="shared" si="520"/>
        <v xml:space="preserve"> </v>
      </c>
      <c r="B1393" s="16" t="s">
        <v>1465</v>
      </c>
      <c r="C1393" s="15"/>
      <c r="D1393" s="29" t="s">
        <v>217</v>
      </c>
      <c r="E1393" s="29" t="s">
        <v>188</v>
      </c>
      <c r="F1393" s="82">
        <f t="shared" si="505"/>
        <v>1186</v>
      </c>
      <c r="G1393" s="82" t="str">
        <f>IF(Table1[[#This Row],[F open]]=""," ",RANK(AD1393,$AD$5:$AD$1454,1))</f>
        <v xml:space="preserve"> </v>
      </c>
      <c r="H1393" s="82" t="str">
        <f>IF(Table1[[#This Row],[F Vet]]=""," ",RANK(AE1393,$AE$5:$AE$1454,1))</f>
        <v xml:space="preserve"> </v>
      </c>
      <c r="I1393" s="82" t="str">
        <f>IF(Table1[[#This Row],[F SuperVet]]=""," ",RANK(AF1393,$AF$5:$AF$1454,1))</f>
        <v xml:space="preserve"> </v>
      </c>
      <c r="J1393" s="82">
        <f>IF(Table1[[#This Row],[M Open]]=""," ",RANK(AG1393,$AG$5:$AG$1454,1))</f>
        <v>542</v>
      </c>
      <c r="K1393" s="82" t="str">
        <f>IF(Table1[[#This Row],[M Vet]]=""," ",RANK(AH1393,$AH$5:$AH$1454,1))</f>
        <v xml:space="preserve"> </v>
      </c>
      <c r="L1393" s="82" t="str">
        <f>IF(Table1[[#This Row],[M SuperVet]]=""," ",RANK(AI1393,$AI$5:$AI$1454,1))</f>
        <v xml:space="preserve"> </v>
      </c>
      <c r="M1393" s="74">
        <v>404</v>
      </c>
      <c r="N1393" s="74">
        <v>146</v>
      </c>
      <c r="O1393" s="74">
        <v>47</v>
      </c>
      <c r="P1393" s="74">
        <v>128</v>
      </c>
      <c r="Q1393" s="17">
        <v>515</v>
      </c>
      <c r="R1393" s="17">
        <v>139</v>
      </c>
      <c r="S1393" s="17">
        <v>104</v>
      </c>
      <c r="T1393" s="17">
        <v>179</v>
      </c>
      <c r="U1393" s="55">
        <f>+Table1[[#This Row],[Thames Turbo Sprint Triathlon]]/$M$3</f>
        <v>1</v>
      </c>
      <c r="V1393" s="55">
        <f t="shared" si="506"/>
        <v>0.82954545454545459</v>
      </c>
      <c r="W1393" s="55">
        <f t="shared" si="507"/>
        <v>1</v>
      </c>
      <c r="X1393" s="55">
        <f t="shared" si="508"/>
        <v>1</v>
      </c>
      <c r="Y1393" s="55">
        <f t="shared" si="509"/>
        <v>1</v>
      </c>
      <c r="Z1393" s="55">
        <f>+Table1[[#This Row],[Hillingdon Sprint Triathlon]]/$R$3</f>
        <v>1</v>
      </c>
      <c r="AA1393" s="55">
        <f>+Table1[[#This Row],[London Fields]]/$S$3</f>
        <v>1</v>
      </c>
      <c r="AB1393" s="55">
        <f>+Table1[[#This Row],[Jekyll &amp; Hyde Park Duathlon]]/$T$3</f>
        <v>1</v>
      </c>
      <c r="AC1393" s="65">
        <f t="shared" si="510"/>
        <v>3.8295454545454546</v>
      </c>
      <c r="AD1393" s="55"/>
      <c r="AE1393" s="55"/>
      <c r="AF1393" s="55"/>
      <c r="AG1393" s="55">
        <f t="shared" si="525"/>
        <v>3.8295454545454546</v>
      </c>
      <c r="AH1393" s="55"/>
      <c r="AI1393" s="55"/>
      <c r="AJ1393" s="73">
        <f>COUNT(Table1[[#This Row],[F open]:[M SuperVet]])</f>
        <v>1</v>
      </c>
    </row>
    <row r="1394" spans="1:36" hidden="1" x14ac:dyDescent="0.2">
      <c r="A1394" s="16" t="str">
        <f t="shared" si="520"/>
        <v xml:space="preserve"> </v>
      </c>
      <c r="B1394" s="16" t="s">
        <v>2168</v>
      </c>
      <c r="C1394" s="15" t="s">
        <v>2169</v>
      </c>
      <c r="D1394" s="29" t="s">
        <v>217</v>
      </c>
      <c r="E1394" s="29" t="s">
        <v>188</v>
      </c>
      <c r="F1394" s="82">
        <f t="shared" si="505"/>
        <v>306</v>
      </c>
      <c r="G1394" s="82" t="str">
        <f>IF(Table1[[#This Row],[F open]]=""," ",RANK(AD1394,$AD$5:$AD$1454,1))</f>
        <v xml:space="preserve"> </v>
      </c>
      <c r="H1394" s="82" t="str">
        <f>IF(Table1[[#This Row],[F Vet]]=""," ",RANK(AE1394,$AE$5:$AE$1454,1))</f>
        <v xml:space="preserve"> </v>
      </c>
      <c r="I1394" s="82" t="str">
        <f>IF(Table1[[#This Row],[F SuperVet]]=""," ",RANK(AF1394,$AF$5:$AF$1454,1))</f>
        <v xml:space="preserve"> </v>
      </c>
      <c r="J1394" s="82">
        <f>IF(Table1[[#This Row],[M Open]]=""," ",RANK(AG1394,$AG$5:$AG$1454,1))</f>
        <v>182</v>
      </c>
      <c r="K1394" s="82" t="str">
        <f>IF(Table1[[#This Row],[M Vet]]=""," ",RANK(AH1394,$AH$5:$AH$1454,1))</f>
        <v xml:space="preserve"> </v>
      </c>
      <c r="L1394" s="82" t="str">
        <f>IF(Table1[[#This Row],[M SuperVet]]=""," ",RANK(AI1394,$AI$5:$AI$1454,1))</f>
        <v xml:space="preserve"> </v>
      </c>
      <c r="M1394" s="74">
        <v>404</v>
      </c>
      <c r="N1394" s="74">
        <v>176</v>
      </c>
      <c r="O1394" s="74">
        <v>47</v>
      </c>
      <c r="P1394" s="74">
        <v>128</v>
      </c>
      <c r="Q1394" s="17">
        <v>515</v>
      </c>
      <c r="R1394" s="17">
        <v>139</v>
      </c>
      <c r="S1394" s="17">
        <v>104</v>
      </c>
      <c r="T1394" s="17">
        <v>31</v>
      </c>
      <c r="U1394" s="55">
        <f>+Table1[[#This Row],[Thames Turbo Sprint Triathlon]]/$M$3</f>
        <v>1</v>
      </c>
      <c r="V1394" s="55">
        <f t="shared" si="506"/>
        <v>1</v>
      </c>
      <c r="W1394" s="55">
        <f t="shared" si="507"/>
        <v>1</v>
      </c>
      <c r="X1394" s="55">
        <f t="shared" si="508"/>
        <v>1</v>
      </c>
      <c r="Y1394" s="55">
        <f t="shared" si="509"/>
        <v>1</v>
      </c>
      <c r="Z1394" s="55">
        <f>+Table1[[#This Row],[Hillingdon Sprint Triathlon]]/$R$3</f>
        <v>1</v>
      </c>
      <c r="AA1394" s="55">
        <f>+Table1[[#This Row],[London Fields]]/$S$3</f>
        <v>1</v>
      </c>
      <c r="AB1394" s="55">
        <f>+Table1[[#This Row],[Jekyll &amp; Hyde Park Duathlon]]/$T$3</f>
        <v>0.17318435754189945</v>
      </c>
      <c r="AC1394" s="65">
        <f t="shared" si="510"/>
        <v>3.1731843575418992</v>
      </c>
      <c r="AD1394" s="55"/>
      <c r="AE1394" s="55"/>
      <c r="AF1394" s="55"/>
      <c r="AG1394" s="55">
        <f t="shared" si="525"/>
        <v>3.1731843575418992</v>
      </c>
      <c r="AH1394" s="55"/>
      <c r="AI1394" s="55"/>
      <c r="AJ1394" s="73">
        <f>COUNT(Table1[[#This Row],[F open]:[M SuperVet]])</f>
        <v>1</v>
      </c>
    </row>
    <row r="1395" spans="1:36" hidden="1" x14ac:dyDescent="0.2">
      <c r="A1395" s="16" t="str">
        <f t="shared" si="520"/>
        <v xml:space="preserve"> </v>
      </c>
      <c r="B1395" s="16" t="s">
        <v>1817</v>
      </c>
      <c r="C1395" s="15"/>
      <c r="D1395" s="29" t="s">
        <v>397</v>
      </c>
      <c r="E1395" s="29" t="s">
        <v>188</v>
      </c>
      <c r="F1395" s="82">
        <f t="shared" si="505"/>
        <v>850</v>
      </c>
      <c r="G1395" s="82" t="str">
        <f>IF(Table1[[#This Row],[F open]]=""," ",RANK(AD1395,$AD$5:$AD$1454,1))</f>
        <v xml:space="preserve"> </v>
      </c>
      <c r="H1395" s="82" t="str">
        <f>IF(Table1[[#This Row],[F Vet]]=""," ",RANK(AE1395,$AE$5:$AE$1454,1))</f>
        <v xml:space="preserve"> </v>
      </c>
      <c r="I1395" s="82" t="str">
        <f>IF(Table1[[#This Row],[F SuperVet]]=""," ",RANK(AF1395,$AF$5:$AF$1454,1))</f>
        <v xml:space="preserve"> </v>
      </c>
      <c r="J1395" s="82" t="str">
        <f>IF(Table1[[#This Row],[M Open]]=""," ",RANK(AG1395,$AG$5:$AG$1454,1))</f>
        <v xml:space="preserve"> </v>
      </c>
      <c r="K1395" s="82">
        <f>IF(Table1[[#This Row],[M Vet]]=""," ",RANK(AH1395,$AH$5:$AH$1454,1))</f>
        <v>213</v>
      </c>
      <c r="L1395" s="82" t="str">
        <f>IF(Table1[[#This Row],[M SuperVet]]=""," ",RANK(AI1395,$AI$5:$AI$1454,1))</f>
        <v xml:space="preserve"> </v>
      </c>
      <c r="M1395" s="74">
        <v>404</v>
      </c>
      <c r="N1395" s="74">
        <v>176</v>
      </c>
      <c r="O1395" s="74">
        <v>47</v>
      </c>
      <c r="P1395" s="74">
        <v>128</v>
      </c>
      <c r="Q1395" s="17">
        <v>308</v>
      </c>
      <c r="R1395" s="17">
        <v>139</v>
      </c>
      <c r="S1395" s="17">
        <v>104</v>
      </c>
      <c r="T1395" s="17">
        <v>179</v>
      </c>
      <c r="U1395" s="55">
        <f>+Table1[[#This Row],[Thames Turbo Sprint Triathlon]]/$M$3</f>
        <v>1</v>
      </c>
      <c r="V1395" s="55">
        <f t="shared" si="506"/>
        <v>1</v>
      </c>
      <c r="W1395" s="55">
        <f t="shared" si="507"/>
        <v>1</v>
      </c>
      <c r="X1395" s="55">
        <f t="shared" si="508"/>
        <v>1</v>
      </c>
      <c r="Y1395" s="55">
        <f t="shared" si="509"/>
        <v>0.59805825242718447</v>
      </c>
      <c r="Z1395" s="55">
        <f>+Table1[[#This Row],[Hillingdon Sprint Triathlon]]/$R$3</f>
        <v>1</v>
      </c>
      <c r="AA1395" s="55">
        <f>+Table1[[#This Row],[London Fields]]/$S$3</f>
        <v>1</v>
      </c>
      <c r="AB1395" s="55">
        <f>+Table1[[#This Row],[Jekyll &amp; Hyde Park Duathlon]]/$T$3</f>
        <v>1</v>
      </c>
      <c r="AC1395" s="65">
        <f t="shared" si="510"/>
        <v>3.5980582524271845</v>
      </c>
      <c r="AD1395" s="55"/>
      <c r="AE1395" s="55"/>
      <c r="AF1395" s="55"/>
      <c r="AG1395" s="55"/>
      <c r="AH1395" s="55">
        <f>+AC1395</f>
        <v>3.5980582524271845</v>
      </c>
      <c r="AI1395" s="55"/>
      <c r="AJ1395" s="73">
        <f>COUNT(Table1[[#This Row],[F open]:[M SuperVet]])</f>
        <v>1</v>
      </c>
    </row>
    <row r="1396" spans="1:36" hidden="1" x14ac:dyDescent="0.2">
      <c r="A1396" s="16" t="str">
        <f t="shared" ref="A1396:A1399" si="526">IF(B1395=B1396,"y"," ")</f>
        <v xml:space="preserve"> </v>
      </c>
      <c r="B1396" s="16" t="s">
        <v>940</v>
      </c>
      <c r="C1396" s="15"/>
      <c r="D1396" s="29" t="s">
        <v>217</v>
      </c>
      <c r="E1396" s="29" t="s">
        <v>188</v>
      </c>
      <c r="F1396" s="82">
        <f t="shared" si="505"/>
        <v>1000</v>
      </c>
      <c r="G1396" s="82" t="str">
        <f>IF(Table1[[#This Row],[F open]]=""," ",RANK(AD1396,$AD$5:$AD$1454,1))</f>
        <v xml:space="preserve"> </v>
      </c>
      <c r="H1396" s="82" t="str">
        <f>IF(Table1[[#This Row],[F Vet]]=""," ",RANK(AE1396,$AE$5:$AE$1454,1))</f>
        <v xml:space="preserve"> </v>
      </c>
      <c r="I1396" s="82" t="str">
        <f>IF(Table1[[#This Row],[F SuperVet]]=""," ",RANK(AF1396,$AF$5:$AF$1454,1))</f>
        <v xml:space="preserve"> </v>
      </c>
      <c r="J1396" s="82">
        <f>IF(Table1[[#This Row],[M Open]]=""," ",RANK(AG1396,$AG$5:$AG$1454,1))</f>
        <v>489</v>
      </c>
      <c r="K1396" s="82" t="str">
        <f>IF(Table1[[#This Row],[M Vet]]=""," ",RANK(AH1396,$AH$5:$AH$1454,1))</f>
        <v xml:space="preserve"> </v>
      </c>
      <c r="L1396" s="82" t="str">
        <f>IF(Table1[[#This Row],[M SuperVet]]=""," ",RANK(AI1396,$AI$5:$AI$1454,1))</f>
        <v xml:space="preserve"> </v>
      </c>
      <c r="M1396" s="74">
        <v>284</v>
      </c>
      <c r="N1396" s="74">
        <v>176</v>
      </c>
      <c r="O1396" s="74">
        <v>47</v>
      </c>
      <c r="P1396" s="74">
        <v>128</v>
      </c>
      <c r="Q1396" s="17">
        <v>515</v>
      </c>
      <c r="R1396" s="17">
        <v>139</v>
      </c>
      <c r="S1396" s="17">
        <v>104</v>
      </c>
      <c r="T1396" s="17">
        <v>179</v>
      </c>
      <c r="U1396" s="55">
        <f>+Table1[[#This Row],[Thames Turbo Sprint Triathlon]]/$M$3</f>
        <v>0.70297029702970293</v>
      </c>
      <c r="V1396" s="55">
        <f t="shared" si="506"/>
        <v>1</v>
      </c>
      <c r="W1396" s="55">
        <f t="shared" si="507"/>
        <v>1</v>
      </c>
      <c r="X1396" s="55">
        <f t="shared" si="508"/>
        <v>1</v>
      </c>
      <c r="Y1396" s="55">
        <f t="shared" si="509"/>
        <v>1</v>
      </c>
      <c r="Z1396" s="55">
        <f>+Table1[[#This Row],[Hillingdon Sprint Triathlon]]/$R$3</f>
        <v>1</v>
      </c>
      <c r="AA1396" s="55">
        <f>+Table1[[#This Row],[London Fields]]/$S$3</f>
        <v>1</v>
      </c>
      <c r="AB1396" s="55">
        <f>+Table1[[#This Row],[Jekyll &amp; Hyde Park Duathlon]]/$T$3</f>
        <v>1</v>
      </c>
      <c r="AC1396" s="65">
        <f t="shared" si="510"/>
        <v>3.7029702970297027</v>
      </c>
      <c r="AD1396" s="55"/>
      <c r="AE1396" s="55"/>
      <c r="AF1396" s="55"/>
      <c r="AG1396" s="55">
        <f t="shared" ref="AG1396:AG1397" si="527">+AC1396</f>
        <v>3.7029702970297027</v>
      </c>
      <c r="AH1396" s="55"/>
      <c r="AI1396" s="55"/>
      <c r="AJ1396" s="73">
        <f>COUNT(Table1[[#This Row],[F open]:[M SuperVet]])</f>
        <v>1</v>
      </c>
    </row>
    <row r="1397" spans="1:36" hidden="1" x14ac:dyDescent="0.2">
      <c r="A1397" s="16" t="str">
        <f t="shared" si="526"/>
        <v xml:space="preserve"> </v>
      </c>
      <c r="B1397" s="16" t="s">
        <v>390</v>
      </c>
      <c r="C1397" s="15" t="s">
        <v>144</v>
      </c>
      <c r="D1397" s="29" t="s">
        <v>217</v>
      </c>
      <c r="E1397" s="29" t="s">
        <v>188</v>
      </c>
      <c r="F1397" s="82">
        <f t="shared" si="505"/>
        <v>40</v>
      </c>
      <c r="G1397" s="82" t="str">
        <f>IF(Table1[[#This Row],[F open]]=""," ",RANK(AD1397,$AD$5:$AD$1454,1))</f>
        <v xml:space="preserve"> </v>
      </c>
      <c r="H1397" s="82" t="str">
        <f>IF(Table1[[#This Row],[F Vet]]=""," ",RANK(AE1397,$AE$5:$AE$1454,1))</f>
        <v xml:space="preserve"> </v>
      </c>
      <c r="I1397" s="82" t="str">
        <f>IF(Table1[[#This Row],[F SuperVet]]=""," ",RANK(AF1397,$AF$5:$AF$1454,1))</f>
        <v xml:space="preserve"> </v>
      </c>
      <c r="J1397" s="82">
        <f>IF(Table1[[#This Row],[M Open]]=""," ",RANK(AG1397,$AG$5:$AG$1454,1))</f>
        <v>23</v>
      </c>
      <c r="K1397" s="82" t="str">
        <f>IF(Table1[[#This Row],[M Vet]]=""," ",RANK(AH1397,$AH$5:$AH$1454,1))</f>
        <v xml:space="preserve"> </v>
      </c>
      <c r="L1397" s="82" t="str">
        <f>IF(Table1[[#This Row],[M SuperVet]]=""," ",RANK(AI1397,$AI$5:$AI$1454,1))</f>
        <v xml:space="preserve"> </v>
      </c>
      <c r="M1397" s="74">
        <v>23</v>
      </c>
      <c r="N1397" s="74">
        <v>176</v>
      </c>
      <c r="O1397" s="74">
        <v>47</v>
      </c>
      <c r="P1397" s="74">
        <v>128</v>
      </c>
      <c r="Q1397" s="17">
        <v>515</v>
      </c>
      <c r="R1397" s="17">
        <v>139</v>
      </c>
      <c r="S1397" s="17">
        <v>104</v>
      </c>
      <c r="T1397" s="17">
        <v>7</v>
      </c>
      <c r="U1397" s="55">
        <f>+Table1[[#This Row],[Thames Turbo Sprint Triathlon]]/$M$3</f>
        <v>5.6930693069306933E-2</v>
      </c>
      <c r="V1397" s="55">
        <f t="shared" si="506"/>
        <v>1</v>
      </c>
      <c r="W1397" s="55">
        <f t="shared" si="507"/>
        <v>1</v>
      </c>
      <c r="X1397" s="55">
        <f t="shared" si="508"/>
        <v>1</v>
      </c>
      <c r="Y1397" s="55">
        <f t="shared" si="509"/>
        <v>1</v>
      </c>
      <c r="Z1397" s="55">
        <f>+Table1[[#This Row],[Hillingdon Sprint Triathlon]]/$R$3</f>
        <v>1</v>
      </c>
      <c r="AA1397" s="55">
        <f>+Table1[[#This Row],[London Fields]]/$S$3</f>
        <v>1</v>
      </c>
      <c r="AB1397" s="55">
        <f>+Table1[[#This Row],[Jekyll &amp; Hyde Park Duathlon]]/$T$3</f>
        <v>3.9106145251396648E-2</v>
      </c>
      <c r="AC1397" s="65">
        <f t="shared" si="510"/>
        <v>2.0960368383207033</v>
      </c>
      <c r="AD1397" s="55"/>
      <c r="AE1397" s="55"/>
      <c r="AF1397" s="55"/>
      <c r="AG1397" s="55">
        <f t="shared" si="527"/>
        <v>2.0960368383207033</v>
      </c>
      <c r="AH1397" s="55"/>
      <c r="AI1397" s="55"/>
      <c r="AJ1397" s="73">
        <f>COUNT(Table1[[#This Row],[F open]:[M SuperVet]])</f>
        <v>1</v>
      </c>
    </row>
    <row r="1398" spans="1:36" hidden="1" x14ac:dyDescent="0.2">
      <c r="A1398" s="16" t="str">
        <f t="shared" si="526"/>
        <v xml:space="preserve"> </v>
      </c>
      <c r="B1398" s="16" t="s">
        <v>2056</v>
      </c>
      <c r="C1398" s="15"/>
      <c r="D1398" s="29" t="s">
        <v>397</v>
      </c>
      <c r="E1398" s="29" t="s">
        <v>1530</v>
      </c>
      <c r="F1398" s="82">
        <f t="shared" si="505"/>
        <v>1421</v>
      </c>
      <c r="G1398" s="82" t="str">
        <f>IF(Table1[[#This Row],[F open]]=""," ",RANK(AD1398,$AD$5:$AD$1454,1))</f>
        <v xml:space="preserve"> </v>
      </c>
      <c r="H1398" s="82" t="str">
        <f>IF(Table1[[#This Row],[F Vet]]=""," ",RANK(AE1398,$AE$5:$AE$1454,1))</f>
        <v xml:space="preserve"> </v>
      </c>
      <c r="I1398" s="82" t="str">
        <f>IF(Table1[[#This Row],[F SuperVet]]=""," ",RANK(AF1398,$AF$5:$AF$1454,1))</f>
        <v xml:space="preserve"> </v>
      </c>
      <c r="J1398" s="82" t="str">
        <f>IF(Table1[[#This Row],[M Open]]=""," ",RANK(AG1398,$AG$5:$AG$1454,1))</f>
        <v xml:space="preserve"> </v>
      </c>
      <c r="K1398" s="82">
        <f>IF(Table1[[#This Row],[M Vet]]=""," ",RANK(AH1398,$AH$5:$AH$1454,1))</f>
        <v>320</v>
      </c>
      <c r="L1398" s="82" t="str">
        <f>IF(Table1[[#This Row],[M SuperVet]]=""," ",RANK(AI1398,$AI$5:$AI$1454,1))</f>
        <v xml:space="preserve"> </v>
      </c>
      <c r="M1398" s="74">
        <v>404</v>
      </c>
      <c r="N1398" s="74">
        <v>176</v>
      </c>
      <c r="O1398" s="74">
        <v>47</v>
      </c>
      <c r="P1398" s="74">
        <v>128</v>
      </c>
      <c r="Q1398" s="17">
        <v>515</v>
      </c>
      <c r="R1398" s="17">
        <v>136</v>
      </c>
      <c r="S1398" s="17">
        <v>104</v>
      </c>
      <c r="T1398" s="17">
        <v>179</v>
      </c>
      <c r="U1398" s="55">
        <f>+Table1[[#This Row],[Thames Turbo Sprint Triathlon]]/$M$3</f>
        <v>1</v>
      </c>
      <c r="V1398" s="55">
        <f t="shared" si="506"/>
        <v>1</v>
      </c>
      <c r="W1398" s="55">
        <f t="shared" si="507"/>
        <v>1</v>
      </c>
      <c r="X1398" s="55">
        <f t="shared" si="508"/>
        <v>1</v>
      </c>
      <c r="Y1398" s="55">
        <f t="shared" si="509"/>
        <v>1</v>
      </c>
      <c r="Z1398" s="55">
        <f>+Table1[[#This Row],[Hillingdon Sprint Triathlon]]/$R$3</f>
        <v>0.97841726618705038</v>
      </c>
      <c r="AA1398" s="55">
        <f>+Table1[[#This Row],[London Fields]]/$S$3</f>
        <v>1</v>
      </c>
      <c r="AB1398" s="55">
        <f>+Table1[[#This Row],[Jekyll &amp; Hyde Park Duathlon]]/$T$3</f>
        <v>1</v>
      </c>
      <c r="AC1398" s="65">
        <f t="shared" si="510"/>
        <v>3.9784172661870505</v>
      </c>
      <c r="AD1398" s="55"/>
      <c r="AE1398" s="55"/>
      <c r="AF1398" s="55"/>
      <c r="AG1398" s="55"/>
      <c r="AH1398" s="55">
        <f>+AC1398</f>
        <v>3.9784172661870505</v>
      </c>
      <c r="AI1398" s="55"/>
      <c r="AJ1398" s="73">
        <f>COUNT(Table1[[#This Row],[F open]:[M SuperVet]])</f>
        <v>1</v>
      </c>
    </row>
    <row r="1399" spans="1:36" hidden="1" x14ac:dyDescent="0.2">
      <c r="A1399" s="16" t="str">
        <f t="shared" si="526"/>
        <v xml:space="preserve"> </v>
      </c>
      <c r="B1399" s="16" t="s">
        <v>755</v>
      </c>
      <c r="C1399" s="15" t="s">
        <v>144</v>
      </c>
      <c r="D1399" s="29" t="s">
        <v>217</v>
      </c>
      <c r="E1399" s="29" t="s">
        <v>188</v>
      </c>
      <c r="F1399" s="82">
        <f t="shared" si="505"/>
        <v>226</v>
      </c>
      <c r="G1399" s="82" t="str">
        <f>IF(Table1[[#This Row],[F open]]=""," ",RANK(AD1399,$AD$5:$AD$1454,1))</f>
        <v xml:space="preserve"> </v>
      </c>
      <c r="H1399" s="82" t="str">
        <f>IF(Table1[[#This Row],[F Vet]]=""," ",RANK(AE1399,$AE$5:$AE$1454,1))</f>
        <v xml:space="preserve"> </v>
      </c>
      <c r="I1399" s="82" t="str">
        <f>IF(Table1[[#This Row],[F SuperVet]]=""," ",RANK(AF1399,$AF$5:$AF$1454,1))</f>
        <v xml:space="preserve"> </v>
      </c>
      <c r="J1399" s="82">
        <f>IF(Table1[[#This Row],[M Open]]=""," ",RANK(AG1399,$AG$5:$AG$1454,1))</f>
        <v>132</v>
      </c>
      <c r="K1399" s="82" t="str">
        <f>IF(Table1[[#This Row],[M Vet]]=""," ",RANK(AH1399,$AH$5:$AH$1454,1))</f>
        <v xml:space="preserve"> </v>
      </c>
      <c r="L1399" s="82" t="str">
        <f>IF(Table1[[#This Row],[M SuperVet]]=""," ",RANK(AI1399,$AI$5:$AI$1454,1))</f>
        <v xml:space="preserve"> </v>
      </c>
      <c r="M1399" s="74">
        <v>44</v>
      </c>
      <c r="N1399" s="74">
        <v>176</v>
      </c>
      <c r="O1399" s="74">
        <v>47</v>
      </c>
      <c r="P1399" s="74">
        <v>128</v>
      </c>
      <c r="Q1399" s="17">
        <v>515</v>
      </c>
      <c r="R1399" s="17">
        <v>139</v>
      </c>
      <c r="S1399" s="17">
        <v>104</v>
      </c>
      <c r="T1399" s="17">
        <v>179</v>
      </c>
      <c r="U1399" s="55">
        <f>+Table1[[#This Row],[Thames Turbo Sprint Triathlon]]/$M$3</f>
        <v>0.10891089108910891</v>
      </c>
      <c r="V1399" s="55">
        <f t="shared" si="506"/>
        <v>1</v>
      </c>
      <c r="W1399" s="55">
        <f t="shared" si="507"/>
        <v>1</v>
      </c>
      <c r="X1399" s="55">
        <f t="shared" si="508"/>
        <v>1</v>
      </c>
      <c r="Y1399" s="55">
        <f t="shared" si="509"/>
        <v>1</v>
      </c>
      <c r="Z1399" s="55">
        <f>+Table1[[#This Row],[Hillingdon Sprint Triathlon]]/$R$3</f>
        <v>1</v>
      </c>
      <c r="AA1399" s="55">
        <f>+Table1[[#This Row],[London Fields]]/$S$3</f>
        <v>1</v>
      </c>
      <c r="AB1399" s="55">
        <f>+Table1[[#This Row],[Jekyll &amp; Hyde Park Duathlon]]/$T$3</f>
        <v>1</v>
      </c>
      <c r="AC1399" s="65">
        <f t="shared" si="510"/>
        <v>3.108910891089109</v>
      </c>
      <c r="AD1399" s="55"/>
      <c r="AE1399" s="55"/>
      <c r="AF1399" s="55"/>
      <c r="AG1399" s="55">
        <f>+AC1399</f>
        <v>3.108910891089109</v>
      </c>
      <c r="AH1399" s="55"/>
      <c r="AI1399" s="55"/>
      <c r="AJ1399" s="73">
        <f>COUNT(Table1[[#This Row],[F open]:[M SuperVet]])</f>
        <v>1</v>
      </c>
    </row>
    <row r="1400" spans="1:36" hidden="1" x14ac:dyDescent="0.2">
      <c r="A1400" s="16" t="str">
        <f t="shared" ref="A1400:A1441" si="528">IF(B1399=B1400,"y"," ")</f>
        <v xml:space="preserve"> </v>
      </c>
      <c r="B1400" s="16" t="s">
        <v>1576</v>
      </c>
      <c r="C1400" s="15" t="s">
        <v>291</v>
      </c>
      <c r="D1400" s="29" t="s">
        <v>397</v>
      </c>
      <c r="E1400" s="29" t="s">
        <v>1530</v>
      </c>
      <c r="F1400" s="82">
        <f t="shared" si="505"/>
        <v>727</v>
      </c>
      <c r="G1400" s="82" t="str">
        <f>IF(Table1[[#This Row],[F open]]=""," ",RANK(AD1400,$AD$5:$AD$1454,1))</f>
        <v xml:space="preserve"> </v>
      </c>
      <c r="H1400" s="82" t="str">
        <f>IF(Table1[[#This Row],[F Vet]]=""," ",RANK(AE1400,$AE$5:$AE$1454,1))</f>
        <v xml:space="preserve"> </v>
      </c>
      <c r="I1400" s="82" t="str">
        <f>IF(Table1[[#This Row],[F SuperVet]]=""," ",RANK(AF1400,$AF$5:$AF$1454,1))</f>
        <v xml:space="preserve"> </v>
      </c>
      <c r="J1400" s="82" t="str">
        <f>IF(Table1[[#This Row],[M Open]]=""," ",RANK(AG1400,$AG$5:$AG$1454,1))</f>
        <v xml:space="preserve"> </v>
      </c>
      <c r="K1400" s="82">
        <f>IF(Table1[[#This Row],[M Vet]]=""," ",RANK(AH1400,$AH$5:$AH$1454,1))</f>
        <v>175</v>
      </c>
      <c r="L1400" s="82" t="str">
        <f>IF(Table1[[#This Row],[M SuperVet]]=""," ",RANK(AI1400,$AI$5:$AI$1454,1))</f>
        <v xml:space="preserve"> </v>
      </c>
      <c r="M1400" s="74">
        <v>404</v>
      </c>
      <c r="N1400" s="74">
        <v>176</v>
      </c>
      <c r="O1400" s="74">
        <v>47</v>
      </c>
      <c r="P1400" s="74">
        <v>91</v>
      </c>
      <c r="Q1400" s="17">
        <v>408</v>
      </c>
      <c r="R1400" s="17">
        <v>139</v>
      </c>
      <c r="S1400" s="17">
        <v>104</v>
      </c>
      <c r="T1400" s="17">
        <v>179</v>
      </c>
      <c r="U1400" s="55">
        <f>+Table1[[#This Row],[Thames Turbo Sprint Triathlon]]/$M$3</f>
        <v>1</v>
      </c>
      <c r="V1400" s="55">
        <f t="shared" si="506"/>
        <v>1</v>
      </c>
      <c r="W1400" s="55">
        <f t="shared" si="507"/>
        <v>1</v>
      </c>
      <c r="X1400" s="55">
        <f t="shared" si="508"/>
        <v>0.7109375</v>
      </c>
      <c r="Y1400" s="55">
        <f t="shared" si="509"/>
        <v>0.79223300970873789</v>
      </c>
      <c r="Z1400" s="55">
        <f>+Table1[[#This Row],[Hillingdon Sprint Triathlon]]/$R$3</f>
        <v>1</v>
      </c>
      <c r="AA1400" s="55">
        <f>+Table1[[#This Row],[London Fields]]/$S$3</f>
        <v>1</v>
      </c>
      <c r="AB1400" s="55">
        <f>+Table1[[#This Row],[Jekyll &amp; Hyde Park Duathlon]]/$T$3</f>
        <v>1</v>
      </c>
      <c r="AC1400" s="65">
        <f t="shared" si="510"/>
        <v>3.5031705097087378</v>
      </c>
      <c r="AD1400" s="55"/>
      <c r="AE1400" s="55"/>
      <c r="AF1400" s="55"/>
      <c r="AG1400" s="55"/>
      <c r="AH1400" s="55">
        <f>+AC1400</f>
        <v>3.5031705097087378</v>
      </c>
      <c r="AI1400" s="55"/>
      <c r="AJ1400" s="73">
        <f>COUNT(Table1[[#This Row],[F open]:[M SuperVet]])</f>
        <v>1</v>
      </c>
    </row>
    <row r="1401" spans="1:36" hidden="1" x14ac:dyDescent="0.2">
      <c r="A1401" s="16" t="str">
        <f t="shared" si="528"/>
        <v xml:space="preserve"> </v>
      </c>
      <c r="B1401" s="16" t="s">
        <v>1619</v>
      </c>
      <c r="C1401" s="15"/>
      <c r="D1401" s="29" t="s">
        <v>217</v>
      </c>
      <c r="E1401" s="29" t="s">
        <v>188</v>
      </c>
      <c r="F1401" s="82">
        <f t="shared" si="505"/>
        <v>137</v>
      </c>
      <c r="G1401" s="82" t="str">
        <f>IF(Table1[[#This Row],[F open]]=""," ",RANK(AD1401,$AD$5:$AD$1454,1))</f>
        <v xml:space="preserve"> </v>
      </c>
      <c r="H1401" s="82" t="str">
        <f>IF(Table1[[#This Row],[F Vet]]=""," ",RANK(AE1401,$AE$5:$AE$1454,1))</f>
        <v xml:space="preserve"> </v>
      </c>
      <c r="I1401" s="82" t="str">
        <f>IF(Table1[[#This Row],[F SuperVet]]=""," ",RANK(AF1401,$AF$5:$AF$1454,1))</f>
        <v xml:space="preserve"> </v>
      </c>
      <c r="J1401" s="82">
        <f>IF(Table1[[#This Row],[M Open]]=""," ",RANK(AG1401,$AG$5:$AG$1454,1))</f>
        <v>71</v>
      </c>
      <c r="K1401" s="82" t="str">
        <f>IF(Table1[[#This Row],[M Vet]]=""," ",RANK(AH1401,$AH$5:$AH$1454,1))</f>
        <v xml:space="preserve"> </v>
      </c>
      <c r="L1401" s="82" t="str">
        <f>IF(Table1[[#This Row],[M SuperVet]]=""," ",RANK(AI1401,$AI$5:$AI$1454,1))</f>
        <v xml:space="preserve"> </v>
      </c>
      <c r="M1401" s="74">
        <v>404</v>
      </c>
      <c r="N1401" s="74">
        <v>176</v>
      </c>
      <c r="O1401" s="74">
        <v>47</v>
      </c>
      <c r="P1401" s="74">
        <v>128</v>
      </c>
      <c r="Q1401" s="17">
        <v>13</v>
      </c>
      <c r="R1401" s="17">
        <v>139</v>
      </c>
      <c r="S1401" s="17">
        <v>104</v>
      </c>
      <c r="T1401" s="17">
        <v>179</v>
      </c>
      <c r="U1401" s="55">
        <f>+Table1[[#This Row],[Thames Turbo Sprint Triathlon]]/$M$3</f>
        <v>1</v>
      </c>
      <c r="V1401" s="55">
        <f t="shared" si="506"/>
        <v>1</v>
      </c>
      <c r="W1401" s="55">
        <f t="shared" si="507"/>
        <v>1</v>
      </c>
      <c r="X1401" s="55">
        <f t="shared" si="508"/>
        <v>1</v>
      </c>
      <c r="Y1401" s="55">
        <f t="shared" si="509"/>
        <v>2.524271844660194E-2</v>
      </c>
      <c r="Z1401" s="55">
        <f>+Table1[[#This Row],[Hillingdon Sprint Triathlon]]/$R$3</f>
        <v>1</v>
      </c>
      <c r="AA1401" s="55">
        <f>+Table1[[#This Row],[London Fields]]/$S$3</f>
        <v>1</v>
      </c>
      <c r="AB1401" s="55">
        <f>+Table1[[#This Row],[Jekyll &amp; Hyde Park Duathlon]]/$T$3</f>
        <v>1</v>
      </c>
      <c r="AC1401" s="65">
        <f t="shared" si="510"/>
        <v>3.0252427184466022</v>
      </c>
      <c r="AD1401" s="55"/>
      <c r="AE1401" s="55"/>
      <c r="AF1401" s="55"/>
      <c r="AG1401" s="55">
        <f t="shared" ref="AG1401:AG1404" si="529">+AC1401</f>
        <v>3.0252427184466022</v>
      </c>
      <c r="AH1401" s="55"/>
      <c r="AI1401" s="55"/>
      <c r="AJ1401" s="73">
        <f>COUNT(Table1[[#This Row],[F open]:[M SuperVet]])</f>
        <v>1</v>
      </c>
    </row>
    <row r="1402" spans="1:36" hidden="1" x14ac:dyDescent="0.2">
      <c r="A1402" s="16" t="str">
        <f t="shared" si="528"/>
        <v xml:space="preserve"> </v>
      </c>
      <c r="B1402" s="16" t="s">
        <v>1691</v>
      </c>
      <c r="C1402" s="15"/>
      <c r="D1402" s="29" t="s">
        <v>217</v>
      </c>
      <c r="E1402" s="29" t="s">
        <v>188</v>
      </c>
      <c r="F1402" s="82">
        <f t="shared" si="505"/>
        <v>405</v>
      </c>
      <c r="G1402" s="82" t="str">
        <f>IF(Table1[[#This Row],[F open]]=""," ",RANK(AD1402,$AD$5:$AD$1454,1))</f>
        <v xml:space="preserve"> </v>
      </c>
      <c r="H1402" s="82" t="str">
        <f>IF(Table1[[#This Row],[F Vet]]=""," ",RANK(AE1402,$AE$5:$AE$1454,1))</f>
        <v xml:space="preserve"> </v>
      </c>
      <c r="I1402" s="82" t="str">
        <f>IF(Table1[[#This Row],[F SuperVet]]=""," ",RANK(AF1402,$AF$5:$AF$1454,1))</f>
        <v xml:space="preserve"> </v>
      </c>
      <c r="J1402" s="82">
        <f>IF(Table1[[#This Row],[M Open]]=""," ",RANK(AG1402,$AG$5:$AG$1454,1))</f>
        <v>237</v>
      </c>
      <c r="K1402" s="82" t="str">
        <f>IF(Table1[[#This Row],[M Vet]]=""," ",RANK(AH1402,$AH$5:$AH$1454,1))</f>
        <v xml:space="preserve"> </v>
      </c>
      <c r="L1402" s="82" t="str">
        <f>IF(Table1[[#This Row],[M SuperVet]]=""," ",RANK(AI1402,$AI$5:$AI$1454,1))</f>
        <v xml:space="preserve"> </v>
      </c>
      <c r="M1402" s="74">
        <v>404</v>
      </c>
      <c r="N1402" s="74">
        <v>176</v>
      </c>
      <c r="O1402" s="74">
        <v>47</v>
      </c>
      <c r="P1402" s="74">
        <v>128</v>
      </c>
      <c r="Q1402" s="17">
        <v>131</v>
      </c>
      <c r="R1402" s="17">
        <v>139</v>
      </c>
      <c r="S1402" s="17">
        <v>104</v>
      </c>
      <c r="T1402" s="17">
        <v>179</v>
      </c>
      <c r="U1402" s="55">
        <f>+Table1[[#This Row],[Thames Turbo Sprint Triathlon]]/$M$3</f>
        <v>1</v>
      </c>
      <c r="V1402" s="55">
        <f t="shared" si="506"/>
        <v>1</v>
      </c>
      <c r="W1402" s="55">
        <f t="shared" si="507"/>
        <v>1</v>
      </c>
      <c r="X1402" s="55">
        <f t="shared" si="508"/>
        <v>1</v>
      </c>
      <c r="Y1402" s="55">
        <f t="shared" si="509"/>
        <v>0.25436893203883493</v>
      </c>
      <c r="Z1402" s="55">
        <f>+Table1[[#This Row],[Hillingdon Sprint Triathlon]]/$R$3</f>
        <v>1</v>
      </c>
      <c r="AA1402" s="55">
        <f>+Table1[[#This Row],[London Fields]]/$S$3</f>
        <v>1</v>
      </c>
      <c r="AB1402" s="55">
        <f>+Table1[[#This Row],[Jekyll &amp; Hyde Park Duathlon]]/$T$3</f>
        <v>1</v>
      </c>
      <c r="AC1402" s="65">
        <f t="shared" si="510"/>
        <v>3.2543689320388349</v>
      </c>
      <c r="AD1402" s="55"/>
      <c r="AE1402" s="55"/>
      <c r="AF1402" s="55"/>
      <c r="AG1402" s="55">
        <f t="shared" si="529"/>
        <v>3.2543689320388349</v>
      </c>
      <c r="AH1402" s="55"/>
      <c r="AI1402" s="55"/>
      <c r="AJ1402" s="73">
        <f>COUNT(Table1[[#This Row],[F open]:[M SuperVet]])</f>
        <v>1</v>
      </c>
    </row>
    <row r="1403" spans="1:36" hidden="1" x14ac:dyDescent="0.2">
      <c r="A1403" s="16" t="str">
        <f t="shared" si="528"/>
        <v xml:space="preserve"> </v>
      </c>
      <c r="B1403" s="16" t="s">
        <v>992</v>
      </c>
      <c r="C1403" s="15"/>
      <c r="D1403" s="29" t="s">
        <v>217</v>
      </c>
      <c r="E1403" s="29" t="s">
        <v>188</v>
      </c>
      <c r="F1403" s="82">
        <f t="shared" si="505"/>
        <v>1207</v>
      </c>
      <c r="G1403" s="82" t="str">
        <f>IF(Table1[[#This Row],[F open]]=""," ",RANK(AD1403,$AD$5:$AD$1454,1))</f>
        <v xml:space="preserve"> </v>
      </c>
      <c r="H1403" s="82" t="str">
        <f>IF(Table1[[#This Row],[F Vet]]=""," ",RANK(AE1403,$AE$5:$AE$1454,1))</f>
        <v xml:space="preserve"> </v>
      </c>
      <c r="I1403" s="82" t="str">
        <f>IF(Table1[[#This Row],[F SuperVet]]=""," ",RANK(AF1403,$AF$5:$AF$1454,1))</f>
        <v xml:space="preserve"> </v>
      </c>
      <c r="J1403" s="82">
        <f>IF(Table1[[#This Row],[M Open]]=""," ",RANK(AG1403,$AG$5:$AG$1454,1))</f>
        <v>549</v>
      </c>
      <c r="K1403" s="82" t="str">
        <f>IF(Table1[[#This Row],[M Vet]]=""," ",RANK(AH1403,$AH$5:$AH$1454,1))</f>
        <v xml:space="preserve"> </v>
      </c>
      <c r="L1403" s="82" t="str">
        <f>IF(Table1[[#This Row],[M SuperVet]]=""," ",RANK(AI1403,$AI$5:$AI$1454,1))</f>
        <v xml:space="preserve"> </v>
      </c>
      <c r="M1403" s="74">
        <v>341</v>
      </c>
      <c r="N1403" s="74">
        <v>176</v>
      </c>
      <c r="O1403" s="74">
        <v>47</v>
      </c>
      <c r="P1403" s="74">
        <v>128</v>
      </c>
      <c r="Q1403" s="17">
        <v>515</v>
      </c>
      <c r="R1403" s="17">
        <v>139</v>
      </c>
      <c r="S1403" s="17">
        <v>104</v>
      </c>
      <c r="T1403" s="17">
        <v>179</v>
      </c>
      <c r="U1403" s="55">
        <f>+Table1[[#This Row],[Thames Turbo Sprint Triathlon]]/$M$3</f>
        <v>0.84405940594059403</v>
      </c>
      <c r="V1403" s="55">
        <f t="shared" si="506"/>
        <v>1</v>
      </c>
      <c r="W1403" s="55">
        <f t="shared" si="507"/>
        <v>1</v>
      </c>
      <c r="X1403" s="55">
        <f t="shared" si="508"/>
        <v>1</v>
      </c>
      <c r="Y1403" s="55">
        <f t="shared" si="509"/>
        <v>1</v>
      </c>
      <c r="Z1403" s="55">
        <f>+Table1[[#This Row],[Hillingdon Sprint Triathlon]]/$R$3</f>
        <v>1</v>
      </c>
      <c r="AA1403" s="55">
        <f>+Table1[[#This Row],[London Fields]]/$S$3</f>
        <v>1</v>
      </c>
      <c r="AB1403" s="55">
        <f>+Table1[[#This Row],[Jekyll &amp; Hyde Park Duathlon]]/$T$3</f>
        <v>1</v>
      </c>
      <c r="AC1403" s="65">
        <f t="shared" si="510"/>
        <v>3.8440594059405941</v>
      </c>
      <c r="AD1403" s="55"/>
      <c r="AE1403" s="55"/>
      <c r="AF1403" s="55"/>
      <c r="AG1403" s="55">
        <f t="shared" si="529"/>
        <v>3.8440594059405941</v>
      </c>
      <c r="AH1403" s="55"/>
      <c r="AI1403" s="55"/>
      <c r="AJ1403" s="73">
        <f>COUNT(Table1[[#This Row],[F open]:[M SuperVet]])</f>
        <v>1</v>
      </c>
    </row>
    <row r="1404" spans="1:36" hidden="1" x14ac:dyDescent="0.2">
      <c r="A1404" s="16" t="str">
        <f t="shared" si="528"/>
        <v xml:space="preserve"> </v>
      </c>
      <c r="B1404" s="16" t="s">
        <v>2161</v>
      </c>
      <c r="C1404" s="15" t="s">
        <v>2162</v>
      </c>
      <c r="D1404" s="29" t="s">
        <v>217</v>
      </c>
      <c r="E1404" s="29" t="s">
        <v>188</v>
      </c>
      <c r="F1404" s="82">
        <f t="shared" si="505"/>
        <v>235</v>
      </c>
      <c r="G1404" s="82" t="str">
        <f>IF(Table1[[#This Row],[F open]]=""," ",RANK(AD1404,$AD$5:$AD$1454,1))</f>
        <v xml:space="preserve"> </v>
      </c>
      <c r="H1404" s="82" t="str">
        <f>IF(Table1[[#This Row],[F Vet]]=""," ",RANK(AE1404,$AE$5:$AE$1454,1))</f>
        <v xml:space="preserve"> </v>
      </c>
      <c r="I1404" s="82" t="str">
        <f>IF(Table1[[#This Row],[F SuperVet]]=""," ",RANK(AF1404,$AF$5:$AF$1454,1))</f>
        <v xml:space="preserve"> </v>
      </c>
      <c r="J1404" s="82">
        <f>IF(Table1[[#This Row],[M Open]]=""," ",RANK(AG1404,$AG$5:$AG$1454,1))</f>
        <v>140</v>
      </c>
      <c r="K1404" s="82" t="str">
        <f>IF(Table1[[#This Row],[M Vet]]=""," ",RANK(AH1404,$AH$5:$AH$1454,1))</f>
        <v xml:space="preserve"> </v>
      </c>
      <c r="L1404" s="82" t="str">
        <f>IF(Table1[[#This Row],[M SuperVet]]=""," ",RANK(AI1404,$AI$5:$AI$1454,1))</f>
        <v xml:space="preserve"> </v>
      </c>
      <c r="M1404" s="74">
        <v>404</v>
      </c>
      <c r="N1404" s="74">
        <v>176</v>
      </c>
      <c r="O1404" s="74">
        <v>47</v>
      </c>
      <c r="P1404" s="74">
        <v>128</v>
      </c>
      <c r="Q1404" s="17">
        <v>515</v>
      </c>
      <c r="R1404" s="17">
        <v>139</v>
      </c>
      <c r="S1404" s="17">
        <v>104</v>
      </c>
      <c r="T1404" s="17">
        <v>21</v>
      </c>
      <c r="U1404" s="55">
        <f>+Table1[[#This Row],[Thames Turbo Sprint Triathlon]]/$M$3</f>
        <v>1</v>
      </c>
      <c r="V1404" s="55">
        <f t="shared" si="506"/>
        <v>1</v>
      </c>
      <c r="W1404" s="55">
        <f t="shared" si="507"/>
        <v>1</v>
      </c>
      <c r="X1404" s="55">
        <f t="shared" si="508"/>
        <v>1</v>
      </c>
      <c r="Y1404" s="55">
        <f t="shared" si="509"/>
        <v>1</v>
      </c>
      <c r="Z1404" s="55">
        <f>+Table1[[#This Row],[Hillingdon Sprint Triathlon]]/$R$3</f>
        <v>1</v>
      </c>
      <c r="AA1404" s="55">
        <f>+Table1[[#This Row],[London Fields]]/$S$3</f>
        <v>1</v>
      </c>
      <c r="AB1404" s="55">
        <f>+Table1[[#This Row],[Jekyll &amp; Hyde Park Duathlon]]/$T$3</f>
        <v>0.11731843575418995</v>
      </c>
      <c r="AC1404" s="65">
        <f t="shared" si="510"/>
        <v>3.1173184357541901</v>
      </c>
      <c r="AD1404" s="55"/>
      <c r="AE1404" s="55"/>
      <c r="AF1404" s="55"/>
      <c r="AG1404" s="55">
        <f t="shared" si="529"/>
        <v>3.1173184357541901</v>
      </c>
      <c r="AH1404" s="55"/>
      <c r="AI1404" s="55"/>
      <c r="AJ1404" s="73">
        <f>COUNT(Table1[[#This Row],[F open]:[M SuperVet]])</f>
        <v>1</v>
      </c>
    </row>
    <row r="1405" spans="1:36" hidden="1" x14ac:dyDescent="0.2">
      <c r="A1405" s="16" t="str">
        <f t="shared" si="528"/>
        <v xml:space="preserve"> </v>
      </c>
      <c r="B1405" s="16" t="s">
        <v>938</v>
      </c>
      <c r="C1405" s="15"/>
      <c r="D1405" s="29" t="s">
        <v>397</v>
      </c>
      <c r="E1405" s="29" t="s">
        <v>188</v>
      </c>
      <c r="F1405" s="82">
        <f t="shared" si="505"/>
        <v>992</v>
      </c>
      <c r="G1405" s="82" t="str">
        <f>IF(Table1[[#This Row],[F open]]=""," ",RANK(AD1405,$AD$5:$AD$1454,1))</f>
        <v xml:space="preserve"> </v>
      </c>
      <c r="H1405" s="82" t="str">
        <f>IF(Table1[[#This Row],[F Vet]]=""," ",RANK(AE1405,$AE$5:$AE$1454,1))</f>
        <v xml:space="preserve"> </v>
      </c>
      <c r="I1405" s="82" t="str">
        <f>IF(Table1[[#This Row],[F SuperVet]]=""," ",RANK(AF1405,$AF$5:$AF$1454,1))</f>
        <v xml:space="preserve"> </v>
      </c>
      <c r="J1405" s="82" t="str">
        <f>IF(Table1[[#This Row],[M Open]]=""," ",RANK(AG1405,$AG$5:$AG$1454,1))</f>
        <v xml:space="preserve"> </v>
      </c>
      <c r="K1405" s="82">
        <f>IF(Table1[[#This Row],[M Vet]]=""," ",RANK(AH1405,$AH$5:$AH$1454,1))</f>
        <v>251</v>
      </c>
      <c r="L1405" s="82" t="str">
        <f>IF(Table1[[#This Row],[M SuperVet]]=""," ",RANK(AI1405,$AI$5:$AI$1454,1))</f>
        <v xml:space="preserve"> </v>
      </c>
      <c r="M1405" s="74">
        <v>282</v>
      </c>
      <c r="N1405" s="74">
        <v>176</v>
      </c>
      <c r="O1405" s="74">
        <v>47</v>
      </c>
      <c r="P1405" s="74">
        <v>128</v>
      </c>
      <c r="Q1405" s="17">
        <v>515</v>
      </c>
      <c r="R1405" s="17">
        <v>139</v>
      </c>
      <c r="S1405" s="17">
        <v>104</v>
      </c>
      <c r="T1405" s="17">
        <v>179</v>
      </c>
      <c r="U1405" s="55">
        <f>+Table1[[#This Row],[Thames Turbo Sprint Triathlon]]/$M$3</f>
        <v>0.69801980198019797</v>
      </c>
      <c r="V1405" s="55">
        <f t="shared" si="506"/>
        <v>1</v>
      </c>
      <c r="W1405" s="55">
        <f t="shared" si="507"/>
        <v>1</v>
      </c>
      <c r="X1405" s="55">
        <f t="shared" si="508"/>
        <v>1</v>
      </c>
      <c r="Y1405" s="55">
        <f t="shared" si="509"/>
        <v>1</v>
      </c>
      <c r="Z1405" s="55">
        <f>+Table1[[#This Row],[Hillingdon Sprint Triathlon]]/$R$3</f>
        <v>1</v>
      </c>
      <c r="AA1405" s="55">
        <f>+Table1[[#This Row],[London Fields]]/$S$3</f>
        <v>1</v>
      </c>
      <c r="AB1405" s="55">
        <f>+Table1[[#This Row],[Jekyll &amp; Hyde Park Duathlon]]/$T$3</f>
        <v>1</v>
      </c>
      <c r="AC1405" s="65">
        <f t="shared" si="510"/>
        <v>3.6980198019801982</v>
      </c>
      <c r="AD1405" s="55"/>
      <c r="AE1405" s="55"/>
      <c r="AF1405" s="55"/>
      <c r="AG1405" s="55"/>
      <c r="AH1405" s="55">
        <f t="shared" ref="AH1405:AH1406" si="530">+AC1405</f>
        <v>3.6980198019801982</v>
      </c>
      <c r="AI1405" s="55"/>
      <c r="AJ1405" s="73">
        <f>COUNT(Table1[[#This Row],[F open]:[M SuperVet]])</f>
        <v>1</v>
      </c>
    </row>
    <row r="1406" spans="1:36" hidden="1" x14ac:dyDescent="0.2">
      <c r="A1406" s="16" t="str">
        <f t="shared" si="528"/>
        <v xml:space="preserve"> </v>
      </c>
      <c r="B1406" s="16" t="s">
        <v>1847</v>
      </c>
      <c r="C1406" s="15" t="s">
        <v>122</v>
      </c>
      <c r="D1406" s="29" t="s">
        <v>397</v>
      </c>
      <c r="E1406" s="29" t="s">
        <v>188</v>
      </c>
      <c r="F1406" s="82">
        <f t="shared" si="505"/>
        <v>966</v>
      </c>
      <c r="G1406" s="82" t="str">
        <f>IF(Table1[[#This Row],[F open]]=""," ",RANK(AD1406,$AD$5:$AD$1454,1))</f>
        <v xml:space="preserve"> </v>
      </c>
      <c r="H1406" s="82" t="str">
        <f>IF(Table1[[#This Row],[F Vet]]=""," ",RANK(AE1406,$AE$5:$AE$1454,1))</f>
        <v xml:space="preserve"> </v>
      </c>
      <c r="I1406" s="82" t="str">
        <f>IF(Table1[[#This Row],[F SuperVet]]=""," ",RANK(AF1406,$AF$5:$AF$1454,1))</f>
        <v xml:space="preserve"> </v>
      </c>
      <c r="J1406" s="82" t="str">
        <f>IF(Table1[[#This Row],[M Open]]=""," ",RANK(AG1406,$AG$5:$AG$1454,1))</f>
        <v xml:space="preserve"> </v>
      </c>
      <c r="K1406" s="82">
        <f>IF(Table1[[#This Row],[M Vet]]=""," ",RANK(AH1406,$AH$5:$AH$1454,1))</f>
        <v>243</v>
      </c>
      <c r="L1406" s="82" t="str">
        <f>IF(Table1[[#This Row],[M SuperVet]]=""," ",RANK(AI1406,$AI$5:$AI$1454,1))</f>
        <v xml:space="preserve"> </v>
      </c>
      <c r="M1406" s="74">
        <v>404</v>
      </c>
      <c r="N1406" s="74">
        <v>176</v>
      </c>
      <c r="O1406" s="74">
        <v>47</v>
      </c>
      <c r="P1406" s="74">
        <v>128</v>
      </c>
      <c r="Q1406" s="17">
        <v>350</v>
      </c>
      <c r="R1406" s="17">
        <v>139</v>
      </c>
      <c r="S1406" s="17">
        <v>104</v>
      </c>
      <c r="T1406" s="17">
        <v>179</v>
      </c>
      <c r="U1406" s="55">
        <f>+Table1[[#This Row],[Thames Turbo Sprint Triathlon]]/$M$3</f>
        <v>1</v>
      </c>
      <c r="V1406" s="55">
        <f t="shared" si="506"/>
        <v>1</v>
      </c>
      <c r="W1406" s="55">
        <f t="shared" si="507"/>
        <v>1</v>
      </c>
      <c r="X1406" s="55">
        <f t="shared" si="508"/>
        <v>1</v>
      </c>
      <c r="Y1406" s="55">
        <f t="shared" si="509"/>
        <v>0.67961165048543692</v>
      </c>
      <c r="Z1406" s="55">
        <f>+Table1[[#This Row],[Hillingdon Sprint Triathlon]]/$R$3</f>
        <v>1</v>
      </c>
      <c r="AA1406" s="55">
        <f>+Table1[[#This Row],[London Fields]]/$S$3</f>
        <v>1</v>
      </c>
      <c r="AB1406" s="55">
        <f>+Table1[[#This Row],[Jekyll &amp; Hyde Park Duathlon]]/$T$3</f>
        <v>1</v>
      </c>
      <c r="AC1406" s="65">
        <f t="shared" si="510"/>
        <v>3.679611650485437</v>
      </c>
      <c r="AD1406" s="55"/>
      <c r="AE1406" s="55"/>
      <c r="AF1406" s="55"/>
      <c r="AG1406" s="55"/>
      <c r="AH1406" s="55">
        <f t="shared" si="530"/>
        <v>3.679611650485437</v>
      </c>
      <c r="AI1406" s="55"/>
      <c r="AJ1406" s="73">
        <f>COUNT(Table1[[#This Row],[F open]:[M SuperVet]])</f>
        <v>1</v>
      </c>
    </row>
    <row r="1407" spans="1:36" hidden="1" x14ac:dyDescent="0.2">
      <c r="A1407" s="16" t="str">
        <f t="shared" si="528"/>
        <v xml:space="preserve"> </v>
      </c>
      <c r="B1407" s="16" t="s">
        <v>1848</v>
      </c>
      <c r="C1407" s="15"/>
      <c r="D1407" s="29" t="s">
        <v>217</v>
      </c>
      <c r="E1407" s="29" t="s">
        <v>188</v>
      </c>
      <c r="F1407" s="82">
        <f t="shared" si="505"/>
        <v>976</v>
      </c>
      <c r="G1407" s="82" t="str">
        <f>IF(Table1[[#This Row],[F open]]=""," ",RANK(AD1407,$AD$5:$AD$1454,1))</f>
        <v xml:space="preserve"> </v>
      </c>
      <c r="H1407" s="82" t="str">
        <f>IF(Table1[[#This Row],[F Vet]]=""," ",RANK(AE1407,$AE$5:$AE$1454,1))</f>
        <v xml:space="preserve"> </v>
      </c>
      <c r="I1407" s="82" t="str">
        <f>IF(Table1[[#This Row],[F SuperVet]]=""," ",RANK(AF1407,$AF$5:$AF$1454,1))</f>
        <v xml:space="preserve"> </v>
      </c>
      <c r="J1407" s="82">
        <f>IF(Table1[[#This Row],[M Open]]=""," ",RANK(AG1407,$AG$5:$AG$1454,1))</f>
        <v>482</v>
      </c>
      <c r="K1407" s="82" t="str">
        <f>IF(Table1[[#This Row],[M Vet]]=""," ",RANK(AH1407,$AH$5:$AH$1454,1))</f>
        <v xml:space="preserve"> </v>
      </c>
      <c r="L1407" s="82" t="str">
        <f>IF(Table1[[#This Row],[M SuperVet]]=""," ",RANK(AI1407,$AI$5:$AI$1454,1))</f>
        <v xml:space="preserve"> </v>
      </c>
      <c r="M1407" s="74">
        <v>404</v>
      </c>
      <c r="N1407" s="74">
        <v>176</v>
      </c>
      <c r="O1407" s="74">
        <v>47</v>
      </c>
      <c r="P1407" s="74">
        <v>128</v>
      </c>
      <c r="Q1407" s="17">
        <v>353</v>
      </c>
      <c r="R1407" s="17">
        <v>139</v>
      </c>
      <c r="S1407" s="17">
        <v>104</v>
      </c>
      <c r="T1407" s="17">
        <v>179</v>
      </c>
      <c r="U1407" s="55">
        <f>+Table1[[#This Row],[Thames Turbo Sprint Triathlon]]/$M$3</f>
        <v>1</v>
      </c>
      <c r="V1407" s="55">
        <f t="shared" si="506"/>
        <v>1</v>
      </c>
      <c r="W1407" s="55">
        <f t="shared" si="507"/>
        <v>1</v>
      </c>
      <c r="X1407" s="55">
        <f t="shared" si="508"/>
        <v>1</v>
      </c>
      <c r="Y1407" s="55">
        <f t="shared" si="509"/>
        <v>0.68543689320388346</v>
      </c>
      <c r="Z1407" s="55">
        <f>+Table1[[#This Row],[Hillingdon Sprint Triathlon]]/$R$3</f>
        <v>1</v>
      </c>
      <c r="AA1407" s="55">
        <f>+Table1[[#This Row],[London Fields]]/$S$3</f>
        <v>1</v>
      </c>
      <c r="AB1407" s="55">
        <f>+Table1[[#This Row],[Jekyll &amp; Hyde Park Duathlon]]/$T$3</f>
        <v>1</v>
      </c>
      <c r="AC1407" s="65">
        <f t="shared" si="510"/>
        <v>3.6854368932038835</v>
      </c>
      <c r="AD1407" s="55"/>
      <c r="AE1407" s="55"/>
      <c r="AF1407" s="55"/>
      <c r="AG1407" s="55">
        <f>+AC1407</f>
        <v>3.6854368932038835</v>
      </c>
      <c r="AH1407" s="55"/>
      <c r="AI1407" s="55"/>
      <c r="AJ1407" s="73">
        <f>COUNT(Table1[[#This Row],[F open]:[M SuperVet]])</f>
        <v>1</v>
      </c>
    </row>
    <row r="1408" spans="1:36" hidden="1" x14ac:dyDescent="0.2">
      <c r="A1408" s="16" t="str">
        <f t="shared" si="528"/>
        <v xml:space="preserve"> </v>
      </c>
      <c r="B1408" s="16" t="s">
        <v>540</v>
      </c>
      <c r="C1408" s="15" t="s">
        <v>151</v>
      </c>
      <c r="D1408" s="29" t="s">
        <v>1059</v>
      </c>
      <c r="E1408" s="29" t="s">
        <v>188</v>
      </c>
      <c r="F1408" s="82">
        <f t="shared" si="505"/>
        <v>527</v>
      </c>
      <c r="G1408" s="82" t="str">
        <f>IF(Table1[[#This Row],[F open]]=""," ",RANK(AD1408,$AD$5:$AD$1454,1))</f>
        <v xml:space="preserve"> </v>
      </c>
      <c r="H1408" s="82" t="str">
        <f>IF(Table1[[#This Row],[F Vet]]=""," ",RANK(AE1408,$AE$5:$AE$1454,1))</f>
        <v xml:space="preserve"> </v>
      </c>
      <c r="I1408" s="82" t="str">
        <f>IF(Table1[[#This Row],[F SuperVet]]=""," ",RANK(AF1408,$AF$5:$AF$1454,1))</f>
        <v xml:space="preserve"> </v>
      </c>
      <c r="J1408" s="82" t="str">
        <f>IF(Table1[[#This Row],[M Open]]=""," ",RANK(AG1408,$AG$5:$AG$1454,1))</f>
        <v xml:space="preserve"> </v>
      </c>
      <c r="K1408" s="82" t="str">
        <f>IF(Table1[[#This Row],[M Vet]]=""," ",RANK(AH1408,$AH$5:$AH$1454,1))</f>
        <v xml:space="preserve"> </v>
      </c>
      <c r="L1408" s="82">
        <f>IF(Table1[[#This Row],[M SuperVet]]=""," ",RANK(AI1408,$AI$5:$AI$1454,1))</f>
        <v>32</v>
      </c>
      <c r="M1408" s="74">
        <v>404</v>
      </c>
      <c r="N1408" s="74">
        <v>176</v>
      </c>
      <c r="O1408" s="74">
        <v>47</v>
      </c>
      <c r="P1408" s="74">
        <v>128</v>
      </c>
      <c r="Q1408" s="17">
        <v>179</v>
      </c>
      <c r="R1408" s="17">
        <v>139</v>
      </c>
      <c r="S1408" s="17">
        <v>104</v>
      </c>
      <c r="T1408" s="17">
        <v>179</v>
      </c>
      <c r="U1408" s="55">
        <f>+Table1[[#This Row],[Thames Turbo Sprint Triathlon]]/$M$3</f>
        <v>1</v>
      </c>
      <c r="V1408" s="55">
        <f t="shared" si="506"/>
        <v>1</v>
      </c>
      <c r="W1408" s="55">
        <f t="shared" si="507"/>
        <v>1</v>
      </c>
      <c r="X1408" s="55">
        <f t="shared" si="508"/>
        <v>1</v>
      </c>
      <c r="Y1408" s="55">
        <f t="shared" si="509"/>
        <v>0.34757281553398056</v>
      </c>
      <c r="Z1408" s="55">
        <f>+Table1[[#This Row],[Hillingdon Sprint Triathlon]]/$R$3</f>
        <v>1</v>
      </c>
      <c r="AA1408" s="55">
        <f>+Table1[[#This Row],[London Fields]]/$S$3</f>
        <v>1</v>
      </c>
      <c r="AB1408" s="55">
        <f>+Table1[[#This Row],[Jekyll &amp; Hyde Park Duathlon]]/$T$3</f>
        <v>1</v>
      </c>
      <c r="AC1408" s="65">
        <f t="shared" si="510"/>
        <v>3.3475728155339803</v>
      </c>
      <c r="AD1408" s="55"/>
      <c r="AE1408" s="55"/>
      <c r="AF1408" s="55"/>
      <c r="AG1408" s="55"/>
      <c r="AH1408" s="55"/>
      <c r="AI1408" s="55">
        <f>+AC1408</f>
        <v>3.3475728155339803</v>
      </c>
      <c r="AJ1408" s="73">
        <f>COUNT(Table1[[#This Row],[F open]:[M SuperVet]])</f>
        <v>1</v>
      </c>
    </row>
    <row r="1409" spans="1:36" hidden="1" x14ac:dyDescent="0.2">
      <c r="A1409" s="16" t="str">
        <f t="shared" si="528"/>
        <v xml:space="preserve"> </v>
      </c>
      <c r="B1409" s="16" t="s">
        <v>1800</v>
      </c>
      <c r="C1409" s="15" t="s">
        <v>151</v>
      </c>
      <c r="D1409" s="29" t="s">
        <v>397</v>
      </c>
      <c r="E1409" s="29" t="s">
        <v>188</v>
      </c>
      <c r="F1409" s="82">
        <f t="shared" si="505"/>
        <v>791</v>
      </c>
      <c r="G1409" s="82" t="str">
        <f>IF(Table1[[#This Row],[F open]]=""," ",RANK(AD1409,$AD$5:$AD$1454,1))</f>
        <v xml:space="preserve"> </v>
      </c>
      <c r="H1409" s="82" t="str">
        <f>IF(Table1[[#This Row],[F Vet]]=""," ",RANK(AE1409,$AE$5:$AE$1454,1))</f>
        <v xml:space="preserve"> </v>
      </c>
      <c r="I1409" s="82" t="str">
        <f>IF(Table1[[#This Row],[F SuperVet]]=""," ",RANK(AF1409,$AF$5:$AF$1454,1))</f>
        <v xml:space="preserve"> </v>
      </c>
      <c r="J1409" s="82" t="str">
        <f>IF(Table1[[#This Row],[M Open]]=""," ",RANK(AG1409,$AG$5:$AG$1454,1))</f>
        <v xml:space="preserve"> </v>
      </c>
      <c r="K1409" s="82">
        <f>IF(Table1[[#This Row],[M Vet]]=""," ",RANK(AH1409,$AH$5:$AH$1454,1))</f>
        <v>190</v>
      </c>
      <c r="L1409" s="82" t="str">
        <f>IF(Table1[[#This Row],[M SuperVet]]=""," ",RANK(AI1409,$AI$5:$AI$1454,1))</f>
        <v xml:space="preserve"> </v>
      </c>
      <c r="M1409" s="74">
        <v>404</v>
      </c>
      <c r="N1409" s="74">
        <v>176</v>
      </c>
      <c r="O1409" s="74">
        <v>47</v>
      </c>
      <c r="P1409" s="74">
        <v>128</v>
      </c>
      <c r="Q1409" s="17">
        <v>286</v>
      </c>
      <c r="R1409" s="17">
        <v>139</v>
      </c>
      <c r="S1409" s="17">
        <v>104</v>
      </c>
      <c r="T1409" s="17">
        <v>179</v>
      </c>
      <c r="U1409" s="55">
        <f>+Table1[[#This Row],[Thames Turbo Sprint Triathlon]]/$M$3</f>
        <v>1</v>
      </c>
      <c r="V1409" s="55">
        <f t="shared" si="506"/>
        <v>1</v>
      </c>
      <c r="W1409" s="55">
        <f t="shared" si="507"/>
        <v>1</v>
      </c>
      <c r="X1409" s="55">
        <f t="shared" si="508"/>
        <v>1</v>
      </c>
      <c r="Y1409" s="55">
        <f t="shared" si="509"/>
        <v>0.55533980582524267</v>
      </c>
      <c r="Z1409" s="55">
        <f>+Table1[[#This Row],[Hillingdon Sprint Triathlon]]/$R$3</f>
        <v>1</v>
      </c>
      <c r="AA1409" s="55">
        <f>+Table1[[#This Row],[London Fields]]/$S$3</f>
        <v>1</v>
      </c>
      <c r="AB1409" s="55">
        <f>+Table1[[#This Row],[Jekyll &amp; Hyde Park Duathlon]]/$T$3</f>
        <v>1</v>
      </c>
      <c r="AC1409" s="65">
        <f t="shared" si="510"/>
        <v>3.5553398058252426</v>
      </c>
      <c r="AD1409" s="55"/>
      <c r="AE1409" s="55"/>
      <c r="AF1409" s="55"/>
      <c r="AG1409" s="55"/>
      <c r="AH1409" s="55">
        <f t="shared" ref="AH1409:AH1412" si="531">+AC1409</f>
        <v>3.5553398058252426</v>
      </c>
      <c r="AI1409" s="55"/>
      <c r="AJ1409" s="73">
        <f>COUNT(Table1[[#This Row],[F open]:[M SuperVet]])</f>
        <v>1</v>
      </c>
    </row>
    <row r="1410" spans="1:36" hidden="1" x14ac:dyDescent="0.2">
      <c r="A1410" s="16" t="str">
        <f t="shared" si="528"/>
        <v xml:space="preserve"> </v>
      </c>
      <c r="B1410" s="16" t="s">
        <v>452</v>
      </c>
      <c r="C1410" s="15"/>
      <c r="D1410" s="29" t="s">
        <v>397</v>
      </c>
      <c r="E1410" s="29" t="s">
        <v>188</v>
      </c>
      <c r="F1410" s="82">
        <f t="shared" si="505"/>
        <v>1369</v>
      </c>
      <c r="G1410" s="82" t="str">
        <f>IF(Table1[[#This Row],[F open]]=""," ",RANK(AD1410,$AD$5:$AD$1454,1))</f>
        <v xml:space="preserve"> </v>
      </c>
      <c r="H1410" s="82" t="str">
        <f>IF(Table1[[#This Row],[F Vet]]=""," ",RANK(AE1410,$AE$5:$AE$1454,1))</f>
        <v xml:space="preserve"> </v>
      </c>
      <c r="I1410" s="82" t="str">
        <f>IF(Table1[[#This Row],[F SuperVet]]=""," ",RANK(AF1410,$AF$5:$AF$1454,1))</f>
        <v xml:space="preserve"> </v>
      </c>
      <c r="J1410" s="82" t="str">
        <f>IF(Table1[[#This Row],[M Open]]=""," ",RANK(AG1410,$AG$5:$AG$1454,1))</f>
        <v xml:space="preserve"> </v>
      </c>
      <c r="K1410" s="82">
        <f>IF(Table1[[#This Row],[M Vet]]=""," ",RANK(AH1410,$AH$5:$AH$1454,1))</f>
        <v>315</v>
      </c>
      <c r="L1410" s="82" t="str">
        <f>IF(Table1[[#This Row],[M SuperVet]]=""," ",RANK(AI1410,$AI$5:$AI$1454,1))</f>
        <v xml:space="preserve"> </v>
      </c>
      <c r="M1410" s="74">
        <v>382</v>
      </c>
      <c r="N1410" s="74">
        <v>176</v>
      </c>
      <c r="O1410" s="74">
        <v>47</v>
      </c>
      <c r="P1410" s="74">
        <v>128</v>
      </c>
      <c r="Q1410" s="17">
        <v>515</v>
      </c>
      <c r="R1410" s="17">
        <v>139</v>
      </c>
      <c r="S1410" s="17">
        <v>104</v>
      </c>
      <c r="T1410" s="17">
        <v>179</v>
      </c>
      <c r="U1410" s="55">
        <f>+Table1[[#This Row],[Thames Turbo Sprint Triathlon]]/$M$3</f>
        <v>0.9455445544554455</v>
      </c>
      <c r="V1410" s="55">
        <f t="shared" si="506"/>
        <v>1</v>
      </c>
      <c r="W1410" s="55">
        <f t="shared" si="507"/>
        <v>1</v>
      </c>
      <c r="X1410" s="55">
        <f t="shared" si="508"/>
        <v>1</v>
      </c>
      <c r="Y1410" s="55">
        <f t="shared" si="509"/>
        <v>1</v>
      </c>
      <c r="Z1410" s="55">
        <f>+Table1[[#This Row],[Hillingdon Sprint Triathlon]]/$R$3</f>
        <v>1</v>
      </c>
      <c r="AA1410" s="55">
        <f>+Table1[[#This Row],[London Fields]]/$S$3</f>
        <v>1</v>
      </c>
      <c r="AB1410" s="55">
        <f>+Table1[[#This Row],[Jekyll &amp; Hyde Park Duathlon]]/$T$3</f>
        <v>1</v>
      </c>
      <c r="AC1410" s="65">
        <f t="shared" si="510"/>
        <v>3.9455445544554455</v>
      </c>
      <c r="AD1410" s="55"/>
      <c r="AE1410" s="55"/>
      <c r="AF1410" s="55"/>
      <c r="AG1410" s="55"/>
      <c r="AH1410" s="55">
        <f t="shared" si="531"/>
        <v>3.9455445544554455</v>
      </c>
      <c r="AI1410" s="55"/>
      <c r="AJ1410" s="73">
        <f>COUNT(Table1[[#This Row],[F open]:[M SuperVet]])</f>
        <v>1</v>
      </c>
    </row>
    <row r="1411" spans="1:36" hidden="1" x14ac:dyDescent="0.2">
      <c r="A1411" s="16" t="str">
        <f t="shared" si="528"/>
        <v xml:space="preserve"> </v>
      </c>
      <c r="B1411" s="16" t="s">
        <v>542</v>
      </c>
      <c r="C1411" s="15"/>
      <c r="D1411" s="29" t="s">
        <v>397</v>
      </c>
      <c r="E1411" s="29" t="s">
        <v>188</v>
      </c>
      <c r="F1411" s="82">
        <f t="shared" si="505"/>
        <v>752</v>
      </c>
      <c r="G1411" s="82" t="str">
        <f>IF(Table1[[#This Row],[F open]]=""," ",RANK(AD1411,$AD$5:$AD$1454,1))</f>
        <v xml:space="preserve"> </v>
      </c>
      <c r="H1411" s="82" t="str">
        <f>IF(Table1[[#This Row],[F Vet]]=""," ",RANK(AE1411,$AE$5:$AE$1454,1))</f>
        <v xml:space="preserve"> </v>
      </c>
      <c r="I1411" s="82" t="str">
        <f>IF(Table1[[#This Row],[F SuperVet]]=""," ",RANK(AF1411,$AF$5:$AF$1454,1))</f>
        <v xml:space="preserve"> </v>
      </c>
      <c r="J1411" s="82" t="str">
        <f>IF(Table1[[#This Row],[M Open]]=""," ",RANK(AG1411,$AG$5:$AG$1454,1))</f>
        <v xml:space="preserve"> </v>
      </c>
      <c r="K1411" s="82">
        <f>IF(Table1[[#This Row],[M Vet]]=""," ",RANK(AH1411,$AH$5:$AH$1454,1))</f>
        <v>182</v>
      </c>
      <c r="L1411" s="82" t="str">
        <f>IF(Table1[[#This Row],[M SuperVet]]=""," ",RANK(AI1411,$AI$5:$AI$1454,1))</f>
        <v xml:space="preserve"> </v>
      </c>
      <c r="M1411" s="74">
        <v>404</v>
      </c>
      <c r="N1411" s="74">
        <v>176</v>
      </c>
      <c r="O1411" s="74">
        <v>47</v>
      </c>
      <c r="P1411" s="74">
        <v>128</v>
      </c>
      <c r="Q1411" s="17">
        <v>269</v>
      </c>
      <c r="R1411" s="17">
        <v>139</v>
      </c>
      <c r="S1411" s="17">
        <v>104</v>
      </c>
      <c r="T1411" s="17">
        <v>179</v>
      </c>
      <c r="U1411" s="55">
        <f>+Table1[[#This Row],[Thames Turbo Sprint Triathlon]]/$M$3</f>
        <v>1</v>
      </c>
      <c r="V1411" s="55">
        <f t="shared" si="506"/>
        <v>1</v>
      </c>
      <c r="W1411" s="55">
        <f t="shared" si="507"/>
        <v>1</v>
      </c>
      <c r="X1411" s="55">
        <f t="shared" si="508"/>
        <v>1</v>
      </c>
      <c r="Y1411" s="55">
        <f t="shared" si="509"/>
        <v>0.52233009708737865</v>
      </c>
      <c r="Z1411" s="55">
        <f>+Table1[[#This Row],[Hillingdon Sprint Triathlon]]/$R$3</f>
        <v>1</v>
      </c>
      <c r="AA1411" s="55">
        <f>+Table1[[#This Row],[London Fields]]/$S$3</f>
        <v>1</v>
      </c>
      <c r="AB1411" s="55">
        <f>+Table1[[#This Row],[Jekyll &amp; Hyde Park Duathlon]]/$T$3</f>
        <v>1</v>
      </c>
      <c r="AC1411" s="65">
        <f t="shared" si="510"/>
        <v>3.5223300970873788</v>
      </c>
      <c r="AD1411" s="55"/>
      <c r="AE1411" s="55"/>
      <c r="AF1411" s="55"/>
      <c r="AG1411" s="55"/>
      <c r="AH1411" s="55">
        <f t="shared" si="531"/>
        <v>3.5223300970873788</v>
      </c>
      <c r="AI1411" s="55"/>
      <c r="AJ1411" s="73">
        <f>COUNT(Table1[[#This Row],[F open]:[M SuperVet]])</f>
        <v>1</v>
      </c>
    </row>
    <row r="1412" spans="1:36" hidden="1" x14ac:dyDescent="0.2">
      <c r="A1412" s="16" t="str">
        <f t="shared" si="528"/>
        <v xml:space="preserve"> </v>
      </c>
      <c r="B1412" s="16" t="s">
        <v>1501</v>
      </c>
      <c r="C1412" s="15" t="s">
        <v>228</v>
      </c>
      <c r="D1412" s="29" t="s">
        <v>397</v>
      </c>
      <c r="E1412" s="29" t="s">
        <v>188</v>
      </c>
      <c r="F1412" s="82">
        <f t="shared" si="505"/>
        <v>572</v>
      </c>
      <c r="G1412" s="82" t="str">
        <f>IF(Table1[[#This Row],[F open]]=""," ",RANK(AD1412,$AD$5:$AD$1454,1))</f>
        <v xml:space="preserve"> </v>
      </c>
      <c r="H1412" s="82" t="str">
        <f>IF(Table1[[#This Row],[F Vet]]=""," ",RANK(AE1412,$AE$5:$AE$1454,1))</f>
        <v xml:space="preserve"> </v>
      </c>
      <c r="I1412" s="82" t="str">
        <f>IF(Table1[[#This Row],[F SuperVet]]=""," ",RANK(AF1412,$AF$5:$AF$1454,1))</f>
        <v xml:space="preserve"> </v>
      </c>
      <c r="J1412" s="82" t="str">
        <f>IF(Table1[[#This Row],[M Open]]=""," ",RANK(AG1412,$AG$5:$AG$1454,1))</f>
        <v xml:space="preserve"> </v>
      </c>
      <c r="K1412" s="82">
        <f>IF(Table1[[#This Row],[M Vet]]=""," ",RANK(AH1412,$AH$5:$AH$1454,1))</f>
        <v>144</v>
      </c>
      <c r="L1412" s="82" t="str">
        <f>IF(Table1[[#This Row],[M SuperVet]]=""," ",RANK(AI1412,$AI$5:$AI$1454,1))</f>
        <v xml:space="preserve"> </v>
      </c>
      <c r="M1412" s="74">
        <v>404</v>
      </c>
      <c r="N1412" s="74">
        <v>176</v>
      </c>
      <c r="O1412" s="74">
        <v>18</v>
      </c>
      <c r="P1412" s="74">
        <v>128</v>
      </c>
      <c r="Q1412" s="17">
        <v>515</v>
      </c>
      <c r="R1412" s="17">
        <v>139</v>
      </c>
      <c r="S1412" s="17">
        <v>104</v>
      </c>
      <c r="T1412" s="17">
        <v>179</v>
      </c>
      <c r="U1412" s="55">
        <f>+Table1[[#This Row],[Thames Turbo Sprint Triathlon]]/$M$3</f>
        <v>1</v>
      </c>
      <c r="V1412" s="55">
        <f t="shared" si="506"/>
        <v>1</v>
      </c>
      <c r="W1412" s="55">
        <f t="shared" si="507"/>
        <v>0.38297872340425532</v>
      </c>
      <c r="X1412" s="55">
        <f t="shared" si="508"/>
        <v>1</v>
      </c>
      <c r="Y1412" s="55">
        <f t="shared" si="509"/>
        <v>1</v>
      </c>
      <c r="Z1412" s="55">
        <f>+Table1[[#This Row],[Hillingdon Sprint Triathlon]]/$R$3</f>
        <v>1</v>
      </c>
      <c r="AA1412" s="55">
        <f>+Table1[[#This Row],[London Fields]]/$S$3</f>
        <v>1</v>
      </c>
      <c r="AB1412" s="55">
        <f>+Table1[[#This Row],[Jekyll &amp; Hyde Park Duathlon]]/$T$3</f>
        <v>1</v>
      </c>
      <c r="AC1412" s="65">
        <f t="shared" si="510"/>
        <v>3.3829787234042552</v>
      </c>
      <c r="AD1412" s="55"/>
      <c r="AE1412" s="55"/>
      <c r="AF1412" s="55"/>
      <c r="AG1412" s="55"/>
      <c r="AH1412" s="55">
        <f t="shared" si="531"/>
        <v>3.3829787234042552</v>
      </c>
      <c r="AI1412" s="55"/>
      <c r="AJ1412" s="73">
        <f>COUNT(Table1[[#This Row],[F open]:[M SuperVet]])</f>
        <v>1</v>
      </c>
    </row>
    <row r="1413" spans="1:36" hidden="1" x14ac:dyDescent="0.2">
      <c r="A1413" s="16" t="str">
        <f t="shared" si="528"/>
        <v xml:space="preserve"> </v>
      </c>
      <c r="B1413" s="16" t="s">
        <v>1385</v>
      </c>
      <c r="C1413" s="15"/>
      <c r="D1413" s="29" t="s">
        <v>217</v>
      </c>
      <c r="E1413" s="29" t="s">
        <v>188</v>
      </c>
      <c r="F1413" s="82">
        <f t="shared" ref="F1413:F1454" si="532">+RANK(AC1413,$AC$5:$AC$1454,1)</f>
        <v>458</v>
      </c>
      <c r="G1413" s="82" t="str">
        <f>IF(Table1[[#This Row],[F open]]=""," ",RANK(AD1413,$AD$5:$AD$1454,1))</f>
        <v xml:space="preserve"> </v>
      </c>
      <c r="H1413" s="82" t="str">
        <f>IF(Table1[[#This Row],[F Vet]]=""," ",RANK(AE1413,$AE$5:$AE$1454,1))</f>
        <v xml:space="preserve"> </v>
      </c>
      <c r="I1413" s="82" t="str">
        <f>IF(Table1[[#This Row],[F SuperVet]]=""," ",RANK(AF1413,$AF$5:$AF$1454,1))</f>
        <v xml:space="preserve"> </v>
      </c>
      <c r="J1413" s="82">
        <f>IF(Table1[[#This Row],[M Open]]=""," ",RANK(AG1413,$AG$5:$AG$1454,1))</f>
        <v>263</v>
      </c>
      <c r="K1413" s="82" t="str">
        <f>IF(Table1[[#This Row],[M Vet]]=""," ",RANK(AH1413,$AH$5:$AH$1454,1))</f>
        <v xml:space="preserve"> </v>
      </c>
      <c r="L1413" s="82" t="str">
        <f>IF(Table1[[#This Row],[M SuperVet]]=""," ",RANK(AI1413,$AI$5:$AI$1454,1))</f>
        <v xml:space="preserve"> </v>
      </c>
      <c r="M1413" s="74">
        <v>404</v>
      </c>
      <c r="N1413" s="74">
        <v>52</v>
      </c>
      <c r="O1413" s="74">
        <v>47</v>
      </c>
      <c r="P1413" s="74">
        <v>128</v>
      </c>
      <c r="Q1413" s="17">
        <v>515</v>
      </c>
      <c r="R1413" s="17">
        <v>139</v>
      </c>
      <c r="S1413" s="17">
        <v>104</v>
      </c>
      <c r="T1413" s="17">
        <v>179</v>
      </c>
      <c r="U1413" s="55">
        <f>+Table1[[#This Row],[Thames Turbo Sprint Triathlon]]/$M$3</f>
        <v>1</v>
      </c>
      <c r="V1413" s="55">
        <f t="shared" ref="V1413:V1454" si="533">+N1413/$N$3</f>
        <v>0.29545454545454547</v>
      </c>
      <c r="W1413" s="55">
        <f t="shared" ref="W1413:W1454" si="534">+O1413/$O$3</f>
        <v>1</v>
      </c>
      <c r="X1413" s="55">
        <f t="shared" ref="X1413:X1454" si="535">+P1413/$P$3</f>
        <v>1</v>
      </c>
      <c r="Y1413" s="55">
        <f t="shared" ref="Y1413:Y1454" si="536">+Q1413/$Q$3</f>
        <v>1</v>
      </c>
      <c r="Z1413" s="55">
        <f>+Table1[[#This Row],[Hillingdon Sprint Triathlon]]/$R$3</f>
        <v>1</v>
      </c>
      <c r="AA1413" s="55">
        <f>+Table1[[#This Row],[London Fields]]/$S$3</f>
        <v>1</v>
      </c>
      <c r="AB1413" s="55">
        <f>+Table1[[#This Row],[Jekyll &amp; Hyde Park Duathlon]]/$T$3</f>
        <v>1</v>
      </c>
      <c r="AC1413" s="65">
        <f t="shared" ref="AC1413:AC1454" si="537">SMALL(U1413:AB1413,1)+SMALL(U1413:AB1413,2)+SMALL(U1413:AB1413,3)+SMALL(U1413:AB1413,4)</f>
        <v>3.2954545454545454</v>
      </c>
      <c r="AD1413" s="55"/>
      <c r="AE1413" s="55"/>
      <c r="AF1413" s="55"/>
      <c r="AG1413" s="55">
        <f>+AC1413</f>
        <v>3.2954545454545454</v>
      </c>
      <c r="AH1413" s="55"/>
      <c r="AI1413" s="55"/>
      <c r="AJ1413" s="73">
        <f>COUNT(Table1[[#This Row],[F open]:[M SuperVet]])</f>
        <v>1</v>
      </c>
    </row>
    <row r="1414" spans="1:36" x14ac:dyDescent="0.2">
      <c r="A1414" s="16" t="str">
        <f t="shared" si="528"/>
        <v xml:space="preserve"> </v>
      </c>
      <c r="B1414" s="16" t="s">
        <v>910</v>
      </c>
      <c r="C1414" s="15"/>
      <c r="D1414" s="29" t="s">
        <v>1059</v>
      </c>
      <c r="E1414" s="29" t="s">
        <v>194</v>
      </c>
      <c r="F1414" s="82">
        <f t="shared" si="532"/>
        <v>880</v>
      </c>
      <c r="G1414" s="82" t="str">
        <f>IF(Table1[[#This Row],[F open]]=""," ",RANK(AD1414,$AD$5:$AD$1454,1))</f>
        <v xml:space="preserve"> </v>
      </c>
      <c r="H1414" s="82" t="str">
        <f>IF(Table1[[#This Row],[F Vet]]=""," ",RANK(AE1414,$AE$5:$AE$1454,1))</f>
        <v xml:space="preserve"> </v>
      </c>
      <c r="I1414" s="82">
        <f>IF(Table1[[#This Row],[F SuperVet]]=""," ",RANK(AF1414,$AF$5:$AF$1454,1))</f>
        <v>12</v>
      </c>
      <c r="J1414" s="82" t="str">
        <f>IF(Table1[[#This Row],[M Open]]=""," ",RANK(AG1414,$AG$5:$AG$1454,1))</f>
        <v xml:space="preserve"> </v>
      </c>
      <c r="K1414" s="82" t="str">
        <f>IF(Table1[[#This Row],[M Vet]]=""," ",RANK(AH1414,$AH$5:$AH$1454,1))</f>
        <v xml:space="preserve"> </v>
      </c>
      <c r="L1414" s="82" t="str">
        <f>IF(Table1[[#This Row],[M SuperVet]]=""," ",RANK(AI1414,$AI$5:$AI$1454,1))</f>
        <v xml:space="preserve"> </v>
      </c>
      <c r="M1414" s="74">
        <v>250</v>
      </c>
      <c r="N1414" s="74">
        <v>176</v>
      </c>
      <c r="O1414" s="74">
        <v>47</v>
      </c>
      <c r="P1414" s="74">
        <v>128</v>
      </c>
      <c r="Q1414" s="17">
        <v>515</v>
      </c>
      <c r="R1414" s="17">
        <v>139</v>
      </c>
      <c r="S1414" s="17">
        <v>104</v>
      </c>
      <c r="T1414" s="17">
        <v>179</v>
      </c>
      <c r="U1414" s="55">
        <f>+Table1[[#This Row],[Thames Turbo Sprint Triathlon]]/$M$3</f>
        <v>0.61881188118811881</v>
      </c>
      <c r="V1414" s="55">
        <f t="shared" si="533"/>
        <v>1</v>
      </c>
      <c r="W1414" s="55">
        <f t="shared" si="534"/>
        <v>1</v>
      </c>
      <c r="X1414" s="55">
        <f t="shared" si="535"/>
        <v>1</v>
      </c>
      <c r="Y1414" s="55">
        <f t="shared" si="536"/>
        <v>1</v>
      </c>
      <c r="Z1414" s="55">
        <f>+Table1[[#This Row],[Hillingdon Sprint Triathlon]]/$R$3</f>
        <v>1</v>
      </c>
      <c r="AA1414" s="55">
        <f>+Table1[[#This Row],[London Fields]]/$S$3</f>
        <v>1</v>
      </c>
      <c r="AB1414" s="55">
        <f>+Table1[[#This Row],[Jekyll &amp; Hyde Park Duathlon]]/$T$3</f>
        <v>1</v>
      </c>
      <c r="AC1414" s="65">
        <f t="shared" si="537"/>
        <v>3.6188118811881189</v>
      </c>
      <c r="AD1414" s="55"/>
      <c r="AE1414" s="55"/>
      <c r="AF1414" s="55">
        <f>+AC1414</f>
        <v>3.6188118811881189</v>
      </c>
      <c r="AG1414" s="55"/>
      <c r="AH1414" s="55"/>
      <c r="AI1414" s="55"/>
      <c r="AJ1414" s="73">
        <f>COUNT(Table1[[#This Row],[F open]:[M SuperVet]])</f>
        <v>1</v>
      </c>
    </row>
    <row r="1415" spans="1:36" x14ac:dyDescent="0.2">
      <c r="A1415" s="16" t="str">
        <f t="shared" si="528"/>
        <v xml:space="preserve"> </v>
      </c>
      <c r="B1415" s="16" t="s">
        <v>1933</v>
      </c>
      <c r="C1415" s="15" t="s">
        <v>513</v>
      </c>
      <c r="D1415" s="29" t="s">
        <v>397</v>
      </c>
      <c r="E1415" s="29" t="s">
        <v>194</v>
      </c>
      <c r="F1415" s="82">
        <f t="shared" si="532"/>
        <v>1278</v>
      </c>
      <c r="G1415" s="82" t="str">
        <f>IF(Table1[[#This Row],[F open]]=""," ",RANK(AD1415,$AD$5:$AD$1454,1))</f>
        <v xml:space="preserve"> </v>
      </c>
      <c r="H1415" s="82">
        <f>IF(Table1[[#This Row],[F Vet]]=""," ",RANK(AE1415,$AE$5:$AE$1454,1))</f>
        <v>68</v>
      </c>
      <c r="I1415" s="82" t="str">
        <f>IF(Table1[[#This Row],[F SuperVet]]=""," ",RANK(AF1415,$AF$5:$AF$1454,1))</f>
        <v xml:space="preserve"> </v>
      </c>
      <c r="J1415" s="82" t="str">
        <f>IF(Table1[[#This Row],[M Open]]=""," ",RANK(AG1415,$AG$5:$AG$1454,1))</f>
        <v xml:space="preserve"> </v>
      </c>
      <c r="K1415" s="82" t="str">
        <f>IF(Table1[[#This Row],[M Vet]]=""," ",RANK(AH1415,$AH$5:$AH$1454,1))</f>
        <v xml:space="preserve"> </v>
      </c>
      <c r="L1415" s="82" t="str">
        <f>IF(Table1[[#This Row],[M SuperVet]]=""," ",RANK(AI1415,$AI$5:$AI$1454,1))</f>
        <v xml:space="preserve"> </v>
      </c>
      <c r="M1415" s="74">
        <v>404</v>
      </c>
      <c r="N1415" s="74">
        <v>176</v>
      </c>
      <c r="O1415" s="74">
        <v>47</v>
      </c>
      <c r="P1415" s="74">
        <v>128</v>
      </c>
      <c r="Q1415" s="17">
        <v>457</v>
      </c>
      <c r="R1415" s="17">
        <v>139</v>
      </c>
      <c r="S1415" s="17">
        <v>104</v>
      </c>
      <c r="T1415" s="17">
        <v>179</v>
      </c>
      <c r="U1415" s="55">
        <f>+Table1[[#This Row],[Thames Turbo Sprint Triathlon]]/$M$3</f>
        <v>1</v>
      </c>
      <c r="V1415" s="55">
        <f t="shared" si="533"/>
        <v>1</v>
      </c>
      <c r="W1415" s="55">
        <f t="shared" si="534"/>
        <v>1</v>
      </c>
      <c r="X1415" s="55">
        <f t="shared" si="535"/>
        <v>1</v>
      </c>
      <c r="Y1415" s="55">
        <f t="shared" si="536"/>
        <v>0.88737864077669903</v>
      </c>
      <c r="Z1415" s="55">
        <f>+Table1[[#This Row],[Hillingdon Sprint Triathlon]]/$R$3</f>
        <v>1</v>
      </c>
      <c r="AA1415" s="55">
        <f>+Table1[[#This Row],[London Fields]]/$S$3</f>
        <v>1</v>
      </c>
      <c r="AB1415" s="55">
        <f>+Table1[[#This Row],[Jekyll &amp; Hyde Park Duathlon]]/$T$3</f>
        <v>1</v>
      </c>
      <c r="AC1415" s="65">
        <f t="shared" si="537"/>
        <v>3.8873786407766993</v>
      </c>
      <c r="AD1415" s="55"/>
      <c r="AE1415" s="55">
        <f t="shared" ref="AE1415:AE1416" si="538">+AC1415</f>
        <v>3.8873786407766993</v>
      </c>
      <c r="AF1415" s="55"/>
      <c r="AG1415" s="55"/>
      <c r="AH1415" s="55"/>
      <c r="AI1415" s="55"/>
      <c r="AJ1415" s="73">
        <f>COUNT(Table1[[#This Row],[F open]:[M SuperVet]])</f>
        <v>1</v>
      </c>
    </row>
    <row r="1416" spans="1:36" x14ac:dyDescent="0.2">
      <c r="A1416" s="16" t="str">
        <f t="shared" si="528"/>
        <v xml:space="preserve"> </v>
      </c>
      <c r="B1416" s="16" t="s">
        <v>2102</v>
      </c>
      <c r="C1416" s="15" t="s">
        <v>139</v>
      </c>
      <c r="D1416" s="29" t="s">
        <v>397</v>
      </c>
      <c r="E1416" s="29" t="s">
        <v>194</v>
      </c>
      <c r="F1416" s="82">
        <f t="shared" si="532"/>
        <v>721</v>
      </c>
      <c r="G1416" s="82" t="str">
        <f>IF(Table1[[#This Row],[F open]]=""," ",RANK(AD1416,$AD$5:$AD$1454,1))</f>
        <v xml:space="preserve"> </v>
      </c>
      <c r="H1416" s="82">
        <f>IF(Table1[[#This Row],[F Vet]]=""," ",RANK(AE1416,$AE$5:$AE$1454,1))</f>
        <v>18</v>
      </c>
      <c r="I1416" s="82" t="str">
        <f>IF(Table1[[#This Row],[F SuperVet]]=""," ",RANK(AF1416,$AF$5:$AF$1454,1))</f>
        <v xml:space="preserve"> </v>
      </c>
      <c r="J1416" s="82" t="str">
        <f>IF(Table1[[#This Row],[M Open]]=""," ",RANK(AG1416,$AG$5:$AG$1454,1))</f>
        <v xml:space="preserve"> </v>
      </c>
      <c r="K1416" s="82" t="str">
        <f>IF(Table1[[#This Row],[M Vet]]=""," ",RANK(AH1416,$AH$5:$AH$1454,1))</f>
        <v xml:space="preserve"> </v>
      </c>
      <c r="L1416" s="82" t="str">
        <f>IF(Table1[[#This Row],[M SuperVet]]=""," ",RANK(AI1416,$AI$5:$AI$1454,1))</f>
        <v xml:space="preserve"> </v>
      </c>
      <c r="M1416" s="74">
        <v>404</v>
      </c>
      <c r="N1416" s="74">
        <v>176</v>
      </c>
      <c r="O1416" s="74">
        <v>47</v>
      </c>
      <c r="P1416" s="74">
        <v>128</v>
      </c>
      <c r="Q1416" s="17">
        <v>515</v>
      </c>
      <c r="R1416" s="17">
        <v>139</v>
      </c>
      <c r="S1416" s="17">
        <v>52</v>
      </c>
      <c r="T1416" s="17">
        <v>179</v>
      </c>
      <c r="U1416" s="55">
        <f>+Table1[[#This Row],[Thames Turbo Sprint Triathlon]]/$M$3</f>
        <v>1</v>
      </c>
      <c r="V1416" s="55">
        <f t="shared" si="533"/>
        <v>1</v>
      </c>
      <c r="W1416" s="55">
        <f t="shared" si="534"/>
        <v>1</v>
      </c>
      <c r="X1416" s="55">
        <f t="shared" si="535"/>
        <v>1</v>
      </c>
      <c r="Y1416" s="55">
        <f t="shared" si="536"/>
        <v>1</v>
      </c>
      <c r="Z1416" s="55">
        <f>+Table1[[#This Row],[Hillingdon Sprint Triathlon]]/$R$3</f>
        <v>1</v>
      </c>
      <c r="AA1416" s="55">
        <f>+Table1[[#This Row],[London Fields]]/$S$3</f>
        <v>0.5</v>
      </c>
      <c r="AB1416" s="55">
        <f>+Table1[[#This Row],[Jekyll &amp; Hyde Park Duathlon]]/$T$3</f>
        <v>1</v>
      </c>
      <c r="AC1416" s="65">
        <f t="shared" si="537"/>
        <v>3.5</v>
      </c>
      <c r="AD1416" s="55"/>
      <c r="AE1416" s="55">
        <f t="shared" si="538"/>
        <v>3.5</v>
      </c>
      <c r="AF1416" s="55"/>
      <c r="AG1416" s="55"/>
      <c r="AH1416" s="55"/>
      <c r="AI1416" s="55"/>
      <c r="AJ1416" s="73">
        <f>COUNT(Table1[[#This Row],[F open]:[M SuperVet]])</f>
        <v>1</v>
      </c>
    </row>
    <row r="1417" spans="1:36" hidden="1" x14ac:dyDescent="0.2">
      <c r="A1417" s="16" t="str">
        <f t="shared" si="528"/>
        <v xml:space="preserve"> </v>
      </c>
      <c r="B1417" s="16" t="s">
        <v>1713</v>
      </c>
      <c r="C1417" s="15"/>
      <c r="D1417" s="29" t="s">
        <v>397</v>
      </c>
      <c r="E1417" s="29" t="s">
        <v>188</v>
      </c>
      <c r="F1417" s="82">
        <f t="shared" si="532"/>
        <v>473</v>
      </c>
      <c r="G1417" s="82" t="str">
        <f>IF(Table1[[#This Row],[F open]]=""," ",RANK(AD1417,$AD$5:$AD$1454,1))</f>
        <v xml:space="preserve"> </v>
      </c>
      <c r="H1417" s="82" t="str">
        <f>IF(Table1[[#This Row],[F Vet]]=""," ",RANK(AE1417,$AE$5:$AE$1454,1))</f>
        <v xml:space="preserve"> </v>
      </c>
      <c r="I1417" s="82" t="str">
        <f>IF(Table1[[#This Row],[F SuperVet]]=""," ",RANK(AF1417,$AF$5:$AF$1454,1))</f>
        <v xml:space="preserve"> </v>
      </c>
      <c r="J1417" s="82" t="str">
        <f>IF(Table1[[#This Row],[M Open]]=""," ",RANK(AG1417,$AG$5:$AG$1454,1))</f>
        <v xml:space="preserve"> </v>
      </c>
      <c r="K1417" s="82">
        <f>IF(Table1[[#This Row],[M Vet]]=""," ",RANK(AH1417,$AH$5:$AH$1454,1))</f>
        <v>112</v>
      </c>
      <c r="L1417" s="82" t="str">
        <f>IF(Table1[[#This Row],[M SuperVet]]=""," ",RANK(AI1417,$AI$5:$AI$1454,1))</f>
        <v xml:space="preserve"> </v>
      </c>
      <c r="M1417" s="74">
        <v>404</v>
      </c>
      <c r="N1417" s="74">
        <v>176</v>
      </c>
      <c r="O1417" s="74">
        <v>47</v>
      </c>
      <c r="P1417" s="74">
        <v>128</v>
      </c>
      <c r="Q1417" s="17">
        <v>157</v>
      </c>
      <c r="R1417" s="17">
        <v>139</v>
      </c>
      <c r="S1417" s="17">
        <v>104</v>
      </c>
      <c r="T1417" s="17">
        <v>179</v>
      </c>
      <c r="U1417" s="55">
        <f>+Table1[[#This Row],[Thames Turbo Sprint Triathlon]]/$M$3</f>
        <v>1</v>
      </c>
      <c r="V1417" s="55">
        <f t="shared" si="533"/>
        <v>1</v>
      </c>
      <c r="W1417" s="55">
        <f t="shared" si="534"/>
        <v>1</v>
      </c>
      <c r="X1417" s="55">
        <f t="shared" si="535"/>
        <v>1</v>
      </c>
      <c r="Y1417" s="55">
        <f t="shared" si="536"/>
        <v>0.30485436893203882</v>
      </c>
      <c r="Z1417" s="55">
        <f>+Table1[[#This Row],[Hillingdon Sprint Triathlon]]/$R$3</f>
        <v>1</v>
      </c>
      <c r="AA1417" s="55">
        <f>+Table1[[#This Row],[London Fields]]/$S$3</f>
        <v>1</v>
      </c>
      <c r="AB1417" s="55">
        <f>+Table1[[#This Row],[Jekyll &amp; Hyde Park Duathlon]]/$T$3</f>
        <v>1</v>
      </c>
      <c r="AC1417" s="65">
        <f t="shared" si="537"/>
        <v>3.3048543689320389</v>
      </c>
      <c r="AD1417" s="55"/>
      <c r="AE1417" s="55"/>
      <c r="AF1417" s="55"/>
      <c r="AG1417" s="55"/>
      <c r="AH1417" s="55">
        <f>+AC1417</f>
        <v>3.3048543689320389</v>
      </c>
      <c r="AI1417" s="55"/>
      <c r="AJ1417" s="73">
        <f>COUNT(Table1[[#This Row],[F open]:[M SuperVet]])</f>
        <v>1</v>
      </c>
    </row>
    <row r="1418" spans="1:36" hidden="1" x14ac:dyDescent="0.2">
      <c r="A1418" s="16" t="str">
        <f t="shared" si="528"/>
        <v xml:space="preserve"> </v>
      </c>
      <c r="B1418" s="16" t="s">
        <v>929</v>
      </c>
      <c r="C1418" s="15" t="s">
        <v>259</v>
      </c>
      <c r="D1418" s="29" t="s">
        <v>1059</v>
      </c>
      <c r="E1418" s="29" t="s">
        <v>188</v>
      </c>
      <c r="F1418" s="82">
        <f t="shared" si="532"/>
        <v>962</v>
      </c>
      <c r="G1418" s="82" t="str">
        <f>IF(Table1[[#This Row],[F open]]=""," ",RANK(AD1418,$AD$5:$AD$1454,1))</f>
        <v xml:space="preserve"> </v>
      </c>
      <c r="H1418" s="82" t="str">
        <f>IF(Table1[[#This Row],[F Vet]]=""," ",RANK(AE1418,$AE$5:$AE$1454,1))</f>
        <v xml:space="preserve"> </v>
      </c>
      <c r="I1418" s="82" t="str">
        <f>IF(Table1[[#This Row],[F SuperVet]]=""," ",RANK(AF1418,$AF$5:$AF$1454,1))</f>
        <v xml:space="preserve"> </v>
      </c>
      <c r="J1418" s="82" t="str">
        <f>IF(Table1[[#This Row],[M Open]]=""," ",RANK(AG1418,$AG$5:$AG$1454,1))</f>
        <v xml:space="preserve"> </v>
      </c>
      <c r="K1418" s="82" t="str">
        <f>IF(Table1[[#This Row],[M Vet]]=""," ",RANK(AH1418,$AH$5:$AH$1454,1))</f>
        <v xml:space="preserve"> </v>
      </c>
      <c r="L1418" s="82">
        <f>IF(Table1[[#This Row],[M SuperVet]]=""," ",RANK(AI1418,$AI$5:$AI$1454,1))</f>
        <v>55</v>
      </c>
      <c r="M1418" s="74">
        <v>273</v>
      </c>
      <c r="N1418" s="74">
        <v>176</v>
      </c>
      <c r="O1418" s="74">
        <v>47</v>
      </c>
      <c r="P1418" s="74">
        <v>128</v>
      </c>
      <c r="Q1418" s="17">
        <v>515</v>
      </c>
      <c r="R1418" s="17">
        <v>139</v>
      </c>
      <c r="S1418" s="17">
        <v>104</v>
      </c>
      <c r="T1418" s="17">
        <v>179</v>
      </c>
      <c r="U1418" s="55">
        <f>+Table1[[#This Row],[Thames Turbo Sprint Triathlon]]/$M$3</f>
        <v>0.67574257425742579</v>
      </c>
      <c r="V1418" s="55">
        <f t="shared" si="533"/>
        <v>1</v>
      </c>
      <c r="W1418" s="55">
        <f t="shared" si="534"/>
        <v>1</v>
      </c>
      <c r="X1418" s="55">
        <f t="shared" si="535"/>
        <v>1</v>
      </c>
      <c r="Y1418" s="55">
        <f t="shared" si="536"/>
        <v>1</v>
      </c>
      <c r="Z1418" s="55">
        <f>+Table1[[#This Row],[Hillingdon Sprint Triathlon]]/$R$3</f>
        <v>1</v>
      </c>
      <c r="AA1418" s="55">
        <f>+Table1[[#This Row],[London Fields]]/$S$3</f>
        <v>1</v>
      </c>
      <c r="AB1418" s="55">
        <f>+Table1[[#This Row],[Jekyll &amp; Hyde Park Duathlon]]/$T$3</f>
        <v>1</v>
      </c>
      <c r="AC1418" s="65">
        <f t="shared" si="537"/>
        <v>3.6757425742574257</v>
      </c>
      <c r="AD1418" s="55"/>
      <c r="AE1418" s="55"/>
      <c r="AF1418" s="55"/>
      <c r="AG1418" s="55"/>
      <c r="AH1418" s="55"/>
      <c r="AI1418" s="55">
        <f>+AC1418</f>
        <v>3.6757425742574257</v>
      </c>
      <c r="AJ1418" s="73">
        <f>COUNT(Table1[[#This Row],[F open]:[M SuperVet]])</f>
        <v>1</v>
      </c>
    </row>
    <row r="1419" spans="1:36" hidden="1" x14ac:dyDescent="0.2">
      <c r="A1419" s="16" t="str">
        <f t="shared" si="528"/>
        <v xml:space="preserve"> </v>
      </c>
      <c r="B1419" s="16" t="s">
        <v>836</v>
      </c>
      <c r="C1419" s="15" t="s">
        <v>290</v>
      </c>
      <c r="D1419" s="29" t="s">
        <v>217</v>
      </c>
      <c r="E1419" s="29" t="s">
        <v>188</v>
      </c>
      <c r="F1419" s="82">
        <f t="shared" si="532"/>
        <v>556</v>
      </c>
      <c r="G1419" s="82" t="str">
        <f>IF(Table1[[#This Row],[F open]]=""," ",RANK(AD1419,$AD$5:$AD$1454,1))</f>
        <v xml:space="preserve"> </v>
      </c>
      <c r="H1419" s="82" t="str">
        <f>IF(Table1[[#This Row],[F Vet]]=""," ",RANK(AE1419,$AE$5:$AE$1454,1))</f>
        <v xml:space="preserve"> </v>
      </c>
      <c r="I1419" s="82" t="str">
        <f>IF(Table1[[#This Row],[F SuperVet]]=""," ",RANK(AF1419,$AF$5:$AF$1454,1))</f>
        <v xml:space="preserve"> </v>
      </c>
      <c r="J1419" s="82">
        <f>IF(Table1[[#This Row],[M Open]]=""," ",RANK(AG1419,$AG$5:$AG$1454,1))</f>
        <v>307</v>
      </c>
      <c r="K1419" s="82" t="str">
        <f>IF(Table1[[#This Row],[M Vet]]=""," ",RANK(AH1419,$AH$5:$AH$1454,1))</f>
        <v xml:space="preserve"> </v>
      </c>
      <c r="L1419" s="82" t="str">
        <f>IF(Table1[[#This Row],[M SuperVet]]=""," ",RANK(AI1419,$AI$5:$AI$1454,1))</f>
        <v xml:space="preserve"> </v>
      </c>
      <c r="M1419" s="74">
        <v>151</v>
      </c>
      <c r="N1419" s="74">
        <v>176</v>
      </c>
      <c r="O1419" s="74">
        <v>47</v>
      </c>
      <c r="P1419" s="74">
        <v>128</v>
      </c>
      <c r="Q1419" s="17">
        <v>515</v>
      </c>
      <c r="R1419" s="17">
        <v>139</v>
      </c>
      <c r="S1419" s="17">
        <v>104</v>
      </c>
      <c r="T1419" s="17">
        <v>179</v>
      </c>
      <c r="U1419" s="55">
        <f>+Table1[[#This Row],[Thames Turbo Sprint Triathlon]]/$M$3</f>
        <v>0.37376237623762376</v>
      </c>
      <c r="V1419" s="55">
        <f t="shared" si="533"/>
        <v>1</v>
      </c>
      <c r="W1419" s="55">
        <f t="shared" si="534"/>
        <v>1</v>
      </c>
      <c r="X1419" s="55">
        <f t="shared" si="535"/>
        <v>1</v>
      </c>
      <c r="Y1419" s="55">
        <f t="shared" si="536"/>
        <v>1</v>
      </c>
      <c r="Z1419" s="55">
        <f>+Table1[[#This Row],[Hillingdon Sprint Triathlon]]/$R$3</f>
        <v>1</v>
      </c>
      <c r="AA1419" s="55">
        <f>+Table1[[#This Row],[London Fields]]/$S$3</f>
        <v>1</v>
      </c>
      <c r="AB1419" s="55">
        <f>+Table1[[#This Row],[Jekyll &amp; Hyde Park Duathlon]]/$T$3</f>
        <v>1</v>
      </c>
      <c r="AC1419" s="65">
        <f t="shared" si="537"/>
        <v>3.3737623762376239</v>
      </c>
      <c r="AD1419" s="55"/>
      <c r="AE1419" s="55"/>
      <c r="AF1419" s="55"/>
      <c r="AG1419" s="55">
        <f t="shared" ref="AG1419:AG1420" si="539">+AC1419</f>
        <v>3.3737623762376239</v>
      </c>
      <c r="AH1419" s="55"/>
      <c r="AI1419" s="55"/>
      <c r="AJ1419" s="73">
        <f>COUNT(Table1[[#This Row],[F open]:[M SuperVet]])</f>
        <v>1</v>
      </c>
    </row>
    <row r="1420" spans="1:36" hidden="1" x14ac:dyDescent="0.2">
      <c r="A1420" s="16" t="str">
        <f t="shared" si="528"/>
        <v xml:space="preserve"> </v>
      </c>
      <c r="B1420" s="16" t="s">
        <v>2212</v>
      </c>
      <c r="C1420" s="15"/>
      <c r="D1420" s="29" t="s">
        <v>217</v>
      </c>
      <c r="E1420" s="29" t="s">
        <v>188</v>
      </c>
      <c r="F1420" s="82">
        <f t="shared" si="532"/>
        <v>801</v>
      </c>
      <c r="G1420" s="82" t="str">
        <f>IF(Table1[[#This Row],[F open]]=""," ",RANK(AD1420,$AD$5:$AD$1454,1))</f>
        <v xml:space="preserve"> </v>
      </c>
      <c r="H1420" s="82" t="str">
        <f>IF(Table1[[#This Row],[F Vet]]=""," ",RANK(AE1420,$AE$5:$AE$1454,1))</f>
        <v xml:space="preserve"> </v>
      </c>
      <c r="I1420" s="82" t="str">
        <f>IF(Table1[[#This Row],[F SuperVet]]=""," ",RANK(AF1420,$AF$5:$AF$1454,1))</f>
        <v xml:space="preserve"> </v>
      </c>
      <c r="J1420" s="82">
        <f>IF(Table1[[#This Row],[M Open]]=""," ",RANK(AG1420,$AG$5:$AG$1454,1))</f>
        <v>420</v>
      </c>
      <c r="K1420" s="82" t="str">
        <f>IF(Table1[[#This Row],[M Vet]]=""," ",RANK(AH1420,$AH$5:$AH$1454,1))</f>
        <v xml:space="preserve"> </v>
      </c>
      <c r="L1420" s="82" t="str">
        <f>IF(Table1[[#This Row],[M SuperVet]]=""," ",RANK(AI1420,$AI$5:$AI$1454,1))</f>
        <v xml:space="preserve"> </v>
      </c>
      <c r="M1420" s="74">
        <v>404</v>
      </c>
      <c r="N1420" s="74">
        <v>176</v>
      </c>
      <c r="O1420" s="74">
        <v>47</v>
      </c>
      <c r="P1420" s="74">
        <v>128</v>
      </c>
      <c r="Q1420" s="17">
        <v>515</v>
      </c>
      <c r="R1420" s="17">
        <v>139</v>
      </c>
      <c r="S1420" s="17">
        <v>104</v>
      </c>
      <c r="T1420" s="17">
        <v>101</v>
      </c>
      <c r="U1420" s="55">
        <f>+Table1[[#This Row],[Thames Turbo Sprint Triathlon]]/$M$3</f>
        <v>1</v>
      </c>
      <c r="V1420" s="55">
        <f t="shared" si="533"/>
        <v>1</v>
      </c>
      <c r="W1420" s="55">
        <f t="shared" si="534"/>
        <v>1</v>
      </c>
      <c r="X1420" s="55">
        <f t="shared" si="535"/>
        <v>1</v>
      </c>
      <c r="Y1420" s="55">
        <f t="shared" si="536"/>
        <v>1</v>
      </c>
      <c r="Z1420" s="55">
        <f>+Table1[[#This Row],[Hillingdon Sprint Triathlon]]/$R$3</f>
        <v>1</v>
      </c>
      <c r="AA1420" s="55">
        <f>+Table1[[#This Row],[London Fields]]/$S$3</f>
        <v>1</v>
      </c>
      <c r="AB1420" s="55">
        <f>+Table1[[#This Row],[Jekyll &amp; Hyde Park Duathlon]]/$T$3</f>
        <v>0.56424581005586594</v>
      </c>
      <c r="AC1420" s="65">
        <f t="shared" si="537"/>
        <v>3.564245810055866</v>
      </c>
      <c r="AD1420" s="55"/>
      <c r="AE1420" s="55"/>
      <c r="AF1420" s="55"/>
      <c r="AG1420" s="55">
        <f t="shared" si="539"/>
        <v>3.564245810055866</v>
      </c>
      <c r="AH1420" s="55"/>
      <c r="AI1420" s="55"/>
      <c r="AJ1420" s="73">
        <f>COUNT(Table1[[#This Row],[F open]:[M SuperVet]])</f>
        <v>1</v>
      </c>
    </row>
    <row r="1421" spans="1:36" x14ac:dyDescent="0.2">
      <c r="A1421" s="16" t="str">
        <f t="shared" si="528"/>
        <v xml:space="preserve"> </v>
      </c>
      <c r="B1421" s="16" t="s">
        <v>1421</v>
      </c>
      <c r="C1421" s="15" t="s">
        <v>192</v>
      </c>
      <c r="D1421" s="29" t="s">
        <v>217</v>
      </c>
      <c r="E1421" s="29" t="s">
        <v>194</v>
      </c>
      <c r="F1421" s="82">
        <f t="shared" si="532"/>
        <v>138</v>
      </c>
      <c r="G1421" s="82">
        <f>IF(Table1[[#This Row],[F open]]=""," ",RANK(AD1421,$AD$5:$AD$1454,1))</f>
        <v>17</v>
      </c>
      <c r="H1421" s="82" t="str">
        <f>IF(Table1[[#This Row],[F Vet]]=""," ",RANK(AE1421,$AE$5:$AE$1454,1))</f>
        <v xml:space="preserve"> </v>
      </c>
      <c r="I1421" s="82" t="str">
        <f>IF(Table1[[#This Row],[F SuperVet]]=""," ",RANK(AF1421,$AF$5:$AF$1454,1))</f>
        <v xml:space="preserve"> </v>
      </c>
      <c r="J1421" s="82" t="str">
        <f>IF(Table1[[#This Row],[M Open]]=""," ",RANK(AG1421,$AG$5:$AG$1454,1))</f>
        <v xml:space="preserve"> </v>
      </c>
      <c r="K1421" s="82" t="str">
        <f>IF(Table1[[#This Row],[M Vet]]=""," ",RANK(AH1421,$AH$5:$AH$1454,1))</f>
        <v xml:space="preserve"> </v>
      </c>
      <c r="L1421" s="82" t="str">
        <f>IF(Table1[[#This Row],[M SuperVet]]=""," ",RANK(AI1421,$AI$5:$AI$1454,1))</f>
        <v xml:space="preserve"> </v>
      </c>
      <c r="M1421" s="74">
        <v>404</v>
      </c>
      <c r="N1421" s="74">
        <v>97</v>
      </c>
      <c r="O1421" s="74">
        <v>47</v>
      </c>
      <c r="P1421" s="74">
        <v>128</v>
      </c>
      <c r="Q1421" s="17">
        <v>515</v>
      </c>
      <c r="R1421" s="17">
        <v>66</v>
      </c>
      <c r="S1421" s="17">
        <v>104</v>
      </c>
      <c r="T1421" s="17">
        <v>179</v>
      </c>
      <c r="U1421" s="55">
        <f>+Table1[[#This Row],[Thames Turbo Sprint Triathlon]]/$M$3</f>
        <v>1</v>
      </c>
      <c r="V1421" s="55">
        <f t="shared" si="533"/>
        <v>0.55113636363636365</v>
      </c>
      <c r="W1421" s="55">
        <f t="shared" si="534"/>
        <v>1</v>
      </c>
      <c r="X1421" s="55">
        <f t="shared" si="535"/>
        <v>1</v>
      </c>
      <c r="Y1421" s="55">
        <f t="shared" si="536"/>
        <v>1</v>
      </c>
      <c r="Z1421" s="55">
        <f>+Table1[[#This Row],[Hillingdon Sprint Triathlon]]/$R$3</f>
        <v>0.47482014388489208</v>
      </c>
      <c r="AA1421" s="55">
        <f>+Table1[[#This Row],[London Fields]]/$S$3</f>
        <v>1</v>
      </c>
      <c r="AB1421" s="55">
        <f>+Table1[[#This Row],[Jekyll &amp; Hyde Park Duathlon]]/$T$3</f>
        <v>1</v>
      </c>
      <c r="AC1421" s="65">
        <f t="shared" si="537"/>
        <v>3.025956507521256</v>
      </c>
      <c r="AD1421" s="55">
        <f>+AC1421</f>
        <v>3.025956507521256</v>
      </c>
      <c r="AE1421" s="55"/>
      <c r="AF1421" s="55"/>
      <c r="AG1421" s="55"/>
      <c r="AH1421" s="55"/>
      <c r="AI1421" s="55"/>
      <c r="AJ1421" s="73">
        <f>COUNT(Table1[[#This Row],[F open]:[M SuperVet]])</f>
        <v>1</v>
      </c>
    </row>
    <row r="1422" spans="1:36" hidden="1" x14ac:dyDescent="0.2">
      <c r="A1422" s="16" t="str">
        <f t="shared" si="528"/>
        <v xml:space="preserve"> </v>
      </c>
      <c r="B1422" s="16" t="s">
        <v>2248</v>
      </c>
      <c r="C1422" s="15"/>
      <c r="D1422" s="29" t="s">
        <v>217</v>
      </c>
      <c r="E1422" s="29" t="s">
        <v>188</v>
      </c>
      <c r="F1422" s="82">
        <f t="shared" si="532"/>
        <v>1206</v>
      </c>
      <c r="G1422" s="82" t="str">
        <f>IF(Table1[[#This Row],[F open]]=""," ",RANK(AD1422,$AD$5:$AD$1454,1))</f>
        <v xml:space="preserve"> </v>
      </c>
      <c r="H1422" s="82" t="str">
        <f>IF(Table1[[#This Row],[F Vet]]=""," ",RANK(AE1422,$AE$5:$AE$1454,1))</f>
        <v xml:space="preserve"> </v>
      </c>
      <c r="I1422" s="82" t="str">
        <f>IF(Table1[[#This Row],[F SuperVet]]=""," ",RANK(AF1422,$AF$5:$AF$1454,1))</f>
        <v xml:space="preserve"> </v>
      </c>
      <c r="J1422" s="82">
        <f>IF(Table1[[#This Row],[M Open]]=""," ",RANK(AG1422,$AG$5:$AG$1454,1))</f>
        <v>548</v>
      </c>
      <c r="K1422" s="82" t="str">
        <f>IF(Table1[[#This Row],[M Vet]]=""," ",RANK(AH1422,$AH$5:$AH$1454,1))</f>
        <v xml:space="preserve"> </v>
      </c>
      <c r="L1422" s="82" t="str">
        <f>IF(Table1[[#This Row],[M SuperVet]]=""," ",RANK(AI1422,$AI$5:$AI$1454,1))</f>
        <v xml:space="preserve"> </v>
      </c>
      <c r="M1422" s="74">
        <v>404</v>
      </c>
      <c r="N1422" s="74">
        <v>176</v>
      </c>
      <c r="O1422" s="74">
        <v>47</v>
      </c>
      <c r="P1422" s="74">
        <v>128</v>
      </c>
      <c r="Q1422" s="17">
        <v>515</v>
      </c>
      <c r="R1422" s="17">
        <v>139</v>
      </c>
      <c r="S1422" s="17">
        <v>104</v>
      </c>
      <c r="T1422" s="17">
        <v>151</v>
      </c>
      <c r="U1422" s="55">
        <f>+Table1[[#This Row],[Thames Turbo Sprint Triathlon]]/$M$3</f>
        <v>1</v>
      </c>
      <c r="V1422" s="55">
        <f t="shared" si="533"/>
        <v>1</v>
      </c>
      <c r="W1422" s="55">
        <f t="shared" si="534"/>
        <v>1</v>
      </c>
      <c r="X1422" s="55">
        <f t="shared" si="535"/>
        <v>1</v>
      </c>
      <c r="Y1422" s="55">
        <f t="shared" si="536"/>
        <v>1</v>
      </c>
      <c r="Z1422" s="55">
        <f>+Table1[[#This Row],[Hillingdon Sprint Triathlon]]/$R$3</f>
        <v>1</v>
      </c>
      <c r="AA1422" s="55">
        <f>+Table1[[#This Row],[London Fields]]/$S$3</f>
        <v>1</v>
      </c>
      <c r="AB1422" s="55">
        <f>+Table1[[#This Row],[Jekyll &amp; Hyde Park Duathlon]]/$T$3</f>
        <v>0.84357541899441346</v>
      </c>
      <c r="AC1422" s="65">
        <f t="shared" si="537"/>
        <v>3.8435754189944134</v>
      </c>
      <c r="AD1422" s="55"/>
      <c r="AE1422" s="55"/>
      <c r="AF1422" s="55"/>
      <c r="AG1422" s="55">
        <f>+AC1422</f>
        <v>3.8435754189944134</v>
      </c>
      <c r="AH1422" s="55"/>
      <c r="AI1422" s="55"/>
      <c r="AJ1422" s="73">
        <f>COUNT(Table1[[#This Row],[F open]:[M SuperVet]])</f>
        <v>1</v>
      </c>
    </row>
    <row r="1423" spans="1:36" x14ac:dyDescent="0.2">
      <c r="A1423" s="16" t="str">
        <f t="shared" si="528"/>
        <v xml:space="preserve"> </v>
      </c>
      <c r="B1423" s="16" t="s">
        <v>1834</v>
      </c>
      <c r="C1423" s="15" t="s">
        <v>1632</v>
      </c>
      <c r="D1423" s="29" t="s">
        <v>397</v>
      </c>
      <c r="E1423" s="29" t="s">
        <v>194</v>
      </c>
      <c r="F1423" s="82">
        <f t="shared" si="532"/>
        <v>926</v>
      </c>
      <c r="G1423" s="82" t="str">
        <f>IF(Table1[[#This Row],[F open]]=""," ",RANK(AD1423,$AD$5:$AD$1454,1))</f>
        <v xml:space="preserve"> </v>
      </c>
      <c r="H1423" s="82">
        <f>IF(Table1[[#This Row],[F Vet]]=""," ",RANK(AE1423,$AE$5:$AE$1454,1))</f>
        <v>29</v>
      </c>
      <c r="I1423" s="82" t="str">
        <f>IF(Table1[[#This Row],[F SuperVet]]=""," ",RANK(AF1423,$AF$5:$AF$1454,1))</f>
        <v xml:space="preserve"> </v>
      </c>
      <c r="J1423" s="82" t="str">
        <f>IF(Table1[[#This Row],[M Open]]=""," ",RANK(AG1423,$AG$5:$AG$1454,1))</f>
        <v xml:space="preserve"> </v>
      </c>
      <c r="K1423" s="82" t="str">
        <f>IF(Table1[[#This Row],[M Vet]]=""," ",RANK(AH1423,$AH$5:$AH$1454,1))</f>
        <v xml:space="preserve"> </v>
      </c>
      <c r="L1423" s="82" t="str">
        <f>IF(Table1[[#This Row],[M SuperVet]]=""," ",RANK(AI1423,$AI$5:$AI$1454,1))</f>
        <v xml:space="preserve"> </v>
      </c>
      <c r="M1423" s="74">
        <v>404</v>
      </c>
      <c r="N1423" s="74">
        <v>176</v>
      </c>
      <c r="O1423" s="74">
        <v>47</v>
      </c>
      <c r="P1423" s="74">
        <v>128</v>
      </c>
      <c r="Q1423" s="17">
        <v>335</v>
      </c>
      <c r="R1423" s="17">
        <v>139</v>
      </c>
      <c r="S1423" s="17">
        <v>104</v>
      </c>
      <c r="T1423" s="17">
        <v>179</v>
      </c>
      <c r="U1423" s="55">
        <f>+Table1[[#This Row],[Thames Turbo Sprint Triathlon]]/$M$3</f>
        <v>1</v>
      </c>
      <c r="V1423" s="55">
        <f t="shared" si="533"/>
        <v>1</v>
      </c>
      <c r="W1423" s="55">
        <f t="shared" si="534"/>
        <v>1</v>
      </c>
      <c r="X1423" s="55">
        <f t="shared" si="535"/>
        <v>1</v>
      </c>
      <c r="Y1423" s="55">
        <f t="shared" si="536"/>
        <v>0.65048543689320393</v>
      </c>
      <c r="Z1423" s="55">
        <f>+Table1[[#This Row],[Hillingdon Sprint Triathlon]]/$R$3</f>
        <v>1</v>
      </c>
      <c r="AA1423" s="55">
        <f>+Table1[[#This Row],[London Fields]]/$S$3</f>
        <v>1</v>
      </c>
      <c r="AB1423" s="55">
        <f>+Table1[[#This Row],[Jekyll &amp; Hyde Park Duathlon]]/$T$3</f>
        <v>1</v>
      </c>
      <c r="AC1423" s="65">
        <f t="shared" si="537"/>
        <v>3.650485436893204</v>
      </c>
      <c r="AD1423" s="55"/>
      <c r="AE1423" s="55">
        <f>+AC1423</f>
        <v>3.650485436893204</v>
      </c>
      <c r="AF1423" s="55"/>
      <c r="AG1423" s="55"/>
      <c r="AH1423" s="55"/>
      <c r="AI1423" s="55"/>
      <c r="AJ1423" s="73">
        <f>COUNT(Table1[[#This Row],[F open]:[M SuperVet]])</f>
        <v>1</v>
      </c>
    </row>
    <row r="1424" spans="1:36" hidden="1" x14ac:dyDescent="0.2">
      <c r="A1424" s="16" t="str">
        <f t="shared" si="528"/>
        <v xml:space="preserve"> </v>
      </c>
      <c r="B1424" s="16" t="s">
        <v>1802</v>
      </c>
      <c r="C1424" s="15"/>
      <c r="D1424" s="29" t="s">
        <v>397</v>
      </c>
      <c r="E1424" s="29" t="s">
        <v>188</v>
      </c>
      <c r="F1424" s="82">
        <f t="shared" si="532"/>
        <v>800</v>
      </c>
      <c r="G1424" s="82" t="str">
        <f>IF(Table1[[#This Row],[F open]]=""," ",RANK(AD1424,$AD$5:$AD$1454,1))</f>
        <v xml:space="preserve"> </v>
      </c>
      <c r="H1424" s="82" t="str">
        <f>IF(Table1[[#This Row],[F Vet]]=""," ",RANK(AE1424,$AE$5:$AE$1454,1))</f>
        <v xml:space="preserve"> </v>
      </c>
      <c r="I1424" s="82" t="str">
        <f>IF(Table1[[#This Row],[F SuperVet]]=""," ",RANK(AF1424,$AF$5:$AF$1454,1))</f>
        <v xml:space="preserve"> </v>
      </c>
      <c r="J1424" s="82" t="str">
        <f>IF(Table1[[#This Row],[M Open]]=""," ",RANK(AG1424,$AG$5:$AG$1454,1))</f>
        <v xml:space="preserve"> </v>
      </c>
      <c r="K1424" s="82">
        <f>IF(Table1[[#This Row],[M Vet]]=""," ",RANK(AH1424,$AH$5:$AH$1454,1))</f>
        <v>194</v>
      </c>
      <c r="L1424" s="82" t="str">
        <f>IF(Table1[[#This Row],[M SuperVet]]=""," ",RANK(AI1424,$AI$5:$AI$1454,1))</f>
        <v xml:space="preserve"> </v>
      </c>
      <c r="M1424" s="74">
        <v>404</v>
      </c>
      <c r="N1424" s="74">
        <v>176</v>
      </c>
      <c r="O1424" s="74">
        <v>47</v>
      </c>
      <c r="P1424" s="74">
        <v>128</v>
      </c>
      <c r="Q1424" s="17">
        <v>290</v>
      </c>
      <c r="R1424" s="17">
        <v>139</v>
      </c>
      <c r="S1424" s="17">
        <v>104</v>
      </c>
      <c r="T1424" s="17">
        <v>179</v>
      </c>
      <c r="U1424" s="55">
        <f>+Table1[[#This Row],[Thames Turbo Sprint Triathlon]]/$M$3</f>
        <v>1</v>
      </c>
      <c r="V1424" s="55">
        <f t="shared" si="533"/>
        <v>1</v>
      </c>
      <c r="W1424" s="55">
        <f t="shared" si="534"/>
        <v>1</v>
      </c>
      <c r="X1424" s="55">
        <f t="shared" si="535"/>
        <v>1</v>
      </c>
      <c r="Y1424" s="55">
        <f t="shared" si="536"/>
        <v>0.56310679611650483</v>
      </c>
      <c r="Z1424" s="55">
        <f>+Table1[[#This Row],[Hillingdon Sprint Triathlon]]/$R$3</f>
        <v>1</v>
      </c>
      <c r="AA1424" s="55">
        <f>+Table1[[#This Row],[London Fields]]/$S$3</f>
        <v>1</v>
      </c>
      <c r="AB1424" s="55">
        <f>+Table1[[#This Row],[Jekyll &amp; Hyde Park Duathlon]]/$T$3</f>
        <v>1</v>
      </c>
      <c r="AC1424" s="65">
        <f t="shared" si="537"/>
        <v>3.5631067961165046</v>
      </c>
      <c r="AD1424" s="55"/>
      <c r="AE1424" s="55"/>
      <c r="AF1424" s="55"/>
      <c r="AG1424" s="55"/>
      <c r="AH1424" s="55">
        <f>+AC1424</f>
        <v>3.5631067961165046</v>
      </c>
      <c r="AI1424" s="55"/>
      <c r="AJ1424" s="73">
        <f>COUNT(Table1[[#This Row],[F open]:[M SuperVet]])</f>
        <v>1</v>
      </c>
    </row>
    <row r="1425" spans="1:36" hidden="1" x14ac:dyDescent="0.2">
      <c r="A1425" s="16" t="str">
        <f t="shared" si="528"/>
        <v xml:space="preserve"> </v>
      </c>
      <c r="B1425" s="16" t="s">
        <v>1033</v>
      </c>
      <c r="C1425" s="15"/>
      <c r="D1425" s="29" t="s">
        <v>217</v>
      </c>
      <c r="E1425" s="29" t="s">
        <v>188</v>
      </c>
      <c r="F1425" s="82">
        <f t="shared" si="532"/>
        <v>1372</v>
      </c>
      <c r="G1425" s="82" t="str">
        <f>IF(Table1[[#This Row],[F open]]=""," ",RANK(AD1425,$AD$5:$AD$1454,1))</f>
        <v xml:space="preserve"> </v>
      </c>
      <c r="H1425" s="82" t="str">
        <f>IF(Table1[[#This Row],[F Vet]]=""," ",RANK(AE1425,$AE$5:$AE$1454,1))</f>
        <v xml:space="preserve"> </v>
      </c>
      <c r="I1425" s="82" t="str">
        <f>IF(Table1[[#This Row],[F SuperVet]]=""," ",RANK(AF1425,$AF$5:$AF$1454,1))</f>
        <v xml:space="preserve"> </v>
      </c>
      <c r="J1425" s="82">
        <f>IF(Table1[[#This Row],[M Open]]=""," ",RANK(AG1425,$AG$5:$AG$1454,1))</f>
        <v>583</v>
      </c>
      <c r="K1425" s="82" t="str">
        <f>IF(Table1[[#This Row],[M Vet]]=""," ",RANK(AH1425,$AH$5:$AH$1454,1))</f>
        <v xml:space="preserve"> </v>
      </c>
      <c r="L1425" s="82" t="str">
        <f>IF(Table1[[#This Row],[M SuperVet]]=""," ",RANK(AI1425,$AI$5:$AI$1454,1))</f>
        <v xml:space="preserve"> </v>
      </c>
      <c r="M1425" s="74">
        <v>383</v>
      </c>
      <c r="N1425" s="74">
        <v>176</v>
      </c>
      <c r="O1425" s="74">
        <v>47</v>
      </c>
      <c r="P1425" s="74">
        <v>128</v>
      </c>
      <c r="Q1425" s="17">
        <v>515</v>
      </c>
      <c r="R1425" s="17">
        <v>139</v>
      </c>
      <c r="S1425" s="17">
        <v>104</v>
      </c>
      <c r="T1425" s="17">
        <v>179</v>
      </c>
      <c r="U1425" s="55">
        <f>+Table1[[#This Row],[Thames Turbo Sprint Triathlon]]/$M$3</f>
        <v>0.94801980198019797</v>
      </c>
      <c r="V1425" s="55">
        <f t="shared" si="533"/>
        <v>1</v>
      </c>
      <c r="W1425" s="55">
        <f t="shared" si="534"/>
        <v>1</v>
      </c>
      <c r="X1425" s="55">
        <f t="shared" si="535"/>
        <v>1</v>
      </c>
      <c r="Y1425" s="55">
        <f t="shared" si="536"/>
        <v>1</v>
      </c>
      <c r="Z1425" s="55">
        <f>+Table1[[#This Row],[Hillingdon Sprint Triathlon]]/$R$3</f>
        <v>1</v>
      </c>
      <c r="AA1425" s="55">
        <f>+Table1[[#This Row],[London Fields]]/$S$3</f>
        <v>1</v>
      </c>
      <c r="AB1425" s="55">
        <f>+Table1[[#This Row],[Jekyll &amp; Hyde Park Duathlon]]/$T$3</f>
        <v>1</v>
      </c>
      <c r="AC1425" s="65">
        <f t="shared" si="537"/>
        <v>3.9480198019801982</v>
      </c>
      <c r="AD1425" s="55"/>
      <c r="AE1425" s="55"/>
      <c r="AF1425" s="55"/>
      <c r="AG1425" s="55">
        <f>+AC1425</f>
        <v>3.9480198019801982</v>
      </c>
      <c r="AH1425" s="55"/>
      <c r="AI1425" s="55"/>
      <c r="AJ1425" s="73">
        <f>COUNT(Table1[[#This Row],[F open]:[M SuperVet]])</f>
        <v>1</v>
      </c>
    </row>
    <row r="1426" spans="1:36" x14ac:dyDescent="0.2">
      <c r="A1426" s="16" t="str">
        <f t="shared" si="528"/>
        <v xml:space="preserve"> </v>
      </c>
      <c r="B1426" s="16" t="s">
        <v>1852</v>
      </c>
      <c r="C1426" s="15" t="s">
        <v>151</v>
      </c>
      <c r="D1426" s="29" t="s">
        <v>217</v>
      </c>
      <c r="E1426" s="29" t="s">
        <v>194</v>
      </c>
      <c r="F1426" s="82">
        <f t="shared" si="532"/>
        <v>984</v>
      </c>
      <c r="G1426" s="82">
        <f>IF(Table1[[#This Row],[F open]]=""," ",RANK(AD1426,$AD$5:$AD$1454,1))</f>
        <v>148</v>
      </c>
      <c r="H1426" s="82" t="str">
        <f>IF(Table1[[#This Row],[F Vet]]=""," ",RANK(AE1426,$AE$5:$AE$1454,1))</f>
        <v xml:space="preserve"> </v>
      </c>
      <c r="I1426" s="82" t="str">
        <f>IF(Table1[[#This Row],[F SuperVet]]=""," ",RANK(AF1426,$AF$5:$AF$1454,1))</f>
        <v xml:space="preserve"> </v>
      </c>
      <c r="J1426" s="82" t="str">
        <f>IF(Table1[[#This Row],[M Open]]=""," ",RANK(AG1426,$AG$5:$AG$1454,1))</f>
        <v xml:space="preserve"> </v>
      </c>
      <c r="K1426" s="82" t="str">
        <f>IF(Table1[[#This Row],[M Vet]]=""," ",RANK(AH1426,$AH$5:$AH$1454,1))</f>
        <v xml:space="preserve"> </v>
      </c>
      <c r="L1426" s="82" t="str">
        <f>IF(Table1[[#This Row],[M SuperVet]]=""," ",RANK(AI1426,$AI$5:$AI$1454,1))</f>
        <v xml:space="preserve"> </v>
      </c>
      <c r="M1426" s="74">
        <v>404</v>
      </c>
      <c r="N1426" s="74">
        <v>176</v>
      </c>
      <c r="O1426" s="74">
        <v>47</v>
      </c>
      <c r="P1426" s="74">
        <v>128</v>
      </c>
      <c r="Q1426" s="17">
        <v>356</v>
      </c>
      <c r="R1426" s="17">
        <v>139</v>
      </c>
      <c r="S1426" s="17">
        <v>104</v>
      </c>
      <c r="T1426" s="17">
        <v>179</v>
      </c>
      <c r="U1426" s="55">
        <f>+Table1[[#This Row],[Thames Turbo Sprint Triathlon]]/$M$3</f>
        <v>1</v>
      </c>
      <c r="V1426" s="55">
        <f t="shared" si="533"/>
        <v>1</v>
      </c>
      <c r="W1426" s="55">
        <f t="shared" si="534"/>
        <v>1</v>
      </c>
      <c r="X1426" s="55">
        <f t="shared" si="535"/>
        <v>1</v>
      </c>
      <c r="Y1426" s="55">
        <f t="shared" si="536"/>
        <v>0.6912621359223301</v>
      </c>
      <c r="Z1426" s="55">
        <f>+Table1[[#This Row],[Hillingdon Sprint Triathlon]]/$R$3</f>
        <v>1</v>
      </c>
      <c r="AA1426" s="55">
        <f>+Table1[[#This Row],[London Fields]]/$S$3</f>
        <v>1</v>
      </c>
      <c r="AB1426" s="55">
        <f>+Table1[[#This Row],[Jekyll &amp; Hyde Park Duathlon]]/$T$3</f>
        <v>1</v>
      </c>
      <c r="AC1426" s="65">
        <f t="shared" si="537"/>
        <v>3.6912621359223303</v>
      </c>
      <c r="AD1426" s="55">
        <f t="shared" ref="AD1426:AD1428" si="540">+AC1426</f>
        <v>3.6912621359223303</v>
      </c>
      <c r="AE1426" s="55"/>
      <c r="AF1426" s="55"/>
      <c r="AG1426" s="55"/>
      <c r="AH1426" s="55"/>
      <c r="AI1426" s="55"/>
      <c r="AJ1426" s="73">
        <f>COUNT(Table1[[#This Row],[F open]:[M SuperVet]])</f>
        <v>1</v>
      </c>
    </row>
    <row r="1427" spans="1:36" x14ac:dyDescent="0.2">
      <c r="A1427" s="16" t="str">
        <f t="shared" si="528"/>
        <v xml:space="preserve"> </v>
      </c>
      <c r="B1427" s="16" t="s">
        <v>403</v>
      </c>
      <c r="C1427" s="15" t="s">
        <v>287</v>
      </c>
      <c r="D1427" s="29" t="s">
        <v>217</v>
      </c>
      <c r="E1427" s="29" t="s">
        <v>194</v>
      </c>
      <c r="F1427" s="82">
        <f t="shared" si="532"/>
        <v>188</v>
      </c>
      <c r="G1427" s="82">
        <f>IF(Table1[[#This Row],[F open]]=""," ",RANK(AD1427,$AD$5:$AD$1454,1))</f>
        <v>20</v>
      </c>
      <c r="H1427" s="82" t="str">
        <f>IF(Table1[[#This Row],[F Vet]]=""," ",RANK(AE1427,$AE$5:$AE$1454,1))</f>
        <v xml:space="preserve"> </v>
      </c>
      <c r="I1427" s="82" t="str">
        <f>IF(Table1[[#This Row],[F SuperVet]]=""," ",RANK(AF1427,$AF$5:$AF$1454,1))</f>
        <v xml:space="preserve"> </v>
      </c>
      <c r="J1427" s="82" t="str">
        <f>IF(Table1[[#This Row],[M Open]]=""," ",RANK(AG1427,$AG$5:$AG$1454,1))</f>
        <v xml:space="preserve"> </v>
      </c>
      <c r="K1427" s="82" t="str">
        <f>IF(Table1[[#This Row],[M Vet]]=""," ",RANK(AH1427,$AH$5:$AH$1454,1))</f>
        <v xml:space="preserve"> </v>
      </c>
      <c r="L1427" s="82" t="str">
        <f>IF(Table1[[#This Row],[M SuperVet]]=""," ",RANK(AI1427,$AI$5:$AI$1454,1))</f>
        <v xml:space="preserve"> </v>
      </c>
      <c r="M1427" s="74">
        <v>30</v>
      </c>
      <c r="N1427" s="74">
        <v>176</v>
      </c>
      <c r="O1427" s="74">
        <v>47</v>
      </c>
      <c r="P1427" s="74">
        <v>128</v>
      </c>
      <c r="Q1427" s="17">
        <v>515</v>
      </c>
      <c r="R1427" s="17">
        <v>139</v>
      </c>
      <c r="S1427" s="17">
        <v>104</v>
      </c>
      <c r="T1427" s="17">
        <v>179</v>
      </c>
      <c r="U1427" s="55">
        <f>+Table1[[#This Row],[Thames Turbo Sprint Triathlon]]/$M$3</f>
        <v>7.4257425742574254E-2</v>
      </c>
      <c r="V1427" s="55">
        <f t="shared" si="533"/>
        <v>1</v>
      </c>
      <c r="W1427" s="55">
        <f t="shared" si="534"/>
        <v>1</v>
      </c>
      <c r="X1427" s="55">
        <f t="shared" si="535"/>
        <v>1</v>
      </c>
      <c r="Y1427" s="55">
        <f t="shared" si="536"/>
        <v>1</v>
      </c>
      <c r="Z1427" s="55">
        <f>+Table1[[#This Row],[Hillingdon Sprint Triathlon]]/$R$3</f>
        <v>1</v>
      </c>
      <c r="AA1427" s="55">
        <f>+Table1[[#This Row],[London Fields]]/$S$3</f>
        <v>1</v>
      </c>
      <c r="AB1427" s="55">
        <f>+Table1[[#This Row],[Jekyll &amp; Hyde Park Duathlon]]/$T$3</f>
        <v>1</v>
      </c>
      <c r="AC1427" s="65">
        <f t="shared" si="537"/>
        <v>3.0742574257425743</v>
      </c>
      <c r="AD1427" s="55">
        <f t="shared" si="540"/>
        <v>3.0742574257425743</v>
      </c>
      <c r="AE1427" s="55"/>
      <c r="AF1427" s="55"/>
      <c r="AG1427" s="55"/>
      <c r="AH1427" s="55"/>
      <c r="AI1427" s="55"/>
      <c r="AJ1427" s="73">
        <f>COUNT(Table1[[#This Row],[F open]:[M SuperVet]])</f>
        <v>1</v>
      </c>
    </row>
    <row r="1428" spans="1:36" x14ac:dyDescent="0.2">
      <c r="A1428" s="16" t="str">
        <f t="shared" si="528"/>
        <v xml:space="preserve"> </v>
      </c>
      <c r="B1428" s="16" t="s">
        <v>970</v>
      </c>
      <c r="C1428" s="15"/>
      <c r="D1428" s="29" t="s">
        <v>217</v>
      </c>
      <c r="E1428" s="29" t="s">
        <v>194</v>
      </c>
      <c r="F1428" s="82">
        <f t="shared" si="532"/>
        <v>1118</v>
      </c>
      <c r="G1428" s="82">
        <f>IF(Table1[[#This Row],[F open]]=""," ",RANK(AD1428,$AD$5:$AD$1454,1))</f>
        <v>184</v>
      </c>
      <c r="H1428" s="82" t="str">
        <f>IF(Table1[[#This Row],[F Vet]]=""," ",RANK(AE1428,$AE$5:$AE$1454,1))</f>
        <v xml:space="preserve"> </v>
      </c>
      <c r="I1428" s="82" t="str">
        <f>IF(Table1[[#This Row],[F SuperVet]]=""," ",RANK(AF1428,$AF$5:$AF$1454,1))</f>
        <v xml:space="preserve"> </v>
      </c>
      <c r="J1428" s="82" t="str">
        <f>IF(Table1[[#This Row],[M Open]]=""," ",RANK(AG1428,$AG$5:$AG$1454,1))</f>
        <v xml:space="preserve"> </v>
      </c>
      <c r="K1428" s="82" t="str">
        <f>IF(Table1[[#This Row],[M Vet]]=""," ",RANK(AH1428,$AH$5:$AH$1454,1))</f>
        <v xml:space="preserve"> </v>
      </c>
      <c r="L1428" s="82" t="str">
        <f>IF(Table1[[#This Row],[M SuperVet]]=""," ",RANK(AI1428,$AI$5:$AI$1454,1))</f>
        <v xml:space="preserve"> </v>
      </c>
      <c r="M1428" s="74">
        <v>317</v>
      </c>
      <c r="N1428" s="74">
        <v>176</v>
      </c>
      <c r="O1428" s="74">
        <v>47</v>
      </c>
      <c r="P1428" s="74">
        <v>128</v>
      </c>
      <c r="Q1428" s="17">
        <v>515</v>
      </c>
      <c r="R1428" s="17">
        <v>139</v>
      </c>
      <c r="S1428" s="17">
        <v>104</v>
      </c>
      <c r="T1428" s="17">
        <v>179</v>
      </c>
      <c r="U1428" s="55">
        <f>+Table1[[#This Row],[Thames Turbo Sprint Triathlon]]/$M$3</f>
        <v>0.78465346534653468</v>
      </c>
      <c r="V1428" s="55">
        <f t="shared" si="533"/>
        <v>1</v>
      </c>
      <c r="W1428" s="55">
        <f t="shared" si="534"/>
        <v>1</v>
      </c>
      <c r="X1428" s="55">
        <f t="shared" si="535"/>
        <v>1</v>
      </c>
      <c r="Y1428" s="55">
        <f t="shared" si="536"/>
        <v>1</v>
      </c>
      <c r="Z1428" s="55">
        <f>+Table1[[#This Row],[Hillingdon Sprint Triathlon]]/$R$3</f>
        <v>1</v>
      </c>
      <c r="AA1428" s="55">
        <f>+Table1[[#This Row],[London Fields]]/$S$3</f>
        <v>1</v>
      </c>
      <c r="AB1428" s="55">
        <f>+Table1[[#This Row],[Jekyll &amp; Hyde Park Duathlon]]/$T$3</f>
        <v>1</v>
      </c>
      <c r="AC1428" s="65">
        <f t="shared" si="537"/>
        <v>3.7846534653465347</v>
      </c>
      <c r="AD1428" s="55">
        <f t="shared" si="540"/>
        <v>3.7846534653465347</v>
      </c>
      <c r="AE1428" s="55"/>
      <c r="AF1428" s="55"/>
      <c r="AG1428" s="55"/>
      <c r="AH1428" s="55"/>
      <c r="AI1428" s="55"/>
      <c r="AJ1428" s="73">
        <f>COUNT(Table1[[#This Row],[F open]:[M SuperVet]])</f>
        <v>1</v>
      </c>
    </row>
    <row r="1429" spans="1:36" hidden="1" x14ac:dyDescent="0.2">
      <c r="A1429" s="16" t="str">
        <f t="shared" si="528"/>
        <v xml:space="preserve"> </v>
      </c>
      <c r="B1429" s="16" t="s">
        <v>1377</v>
      </c>
      <c r="C1429" s="15" t="s">
        <v>122</v>
      </c>
      <c r="D1429" s="29" t="s">
        <v>217</v>
      </c>
      <c r="E1429" s="29" t="s">
        <v>188</v>
      </c>
      <c r="F1429" s="82">
        <f t="shared" si="532"/>
        <v>381</v>
      </c>
      <c r="G1429" s="82" t="str">
        <f>IF(Table1[[#This Row],[F open]]=""," ",RANK(AD1429,$AD$5:$AD$1454,1))</f>
        <v xml:space="preserve"> </v>
      </c>
      <c r="H1429" s="82" t="str">
        <f>IF(Table1[[#This Row],[F Vet]]=""," ",RANK(AE1429,$AE$5:$AE$1454,1))</f>
        <v xml:space="preserve"> </v>
      </c>
      <c r="I1429" s="82" t="str">
        <f>IF(Table1[[#This Row],[F SuperVet]]=""," ",RANK(AF1429,$AF$5:$AF$1454,1))</f>
        <v xml:space="preserve"> </v>
      </c>
      <c r="J1429" s="82">
        <f>IF(Table1[[#This Row],[M Open]]=""," ",RANK(AG1429,$AG$5:$AG$1454,1))</f>
        <v>224</v>
      </c>
      <c r="K1429" s="82" t="str">
        <f>IF(Table1[[#This Row],[M Vet]]=""," ",RANK(AH1429,$AH$5:$AH$1454,1))</f>
        <v xml:space="preserve"> </v>
      </c>
      <c r="L1429" s="82" t="str">
        <f>IF(Table1[[#This Row],[M SuperVet]]=""," ",RANK(AI1429,$AI$5:$AI$1454,1))</f>
        <v xml:space="preserve"> </v>
      </c>
      <c r="M1429" s="74">
        <v>404</v>
      </c>
      <c r="N1429" s="74">
        <v>41</v>
      </c>
      <c r="O1429" s="74">
        <v>47</v>
      </c>
      <c r="P1429" s="74">
        <v>128</v>
      </c>
      <c r="Q1429" s="17">
        <v>515</v>
      </c>
      <c r="R1429" s="17">
        <v>139</v>
      </c>
      <c r="S1429" s="17">
        <v>104</v>
      </c>
      <c r="T1429" s="17">
        <v>179</v>
      </c>
      <c r="U1429" s="55">
        <f>+Table1[[#This Row],[Thames Turbo Sprint Triathlon]]/$M$3</f>
        <v>1</v>
      </c>
      <c r="V1429" s="55">
        <f t="shared" si="533"/>
        <v>0.23295454545454544</v>
      </c>
      <c r="W1429" s="55">
        <f t="shared" si="534"/>
        <v>1</v>
      </c>
      <c r="X1429" s="55">
        <f t="shared" si="535"/>
        <v>1</v>
      </c>
      <c r="Y1429" s="55">
        <f t="shared" si="536"/>
        <v>1</v>
      </c>
      <c r="Z1429" s="55">
        <f>+Table1[[#This Row],[Hillingdon Sprint Triathlon]]/$R$3</f>
        <v>1</v>
      </c>
      <c r="AA1429" s="55">
        <f>+Table1[[#This Row],[London Fields]]/$S$3</f>
        <v>1</v>
      </c>
      <c r="AB1429" s="55">
        <f>+Table1[[#This Row],[Jekyll &amp; Hyde Park Duathlon]]/$T$3</f>
        <v>1</v>
      </c>
      <c r="AC1429" s="65">
        <f t="shared" si="537"/>
        <v>3.2329545454545454</v>
      </c>
      <c r="AD1429" s="55"/>
      <c r="AE1429" s="55"/>
      <c r="AF1429" s="55"/>
      <c r="AG1429" s="55">
        <f>+AC1429</f>
        <v>3.2329545454545454</v>
      </c>
      <c r="AH1429" s="55"/>
      <c r="AI1429" s="55"/>
      <c r="AJ1429" s="73">
        <f>COUNT(Table1[[#This Row],[F open]:[M SuperVet]])</f>
        <v>1</v>
      </c>
    </row>
    <row r="1430" spans="1:36" x14ac:dyDescent="0.2">
      <c r="A1430" s="16" t="str">
        <f t="shared" si="528"/>
        <v xml:space="preserve"> </v>
      </c>
      <c r="B1430" s="16" t="s">
        <v>857</v>
      </c>
      <c r="C1430" s="15" t="s">
        <v>219</v>
      </c>
      <c r="D1430" s="29" t="s">
        <v>217</v>
      </c>
      <c r="E1430" s="29" t="s">
        <v>194</v>
      </c>
      <c r="F1430" s="82">
        <f t="shared" si="532"/>
        <v>652</v>
      </c>
      <c r="G1430" s="82">
        <f>IF(Table1[[#This Row],[F open]]=""," ",RANK(AD1430,$AD$5:$AD$1454,1))</f>
        <v>80</v>
      </c>
      <c r="H1430" s="82" t="str">
        <f>IF(Table1[[#This Row],[F Vet]]=""," ",RANK(AE1430,$AE$5:$AE$1454,1))</f>
        <v xml:space="preserve"> </v>
      </c>
      <c r="I1430" s="82" t="str">
        <f>IF(Table1[[#This Row],[F SuperVet]]=""," ",RANK(AF1430,$AF$5:$AF$1454,1))</f>
        <v xml:space="preserve"> </v>
      </c>
      <c r="J1430" s="82" t="str">
        <f>IF(Table1[[#This Row],[M Open]]=""," ",RANK(AG1430,$AG$5:$AG$1454,1))</f>
        <v xml:space="preserve"> </v>
      </c>
      <c r="K1430" s="82" t="str">
        <f>IF(Table1[[#This Row],[M Vet]]=""," ",RANK(AH1430,$AH$5:$AH$1454,1))</f>
        <v xml:space="preserve"> </v>
      </c>
      <c r="L1430" s="82" t="str">
        <f>IF(Table1[[#This Row],[M SuperVet]]=""," ",RANK(AI1430,$AI$5:$AI$1454,1))</f>
        <v xml:space="preserve"> </v>
      </c>
      <c r="M1430" s="74">
        <v>181</v>
      </c>
      <c r="N1430" s="74">
        <v>176</v>
      </c>
      <c r="O1430" s="74">
        <v>47</v>
      </c>
      <c r="P1430" s="74">
        <v>128</v>
      </c>
      <c r="Q1430" s="17">
        <v>515</v>
      </c>
      <c r="R1430" s="17">
        <v>139</v>
      </c>
      <c r="S1430" s="17">
        <v>104</v>
      </c>
      <c r="T1430" s="17">
        <v>179</v>
      </c>
      <c r="U1430" s="55">
        <f>+Table1[[#This Row],[Thames Turbo Sprint Triathlon]]/$M$3</f>
        <v>0.44801980198019803</v>
      </c>
      <c r="V1430" s="55">
        <f t="shared" si="533"/>
        <v>1</v>
      </c>
      <c r="W1430" s="55">
        <f t="shared" si="534"/>
        <v>1</v>
      </c>
      <c r="X1430" s="55">
        <f t="shared" si="535"/>
        <v>1</v>
      </c>
      <c r="Y1430" s="55">
        <f t="shared" si="536"/>
        <v>1</v>
      </c>
      <c r="Z1430" s="55">
        <f>+Table1[[#This Row],[Hillingdon Sprint Triathlon]]/$R$3</f>
        <v>1</v>
      </c>
      <c r="AA1430" s="55">
        <f>+Table1[[#This Row],[London Fields]]/$S$3</f>
        <v>1</v>
      </c>
      <c r="AB1430" s="55">
        <f>+Table1[[#This Row],[Jekyll &amp; Hyde Park Duathlon]]/$T$3</f>
        <v>1</v>
      </c>
      <c r="AC1430" s="65">
        <f t="shared" si="537"/>
        <v>3.4480198019801982</v>
      </c>
      <c r="AD1430" s="55">
        <f t="shared" ref="AD1430:AD1433" si="541">+AC1430</f>
        <v>3.4480198019801982</v>
      </c>
      <c r="AE1430" s="55"/>
      <c r="AF1430" s="55"/>
      <c r="AG1430" s="55"/>
      <c r="AH1430" s="55"/>
      <c r="AI1430" s="55"/>
      <c r="AJ1430" s="73">
        <f>COUNT(Table1[[#This Row],[F open]:[M SuperVet]])</f>
        <v>1</v>
      </c>
    </row>
    <row r="1431" spans="1:36" x14ac:dyDescent="0.2">
      <c r="A1431" s="16" t="str">
        <f t="shared" si="528"/>
        <v xml:space="preserve"> </v>
      </c>
      <c r="B1431" s="16" t="s">
        <v>2148</v>
      </c>
      <c r="C1431" s="15" t="s">
        <v>2104</v>
      </c>
      <c r="D1431" s="29" t="s">
        <v>217</v>
      </c>
      <c r="E1431" s="29" t="s">
        <v>194</v>
      </c>
      <c r="F1431" s="82">
        <f t="shared" si="532"/>
        <v>1440</v>
      </c>
      <c r="G1431" s="82">
        <f>IF(Table1[[#This Row],[F open]]=""," ",RANK(AD1431,$AD$5:$AD$1454,1))</f>
        <v>309</v>
      </c>
      <c r="H1431" s="82" t="str">
        <f>IF(Table1[[#This Row],[F Vet]]=""," ",RANK(AE1431,$AE$5:$AE$1454,1))</f>
        <v xml:space="preserve"> </v>
      </c>
      <c r="I1431" s="82" t="str">
        <f>IF(Table1[[#This Row],[F SuperVet]]=""," ",RANK(AF1431,$AF$5:$AF$1454,1))</f>
        <v xml:space="preserve"> </v>
      </c>
      <c r="J1431" s="82" t="str">
        <f>IF(Table1[[#This Row],[M Open]]=""," ",RANK(AG1431,$AG$5:$AG$1454,1))</f>
        <v xml:space="preserve"> </v>
      </c>
      <c r="K1431" s="82" t="str">
        <f>IF(Table1[[#This Row],[M Vet]]=""," ",RANK(AH1431,$AH$5:$AH$1454,1))</f>
        <v xml:space="preserve"> </v>
      </c>
      <c r="L1431" s="82" t="str">
        <f>IF(Table1[[#This Row],[M SuperVet]]=""," ",RANK(AI1431,$AI$5:$AI$1454,1))</f>
        <v xml:space="preserve"> </v>
      </c>
      <c r="M1431" s="74">
        <v>404</v>
      </c>
      <c r="N1431" s="74">
        <v>176</v>
      </c>
      <c r="O1431" s="74">
        <v>47</v>
      </c>
      <c r="P1431" s="74">
        <v>128</v>
      </c>
      <c r="Q1431" s="17">
        <v>515</v>
      </c>
      <c r="R1431" s="17">
        <v>139</v>
      </c>
      <c r="S1431" s="17">
        <v>103</v>
      </c>
      <c r="T1431" s="17">
        <v>179</v>
      </c>
      <c r="U1431" s="55">
        <f>+Table1[[#This Row],[Thames Turbo Sprint Triathlon]]/$M$3</f>
        <v>1</v>
      </c>
      <c r="V1431" s="55">
        <f t="shared" si="533"/>
        <v>1</v>
      </c>
      <c r="W1431" s="55">
        <f t="shared" si="534"/>
        <v>1</v>
      </c>
      <c r="X1431" s="55">
        <f t="shared" si="535"/>
        <v>1</v>
      </c>
      <c r="Y1431" s="55">
        <f t="shared" si="536"/>
        <v>1</v>
      </c>
      <c r="Z1431" s="55">
        <f>+Table1[[#This Row],[Hillingdon Sprint Triathlon]]/$R$3</f>
        <v>1</v>
      </c>
      <c r="AA1431" s="55">
        <f>+Table1[[#This Row],[London Fields]]/$S$3</f>
        <v>0.99038461538461542</v>
      </c>
      <c r="AB1431" s="55">
        <f>+Table1[[#This Row],[Jekyll &amp; Hyde Park Duathlon]]/$T$3</f>
        <v>1</v>
      </c>
      <c r="AC1431" s="65">
        <f t="shared" si="537"/>
        <v>3.9903846153846154</v>
      </c>
      <c r="AD1431" s="55">
        <f t="shared" si="541"/>
        <v>3.9903846153846154</v>
      </c>
      <c r="AE1431" s="55"/>
      <c r="AF1431" s="55"/>
      <c r="AG1431" s="55"/>
      <c r="AH1431" s="55"/>
      <c r="AI1431" s="55"/>
      <c r="AJ1431" s="73">
        <f>COUNT(Table1[[#This Row],[F open]:[M SuperVet]])</f>
        <v>1</v>
      </c>
    </row>
    <row r="1432" spans="1:36" x14ac:dyDescent="0.2">
      <c r="A1432" s="16" t="str">
        <f t="shared" si="528"/>
        <v xml:space="preserve"> </v>
      </c>
      <c r="B1432" s="16" t="s">
        <v>976</v>
      </c>
      <c r="C1432" s="15"/>
      <c r="D1432" s="29" t="s">
        <v>217</v>
      </c>
      <c r="E1432" s="29" t="s">
        <v>194</v>
      </c>
      <c r="F1432" s="82">
        <f t="shared" si="532"/>
        <v>1143</v>
      </c>
      <c r="G1432" s="82">
        <f>IF(Table1[[#This Row],[F open]]=""," ",RANK(AD1432,$AD$5:$AD$1454,1))</f>
        <v>197</v>
      </c>
      <c r="H1432" s="82" t="str">
        <f>IF(Table1[[#This Row],[F Vet]]=""," ",RANK(AE1432,$AE$5:$AE$1454,1))</f>
        <v xml:space="preserve"> </v>
      </c>
      <c r="I1432" s="82" t="str">
        <f>IF(Table1[[#This Row],[F SuperVet]]=""," ",RANK(AF1432,$AF$5:$AF$1454,1))</f>
        <v xml:space="preserve"> </v>
      </c>
      <c r="J1432" s="82" t="str">
        <f>IF(Table1[[#This Row],[M Open]]=""," ",RANK(AG1432,$AG$5:$AG$1454,1))</f>
        <v xml:space="preserve"> </v>
      </c>
      <c r="K1432" s="82" t="str">
        <f>IF(Table1[[#This Row],[M Vet]]=""," ",RANK(AH1432,$AH$5:$AH$1454,1))</f>
        <v xml:space="preserve"> </v>
      </c>
      <c r="L1432" s="82" t="str">
        <f>IF(Table1[[#This Row],[M SuperVet]]=""," ",RANK(AI1432,$AI$5:$AI$1454,1))</f>
        <v xml:space="preserve"> </v>
      </c>
      <c r="M1432" s="74">
        <v>324</v>
      </c>
      <c r="N1432" s="74">
        <v>176</v>
      </c>
      <c r="O1432" s="74">
        <v>47</v>
      </c>
      <c r="P1432" s="74">
        <v>128</v>
      </c>
      <c r="Q1432" s="17">
        <v>515</v>
      </c>
      <c r="R1432" s="17">
        <v>139</v>
      </c>
      <c r="S1432" s="17">
        <v>104</v>
      </c>
      <c r="T1432" s="17">
        <v>179</v>
      </c>
      <c r="U1432" s="55">
        <f>+Table1[[#This Row],[Thames Turbo Sprint Triathlon]]/$M$3</f>
        <v>0.80198019801980203</v>
      </c>
      <c r="V1432" s="55">
        <f t="shared" si="533"/>
        <v>1</v>
      </c>
      <c r="W1432" s="55">
        <f t="shared" si="534"/>
        <v>1</v>
      </c>
      <c r="X1432" s="55">
        <f t="shared" si="535"/>
        <v>1</v>
      </c>
      <c r="Y1432" s="55">
        <f t="shared" si="536"/>
        <v>1</v>
      </c>
      <c r="Z1432" s="55">
        <f>+Table1[[#This Row],[Hillingdon Sprint Triathlon]]/$R$3</f>
        <v>1</v>
      </c>
      <c r="AA1432" s="55">
        <f>+Table1[[#This Row],[London Fields]]/$S$3</f>
        <v>1</v>
      </c>
      <c r="AB1432" s="55">
        <f>+Table1[[#This Row],[Jekyll &amp; Hyde Park Duathlon]]/$T$3</f>
        <v>1</v>
      </c>
      <c r="AC1432" s="65">
        <f t="shared" si="537"/>
        <v>3.8019801980198018</v>
      </c>
      <c r="AD1432" s="55">
        <f t="shared" si="541"/>
        <v>3.8019801980198018</v>
      </c>
      <c r="AE1432" s="55"/>
      <c r="AF1432" s="55"/>
      <c r="AG1432" s="55"/>
      <c r="AH1432" s="55"/>
      <c r="AI1432" s="55"/>
      <c r="AJ1432" s="73">
        <f>COUNT(Table1[[#This Row],[F open]:[M SuperVet]])</f>
        <v>1</v>
      </c>
    </row>
    <row r="1433" spans="1:36" x14ac:dyDescent="0.2">
      <c r="A1433" s="16" t="str">
        <f t="shared" si="528"/>
        <v xml:space="preserve"> </v>
      </c>
      <c r="B1433" s="16" t="s">
        <v>2088</v>
      </c>
      <c r="C1433" s="15"/>
      <c r="D1433" s="29" t="s">
        <v>217</v>
      </c>
      <c r="E1433" s="29" t="s">
        <v>194</v>
      </c>
      <c r="F1433" s="82">
        <f t="shared" si="532"/>
        <v>501</v>
      </c>
      <c r="G1433" s="82">
        <f>IF(Table1[[#This Row],[F open]]=""," ",RANK(AD1433,$AD$5:$AD$1454,1))</f>
        <v>53</v>
      </c>
      <c r="H1433" s="82" t="str">
        <f>IF(Table1[[#This Row],[F Vet]]=""," ",RANK(AE1433,$AE$5:$AE$1454,1))</f>
        <v xml:space="preserve"> </v>
      </c>
      <c r="I1433" s="82" t="str">
        <f>IF(Table1[[#This Row],[F SuperVet]]=""," ",RANK(AF1433,$AF$5:$AF$1454,1))</f>
        <v xml:space="preserve"> </v>
      </c>
      <c r="J1433" s="82" t="str">
        <f>IF(Table1[[#This Row],[M Open]]=""," ",RANK(AG1433,$AG$5:$AG$1454,1))</f>
        <v xml:space="preserve"> </v>
      </c>
      <c r="K1433" s="82" t="str">
        <f>IF(Table1[[#This Row],[M Vet]]=""," ",RANK(AH1433,$AH$5:$AH$1454,1))</f>
        <v xml:space="preserve"> </v>
      </c>
      <c r="L1433" s="82" t="str">
        <f>IF(Table1[[#This Row],[M SuperVet]]=""," ",RANK(AI1433,$AI$5:$AI$1454,1))</f>
        <v xml:space="preserve"> </v>
      </c>
      <c r="M1433" s="74">
        <v>404</v>
      </c>
      <c r="N1433" s="74">
        <v>176</v>
      </c>
      <c r="O1433" s="74">
        <v>47</v>
      </c>
      <c r="P1433" s="74">
        <v>128</v>
      </c>
      <c r="Q1433" s="17">
        <v>515</v>
      </c>
      <c r="R1433" s="17">
        <v>139</v>
      </c>
      <c r="S1433" s="17">
        <v>34</v>
      </c>
      <c r="T1433" s="17">
        <v>179</v>
      </c>
      <c r="U1433" s="55">
        <f>+Table1[[#This Row],[Thames Turbo Sprint Triathlon]]/$M$3</f>
        <v>1</v>
      </c>
      <c r="V1433" s="55">
        <f t="shared" si="533"/>
        <v>1</v>
      </c>
      <c r="W1433" s="55">
        <f t="shared" si="534"/>
        <v>1</v>
      </c>
      <c r="X1433" s="55">
        <f t="shared" si="535"/>
        <v>1</v>
      </c>
      <c r="Y1433" s="55">
        <f t="shared" si="536"/>
        <v>1</v>
      </c>
      <c r="Z1433" s="55">
        <f>+Table1[[#This Row],[Hillingdon Sprint Triathlon]]/$R$3</f>
        <v>1</v>
      </c>
      <c r="AA1433" s="55">
        <f>+Table1[[#This Row],[London Fields]]/$S$3</f>
        <v>0.32692307692307693</v>
      </c>
      <c r="AB1433" s="55">
        <f>+Table1[[#This Row],[Jekyll &amp; Hyde Park Duathlon]]/$T$3</f>
        <v>1</v>
      </c>
      <c r="AC1433" s="65">
        <f t="shared" si="537"/>
        <v>3.3269230769230766</v>
      </c>
      <c r="AD1433" s="55">
        <f t="shared" si="541"/>
        <v>3.3269230769230766</v>
      </c>
      <c r="AE1433" s="55"/>
      <c r="AF1433" s="55"/>
      <c r="AG1433" s="55"/>
      <c r="AH1433" s="55"/>
      <c r="AI1433" s="55"/>
      <c r="AJ1433" s="73">
        <f>COUNT(Table1[[#This Row],[F open]:[M SuperVet]])</f>
        <v>1</v>
      </c>
    </row>
    <row r="1434" spans="1:36" hidden="1" x14ac:dyDescent="0.2">
      <c r="A1434" s="16" t="str">
        <f t="shared" si="528"/>
        <v xml:space="preserve"> </v>
      </c>
      <c r="B1434" s="16" t="s">
        <v>549</v>
      </c>
      <c r="C1434" s="15"/>
      <c r="D1434" s="29" t="s">
        <v>217</v>
      </c>
      <c r="E1434" s="29" t="s">
        <v>188</v>
      </c>
      <c r="F1434" s="82">
        <f t="shared" si="532"/>
        <v>609</v>
      </c>
      <c r="G1434" s="82" t="str">
        <f>IF(Table1[[#This Row],[F open]]=""," ",RANK(AD1434,$AD$5:$AD$1454,1))</f>
        <v xml:space="preserve"> </v>
      </c>
      <c r="H1434" s="82" t="str">
        <f>IF(Table1[[#This Row],[F Vet]]=""," ",RANK(AE1434,$AE$5:$AE$1454,1))</f>
        <v xml:space="preserve"> </v>
      </c>
      <c r="I1434" s="82" t="str">
        <f>IF(Table1[[#This Row],[F SuperVet]]=""," ",RANK(AF1434,$AF$5:$AF$1454,1))</f>
        <v xml:space="preserve"> </v>
      </c>
      <c r="J1434" s="82">
        <f>IF(Table1[[#This Row],[M Open]]=""," ",RANK(AG1434,$AG$5:$AG$1454,1))</f>
        <v>332</v>
      </c>
      <c r="K1434" s="82" t="str">
        <f>IF(Table1[[#This Row],[M Vet]]=""," ",RANK(AH1434,$AH$5:$AH$1454,1))</f>
        <v xml:space="preserve"> </v>
      </c>
      <c r="L1434" s="82" t="str">
        <f>IF(Table1[[#This Row],[M SuperVet]]=""," ",RANK(AI1434,$AI$5:$AI$1454,1))</f>
        <v xml:space="preserve"> </v>
      </c>
      <c r="M1434" s="74">
        <v>404</v>
      </c>
      <c r="N1434" s="74">
        <v>176</v>
      </c>
      <c r="O1434" s="74">
        <v>47</v>
      </c>
      <c r="P1434" s="74">
        <v>128</v>
      </c>
      <c r="Q1434" s="17">
        <v>213</v>
      </c>
      <c r="R1434" s="17">
        <v>139</v>
      </c>
      <c r="S1434" s="17">
        <v>104</v>
      </c>
      <c r="T1434" s="17">
        <v>179</v>
      </c>
      <c r="U1434" s="55">
        <f>+Table1[[#This Row],[Thames Turbo Sprint Triathlon]]/$M$3</f>
        <v>1</v>
      </c>
      <c r="V1434" s="55">
        <f t="shared" si="533"/>
        <v>1</v>
      </c>
      <c r="W1434" s="55">
        <f t="shared" si="534"/>
        <v>1</v>
      </c>
      <c r="X1434" s="55">
        <f t="shared" si="535"/>
        <v>1</v>
      </c>
      <c r="Y1434" s="55">
        <f t="shared" si="536"/>
        <v>0.41359223300970877</v>
      </c>
      <c r="Z1434" s="55">
        <f>+Table1[[#This Row],[Hillingdon Sprint Triathlon]]/$R$3</f>
        <v>1</v>
      </c>
      <c r="AA1434" s="55">
        <f>+Table1[[#This Row],[London Fields]]/$S$3</f>
        <v>1</v>
      </c>
      <c r="AB1434" s="55">
        <f>+Table1[[#This Row],[Jekyll &amp; Hyde Park Duathlon]]/$T$3</f>
        <v>1</v>
      </c>
      <c r="AC1434" s="65">
        <f t="shared" si="537"/>
        <v>3.4135922330097088</v>
      </c>
      <c r="AD1434" s="55"/>
      <c r="AE1434" s="55"/>
      <c r="AF1434" s="55"/>
      <c r="AG1434" s="55">
        <f t="shared" ref="AG1434:AG1435" si="542">+AC1434</f>
        <v>3.4135922330097088</v>
      </c>
      <c r="AH1434" s="55"/>
      <c r="AI1434" s="55"/>
      <c r="AJ1434" s="73">
        <f>COUNT(Table1[[#This Row],[F open]:[M SuperVet]])</f>
        <v>1</v>
      </c>
    </row>
    <row r="1435" spans="1:36" hidden="1" x14ac:dyDescent="0.2">
      <c r="A1435" s="16" t="str">
        <f t="shared" si="528"/>
        <v xml:space="preserve"> </v>
      </c>
      <c r="B1435" s="16" t="s">
        <v>1732</v>
      </c>
      <c r="C1435" s="15" t="s">
        <v>70</v>
      </c>
      <c r="D1435" s="29" t="s">
        <v>217</v>
      </c>
      <c r="E1435" s="29" t="s">
        <v>188</v>
      </c>
      <c r="F1435" s="82">
        <f t="shared" si="532"/>
        <v>542</v>
      </c>
      <c r="G1435" s="82" t="str">
        <f>IF(Table1[[#This Row],[F open]]=""," ",RANK(AD1435,$AD$5:$AD$1454,1))</f>
        <v xml:space="preserve"> </v>
      </c>
      <c r="H1435" s="82" t="str">
        <f>IF(Table1[[#This Row],[F Vet]]=""," ",RANK(AE1435,$AE$5:$AE$1454,1))</f>
        <v xml:space="preserve"> </v>
      </c>
      <c r="I1435" s="82" t="str">
        <f>IF(Table1[[#This Row],[F SuperVet]]=""," ",RANK(AF1435,$AF$5:$AF$1454,1))</f>
        <v xml:space="preserve"> </v>
      </c>
      <c r="J1435" s="82">
        <f>IF(Table1[[#This Row],[M Open]]=""," ",RANK(AG1435,$AG$5:$AG$1454,1))</f>
        <v>301</v>
      </c>
      <c r="K1435" s="82" t="str">
        <f>IF(Table1[[#This Row],[M Vet]]=""," ",RANK(AH1435,$AH$5:$AH$1454,1))</f>
        <v xml:space="preserve"> </v>
      </c>
      <c r="L1435" s="82" t="str">
        <f>IF(Table1[[#This Row],[M SuperVet]]=""," ",RANK(AI1435,$AI$5:$AI$1454,1))</f>
        <v xml:space="preserve"> </v>
      </c>
      <c r="M1435" s="74">
        <v>404</v>
      </c>
      <c r="N1435" s="74">
        <v>176</v>
      </c>
      <c r="O1435" s="74">
        <v>47</v>
      </c>
      <c r="P1435" s="74">
        <v>128</v>
      </c>
      <c r="Q1435" s="17">
        <v>186</v>
      </c>
      <c r="R1435" s="17">
        <v>139</v>
      </c>
      <c r="S1435" s="17">
        <v>104</v>
      </c>
      <c r="T1435" s="17">
        <v>179</v>
      </c>
      <c r="U1435" s="55">
        <f>+Table1[[#This Row],[Thames Turbo Sprint Triathlon]]/$M$3</f>
        <v>1</v>
      </c>
      <c r="V1435" s="55">
        <f t="shared" si="533"/>
        <v>1</v>
      </c>
      <c r="W1435" s="55">
        <f t="shared" si="534"/>
        <v>1</v>
      </c>
      <c r="X1435" s="55">
        <f t="shared" si="535"/>
        <v>1</v>
      </c>
      <c r="Y1435" s="55">
        <f t="shared" si="536"/>
        <v>0.3611650485436893</v>
      </c>
      <c r="Z1435" s="55">
        <f>+Table1[[#This Row],[Hillingdon Sprint Triathlon]]/$R$3</f>
        <v>1</v>
      </c>
      <c r="AA1435" s="55">
        <f>+Table1[[#This Row],[London Fields]]/$S$3</f>
        <v>1</v>
      </c>
      <c r="AB1435" s="55">
        <f>+Table1[[#This Row],[Jekyll &amp; Hyde Park Duathlon]]/$T$3</f>
        <v>1</v>
      </c>
      <c r="AC1435" s="65">
        <f t="shared" si="537"/>
        <v>3.3611650485436892</v>
      </c>
      <c r="AD1435" s="55"/>
      <c r="AE1435" s="55"/>
      <c r="AF1435" s="55"/>
      <c r="AG1435" s="55">
        <f t="shared" si="542"/>
        <v>3.3611650485436892</v>
      </c>
      <c r="AH1435" s="55"/>
      <c r="AI1435" s="55"/>
      <c r="AJ1435" s="73">
        <f>COUNT(Table1[[#This Row],[F open]:[M SuperVet]])</f>
        <v>1</v>
      </c>
    </row>
    <row r="1436" spans="1:36" x14ac:dyDescent="0.2">
      <c r="A1436" s="16" t="str">
        <f t="shared" si="528"/>
        <v xml:space="preserve"> </v>
      </c>
      <c r="B1436" s="16" t="s">
        <v>2099</v>
      </c>
      <c r="C1436" s="15" t="s">
        <v>1664</v>
      </c>
      <c r="D1436" s="29" t="s">
        <v>217</v>
      </c>
      <c r="E1436" s="29" t="s">
        <v>194</v>
      </c>
      <c r="F1436" s="82">
        <f t="shared" si="532"/>
        <v>680</v>
      </c>
      <c r="G1436" s="82">
        <f>IF(Table1[[#This Row],[F open]]=""," ",RANK(AD1436,$AD$5:$AD$1454,1))</f>
        <v>91</v>
      </c>
      <c r="H1436" s="82" t="str">
        <f>IF(Table1[[#This Row],[F Vet]]=""," ",RANK(AE1436,$AE$5:$AE$1454,1))</f>
        <v xml:space="preserve"> </v>
      </c>
      <c r="I1436" s="82" t="str">
        <f>IF(Table1[[#This Row],[F SuperVet]]=""," ",RANK(AF1436,$AF$5:$AF$1454,1))</f>
        <v xml:space="preserve"> </v>
      </c>
      <c r="J1436" s="82" t="str">
        <f>IF(Table1[[#This Row],[M Open]]=""," ",RANK(AG1436,$AG$5:$AG$1454,1))</f>
        <v xml:space="preserve"> </v>
      </c>
      <c r="K1436" s="82" t="str">
        <f>IF(Table1[[#This Row],[M Vet]]=""," ",RANK(AH1436,$AH$5:$AH$1454,1))</f>
        <v xml:space="preserve"> </v>
      </c>
      <c r="L1436" s="82" t="str">
        <f>IF(Table1[[#This Row],[M SuperVet]]=""," ",RANK(AI1436,$AI$5:$AI$1454,1))</f>
        <v xml:space="preserve"> </v>
      </c>
      <c r="M1436" s="74">
        <v>404</v>
      </c>
      <c r="N1436" s="74">
        <v>176</v>
      </c>
      <c r="O1436" s="74">
        <v>47</v>
      </c>
      <c r="P1436" s="74">
        <v>128</v>
      </c>
      <c r="Q1436" s="17">
        <v>515</v>
      </c>
      <c r="R1436" s="17">
        <v>139</v>
      </c>
      <c r="S1436" s="17">
        <v>49</v>
      </c>
      <c r="T1436" s="17">
        <v>179</v>
      </c>
      <c r="U1436" s="55">
        <f>+Table1[[#This Row],[Thames Turbo Sprint Triathlon]]/$M$3</f>
        <v>1</v>
      </c>
      <c r="V1436" s="55">
        <f t="shared" si="533"/>
        <v>1</v>
      </c>
      <c r="W1436" s="55">
        <f t="shared" si="534"/>
        <v>1</v>
      </c>
      <c r="X1436" s="55">
        <f t="shared" si="535"/>
        <v>1</v>
      </c>
      <c r="Y1436" s="55">
        <f t="shared" si="536"/>
        <v>1</v>
      </c>
      <c r="Z1436" s="55">
        <f>+Table1[[#This Row],[Hillingdon Sprint Triathlon]]/$R$3</f>
        <v>1</v>
      </c>
      <c r="AA1436" s="55">
        <f>+Table1[[#This Row],[London Fields]]/$S$3</f>
        <v>0.47115384615384615</v>
      </c>
      <c r="AB1436" s="55">
        <f>+Table1[[#This Row],[Jekyll &amp; Hyde Park Duathlon]]/$T$3</f>
        <v>1</v>
      </c>
      <c r="AC1436" s="65">
        <f t="shared" si="537"/>
        <v>3.4711538461538463</v>
      </c>
      <c r="AD1436" s="55">
        <f t="shared" ref="AD1436:AD1437" si="543">+AC1436</f>
        <v>3.4711538461538463</v>
      </c>
      <c r="AE1436" s="55"/>
      <c r="AF1436" s="55"/>
      <c r="AG1436" s="55"/>
      <c r="AH1436" s="55"/>
      <c r="AI1436" s="55"/>
      <c r="AJ1436" s="73">
        <f>COUNT(Table1[[#This Row],[F open]:[M SuperVet]])</f>
        <v>1</v>
      </c>
    </row>
    <row r="1437" spans="1:36" x14ac:dyDescent="0.2">
      <c r="A1437" s="16" t="str">
        <f t="shared" si="528"/>
        <v xml:space="preserve"> </v>
      </c>
      <c r="B1437" s="16" t="s">
        <v>2139</v>
      </c>
      <c r="C1437" s="15"/>
      <c r="D1437" s="29" t="s">
        <v>217</v>
      </c>
      <c r="E1437" s="29" t="s">
        <v>194</v>
      </c>
      <c r="F1437" s="82">
        <f t="shared" si="532"/>
        <v>1305</v>
      </c>
      <c r="G1437" s="82">
        <f>IF(Table1[[#This Row],[F open]]=""," ",RANK(AD1437,$AD$5:$AD$1454,1))</f>
        <v>255</v>
      </c>
      <c r="H1437" s="82" t="str">
        <f>IF(Table1[[#This Row],[F Vet]]=""," ",RANK(AE1437,$AE$5:$AE$1454,1))</f>
        <v xml:space="preserve"> </v>
      </c>
      <c r="I1437" s="82" t="str">
        <f>IF(Table1[[#This Row],[F SuperVet]]=""," ",RANK(AF1437,$AF$5:$AF$1454,1))</f>
        <v xml:space="preserve"> </v>
      </c>
      <c r="J1437" s="82" t="str">
        <f>IF(Table1[[#This Row],[M Open]]=""," ",RANK(AG1437,$AG$5:$AG$1454,1))</f>
        <v xml:space="preserve"> </v>
      </c>
      <c r="K1437" s="82" t="str">
        <f>IF(Table1[[#This Row],[M Vet]]=""," ",RANK(AH1437,$AH$5:$AH$1454,1))</f>
        <v xml:space="preserve"> </v>
      </c>
      <c r="L1437" s="82" t="str">
        <f>IF(Table1[[#This Row],[M SuperVet]]=""," ",RANK(AI1437,$AI$5:$AI$1454,1))</f>
        <v xml:space="preserve"> </v>
      </c>
      <c r="M1437" s="74">
        <v>404</v>
      </c>
      <c r="N1437" s="74">
        <v>176</v>
      </c>
      <c r="O1437" s="74">
        <v>47</v>
      </c>
      <c r="P1437" s="74">
        <v>128</v>
      </c>
      <c r="Q1437" s="17">
        <v>515</v>
      </c>
      <c r="R1437" s="17">
        <v>139</v>
      </c>
      <c r="S1437" s="17">
        <v>94</v>
      </c>
      <c r="T1437" s="17">
        <v>179</v>
      </c>
      <c r="U1437" s="55">
        <f>+Table1[[#This Row],[Thames Turbo Sprint Triathlon]]/$M$3</f>
        <v>1</v>
      </c>
      <c r="V1437" s="55">
        <f t="shared" si="533"/>
        <v>1</v>
      </c>
      <c r="W1437" s="55">
        <f t="shared" si="534"/>
        <v>1</v>
      </c>
      <c r="X1437" s="55">
        <f t="shared" si="535"/>
        <v>1</v>
      </c>
      <c r="Y1437" s="55">
        <f t="shared" si="536"/>
        <v>1</v>
      </c>
      <c r="Z1437" s="55">
        <f>+Table1[[#This Row],[Hillingdon Sprint Triathlon]]/$R$3</f>
        <v>1</v>
      </c>
      <c r="AA1437" s="55">
        <f>+Table1[[#This Row],[London Fields]]/$S$3</f>
        <v>0.90384615384615385</v>
      </c>
      <c r="AB1437" s="55">
        <f>+Table1[[#This Row],[Jekyll &amp; Hyde Park Duathlon]]/$T$3</f>
        <v>1</v>
      </c>
      <c r="AC1437" s="65">
        <f t="shared" si="537"/>
        <v>3.9038461538461537</v>
      </c>
      <c r="AD1437" s="55">
        <f t="shared" si="543"/>
        <v>3.9038461538461537</v>
      </c>
      <c r="AE1437" s="55"/>
      <c r="AF1437" s="55"/>
      <c r="AG1437" s="55"/>
      <c r="AH1437" s="55"/>
      <c r="AI1437" s="55"/>
      <c r="AJ1437" s="73">
        <f>COUNT(Table1[[#This Row],[F open]:[M SuperVet]])</f>
        <v>1</v>
      </c>
    </row>
    <row r="1438" spans="1:36" hidden="1" x14ac:dyDescent="0.2">
      <c r="A1438" s="16" t="str">
        <f t="shared" si="528"/>
        <v xml:space="preserve"> </v>
      </c>
      <c r="B1438" s="16" t="s">
        <v>1401</v>
      </c>
      <c r="C1438" s="15" t="s">
        <v>122</v>
      </c>
      <c r="D1438" s="29" t="s">
        <v>217</v>
      </c>
      <c r="E1438" s="29" t="s">
        <v>188</v>
      </c>
      <c r="F1438" s="82">
        <f t="shared" si="532"/>
        <v>601</v>
      </c>
      <c r="G1438" s="82" t="str">
        <f>IF(Table1[[#This Row],[F open]]=""," ",RANK(AD1438,$AD$5:$AD$1454,1))</f>
        <v xml:space="preserve"> </v>
      </c>
      <c r="H1438" s="82" t="str">
        <f>IF(Table1[[#This Row],[F Vet]]=""," ",RANK(AE1438,$AE$5:$AE$1454,1))</f>
        <v xml:space="preserve"> </v>
      </c>
      <c r="I1438" s="82" t="str">
        <f>IF(Table1[[#This Row],[F SuperVet]]=""," ",RANK(AF1438,$AF$5:$AF$1454,1))</f>
        <v xml:space="preserve"> </v>
      </c>
      <c r="J1438" s="82">
        <f>IF(Table1[[#This Row],[M Open]]=""," ",RANK(AG1438,$AG$5:$AG$1454,1))</f>
        <v>326</v>
      </c>
      <c r="K1438" s="82" t="str">
        <f>IF(Table1[[#This Row],[M Vet]]=""," ",RANK(AH1438,$AH$5:$AH$1454,1))</f>
        <v xml:space="preserve"> </v>
      </c>
      <c r="L1438" s="82" t="str">
        <f>IF(Table1[[#This Row],[M SuperVet]]=""," ",RANK(AI1438,$AI$5:$AI$1454,1))</f>
        <v xml:space="preserve"> </v>
      </c>
      <c r="M1438" s="74">
        <v>404</v>
      </c>
      <c r="N1438" s="74">
        <v>72</v>
      </c>
      <c r="O1438" s="74">
        <v>47</v>
      </c>
      <c r="P1438" s="74">
        <v>128</v>
      </c>
      <c r="Q1438" s="17">
        <v>515</v>
      </c>
      <c r="R1438" s="17">
        <v>139</v>
      </c>
      <c r="S1438" s="17">
        <v>104</v>
      </c>
      <c r="T1438" s="17">
        <v>179</v>
      </c>
      <c r="U1438" s="55">
        <f>+Table1[[#This Row],[Thames Turbo Sprint Triathlon]]/$M$3</f>
        <v>1</v>
      </c>
      <c r="V1438" s="55">
        <f t="shared" si="533"/>
        <v>0.40909090909090912</v>
      </c>
      <c r="W1438" s="55">
        <f t="shared" si="534"/>
        <v>1</v>
      </c>
      <c r="X1438" s="55">
        <f t="shared" si="535"/>
        <v>1</v>
      </c>
      <c r="Y1438" s="55">
        <f t="shared" si="536"/>
        <v>1</v>
      </c>
      <c r="Z1438" s="55">
        <f>+Table1[[#This Row],[Hillingdon Sprint Triathlon]]/$R$3</f>
        <v>1</v>
      </c>
      <c r="AA1438" s="55">
        <f>+Table1[[#This Row],[London Fields]]/$S$3</f>
        <v>1</v>
      </c>
      <c r="AB1438" s="55">
        <f>+Table1[[#This Row],[Jekyll &amp; Hyde Park Duathlon]]/$T$3</f>
        <v>1</v>
      </c>
      <c r="AC1438" s="65">
        <f t="shared" si="537"/>
        <v>3.4090909090909092</v>
      </c>
      <c r="AD1438" s="55"/>
      <c r="AE1438" s="55"/>
      <c r="AF1438" s="55"/>
      <c r="AG1438" s="55">
        <f t="shared" ref="AG1438:AG1440" si="544">+AC1438</f>
        <v>3.4090909090909092</v>
      </c>
      <c r="AH1438" s="55"/>
      <c r="AI1438" s="55"/>
      <c r="AJ1438" s="73">
        <f>COUNT(Table1[[#This Row],[F open]:[M SuperVet]])</f>
        <v>1</v>
      </c>
    </row>
    <row r="1439" spans="1:36" hidden="1" x14ac:dyDescent="0.2">
      <c r="A1439" s="16" t="str">
        <f t="shared" si="528"/>
        <v xml:space="preserve"> </v>
      </c>
      <c r="B1439" s="16" t="s">
        <v>972</v>
      </c>
      <c r="C1439" s="15"/>
      <c r="D1439" s="29" t="s">
        <v>217</v>
      </c>
      <c r="E1439" s="29" t="s">
        <v>188</v>
      </c>
      <c r="F1439" s="82">
        <f t="shared" si="532"/>
        <v>1126</v>
      </c>
      <c r="G1439" s="82" t="str">
        <f>IF(Table1[[#This Row],[F open]]=""," ",RANK(AD1439,$AD$5:$AD$1454,1))</f>
        <v xml:space="preserve"> </v>
      </c>
      <c r="H1439" s="82" t="str">
        <f>IF(Table1[[#This Row],[F Vet]]=""," ",RANK(AE1439,$AE$5:$AE$1454,1))</f>
        <v xml:space="preserve"> </v>
      </c>
      <c r="I1439" s="82" t="str">
        <f>IF(Table1[[#This Row],[F SuperVet]]=""," ",RANK(AF1439,$AF$5:$AF$1454,1))</f>
        <v xml:space="preserve"> </v>
      </c>
      <c r="J1439" s="82">
        <f>IF(Table1[[#This Row],[M Open]]=""," ",RANK(AG1439,$AG$5:$AG$1454,1))</f>
        <v>527</v>
      </c>
      <c r="K1439" s="82" t="str">
        <f>IF(Table1[[#This Row],[M Vet]]=""," ",RANK(AH1439,$AH$5:$AH$1454,1))</f>
        <v xml:space="preserve"> </v>
      </c>
      <c r="L1439" s="82" t="str">
        <f>IF(Table1[[#This Row],[M SuperVet]]=""," ",RANK(AI1439,$AI$5:$AI$1454,1))</f>
        <v xml:space="preserve"> </v>
      </c>
      <c r="M1439" s="74">
        <v>319</v>
      </c>
      <c r="N1439" s="74">
        <v>176</v>
      </c>
      <c r="O1439" s="74">
        <v>47</v>
      </c>
      <c r="P1439" s="74">
        <v>128</v>
      </c>
      <c r="Q1439" s="17">
        <v>515</v>
      </c>
      <c r="R1439" s="17">
        <v>139</v>
      </c>
      <c r="S1439" s="17">
        <v>104</v>
      </c>
      <c r="T1439" s="17">
        <v>179</v>
      </c>
      <c r="U1439" s="55">
        <f>+Table1[[#This Row],[Thames Turbo Sprint Triathlon]]/$M$3</f>
        <v>0.78960396039603964</v>
      </c>
      <c r="V1439" s="55">
        <f t="shared" si="533"/>
        <v>1</v>
      </c>
      <c r="W1439" s="55">
        <f t="shared" si="534"/>
        <v>1</v>
      </c>
      <c r="X1439" s="55">
        <f t="shared" si="535"/>
        <v>1</v>
      </c>
      <c r="Y1439" s="55">
        <f t="shared" si="536"/>
        <v>1</v>
      </c>
      <c r="Z1439" s="55">
        <f>+Table1[[#This Row],[Hillingdon Sprint Triathlon]]/$R$3</f>
        <v>1</v>
      </c>
      <c r="AA1439" s="55">
        <f>+Table1[[#This Row],[London Fields]]/$S$3</f>
        <v>1</v>
      </c>
      <c r="AB1439" s="55">
        <f>+Table1[[#This Row],[Jekyll &amp; Hyde Park Duathlon]]/$T$3</f>
        <v>1</v>
      </c>
      <c r="AC1439" s="65">
        <f t="shared" si="537"/>
        <v>3.7896039603960396</v>
      </c>
      <c r="AD1439" s="55"/>
      <c r="AE1439" s="55"/>
      <c r="AF1439" s="55"/>
      <c r="AG1439" s="55">
        <f t="shared" si="544"/>
        <v>3.7896039603960396</v>
      </c>
      <c r="AH1439" s="55"/>
      <c r="AI1439" s="55"/>
      <c r="AJ1439" s="73">
        <f>COUNT(Table1[[#This Row],[F open]:[M SuperVet]])</f>
        <v>1</v>
      </c>
    </row>
    <row r="1440" spans="1:36" hidden="1" x14ac:dyDescent="0.2">
      <c r="A1440" s="16" t="str">
        <f t="shared" si="528"/>
        <v xml:space="preserve"> </v>
      </c>
      <c r="B1440" s="16" t="s">
        <v>1916</v>
      </c>
      <c r="C1440" s="15"/>
      <c r="D1440" s="29" t="s">
        <v>217</v>
      </c>
      <c r="E1440" s="29" t="s">
        <v>188</v>
      </c>
      <c r="F1440" s="82">
        <f t="shared" si="532"/>
        <v>1222</v>
      </c>
      <c r="G1440" s="82" t="str">
        <f>IF(Table1[[#This Row],[F open]]=""," ",RANK(AD1440,$AD$5:$AD$1454,1))</f>
        <v xml:space="preserve"> </v>
      </c>
      <c r="H1440" s="82" t="str">
        <f>IF(Table1[[#This Row],[F Vet]]=""," ",RANK(AE1440,$AE$5:$AE$1454,1))</f>
        <v xml:space="preserve"> </v>
      </c>
      <c r="I1440" s="82" t="str">
        <f>IF(Table1[[#This Row],[F SuperVet]]=""," ",RANK(AF1440,$AF$5:$AF$1454,1))</f>
        <v xml:space="preserve"> </v>
      </c>
      <c r="J1440" s="82">
        <f>IF(Table1[[#This Row],[M Open]]=""," ",RANK(AG1440,$AG$5:$AG$1454,1))</f>
        <v>554</v>
      </c>
      <c r="K1440" s="82" t="str">
        <f>IF(Table1[[#This Row],[M Vet]]=""," ",RANK(AH1440,$AH$5:$AH$1454,1))</f>
        <v xml:space="preserve"> </v>
      </c>
      <c r="L1440" s="82" t="str">
        <f>IF(Table1[[#This Row],[M SuperVet]]=""," ",RANK(AI1440,$AI$5:$AI$1454,1))</f>
        <v xml:space="preserve"> </v>
      </c>
      <c r="M1440" s="74">
        <v>404</v>
      </c>
      <c r="N1440" s="74">
        <v>176</v>
      </c>
      <c r="O1440" s="74">
        <v>47</v>
      </c>
      <c r="P1440" s="74">
        <v>128</v>
      </c>
      <c r="Q1440" s="17">
        <v>439</v>
      </c>
      <c r="R1440" s="17">
        <v>139</v>
      </c>
      <c r="S1440" s="17">
        <v>104</v>
      </c>
      <c r="T1440" s="17">
        <v>179</v>
      </c>
      <c r="U1440" s="55">
        <f>+Table1[[#This Row],[Thames Turbo Sprint Triathlon]]/$M$3</f>
        <v>1</v>
      </c>
      <c r="V1440" s="55">
        <f t="shared" si="533"/>
        <v>1</v>
      </c>
      <c r="W1440" s="55">
        <f t="shared" si="534"/>
        <v>1</v>
      </c>
      <c r="X1440" s="55">
        <f t="shared" si="535"/>
        <v>1</v>
      </c>
      <c r="Y1440" s="55">
        <f t="shared" si="536"/>
        <v>0.85242718446601939</v>
      </c>
      <c r="Z1440" s="55">
        <f>+Table1[[#This Row],[Hillingdon Sprint Triathlon]]/$R$3</f>
        <v>1</v>
      </c>
      <c r="AA1440" s="55">
        <f>+Table1[[#This Row],[London Fields]]/$S$3</f>
        <v>1</v>
      </c>
      <c r="AB1440" s="55">
        <f>+Table1[[#This Row],[Jekyll &amp; Hyde Park Duathlon]]/$T$3</f>
        <v>1</v>
      </c>
      <c r="AC1440" s="65">
        <f t="shared" si="537"/>
        <v>3.8524271844660194</v>
      </c>
      <c r="AD1440" s="55"/>
      <c r="AE1440" s="55"/>
      <c r="AF1440" s="55"/>
      <c r="AG1440" s="55">
        <f t="shared" si="544"/>
        <v>3.8524271844660194</v>
      </c>
      <c r="AH1440" s="55"/>
      <c r="AI1440" s="55"/>
      <c r="AJ1440" s="73">
        <f>COUNT(Table1[[#This Row],[F open]:[M SuperVet]])</f>
        <v>1</v>
      </c>
    </row>
    <row r="1441" spans="1:36" x14ac:dyDescent="0.2">
      <c r="A1441" s="16" t="str">
        <f t="shared" si="528"/>
        <v xml:space="preserve"> </v>
      </c>
      <c r="B1441" s="16" t="s">
        <v>1961</v>
      </c>
      <c r="C1441" s="15"/>
      <c r="D1441" s="29" t="s">
        <v>217</v>
      </c>
      <c r="E1441" s="29" t="s">
        <v>194</v>
      </c>
      <c r="F1441" s="82">
        <f t="shared" si="532"/>
        <v>1384</v>
      </c>
      <c r="G1441" s="82">
        <f>IF(Table1[[#This Row],[F open]]=""," ",RANK(AD1441,$AD$5:$AD$1454,1))</f>
        <v>288</v>
      </c>
      <c r="H1441" s="82" t="str">
        <f>IF(Table1[[#This Row],[F Vet]]=""," ",RANK(AE1441,$AE$5:$AE$1454,1))</f>
        <v xml:space="preserve"> </v>
      </c>
      <c r="I1441" s="82" t="str">
        <f>IF(Table1[[#This Row],[F SuperVet]]=""," ",RANK(AF1441,$AF$5:$AF$1454,1))</f>
        <v xml:space="preserve"> </v>
      </c>
      <c r="J1441" s="82" t="str">
        <f>IF(Table1[[#This Row],[M Open]]=""," ",RANK(AG1441,$AG$5:$AG$1454,1))</f>
        <v xml:space="preserve"> </v>
      </c>
      <c r="K1441" s="82" t="str">
        <f>IF(Table1[[#This Row],[M Vet]]=""," ",RANK(AH1441,$AH$5:$AH$1454,1))</f>
        <v xml:space="preserve"> </v>
      </c>
      <c r="L1441" s="82" t="str">
        <f>IF(Table1[[#This Row],[M SuperVet]]=""," ",RANK(AI1441,$AI$5:$AI$1454,1))</f>
        <v xml:space="preserve"> </v>
      </c>
      <c r="M1441" s="74">
        <v>404</v>
      </c>
      <c r="N1441" s="74">
        <v>176</v>
      </c>
      <c r="O1441" s="74">
        <v>47</v>
      </c>
      <c r="P1441" s="74">
        <v>128</v>
      </c>
      <c r="Q1441" s="17">
        <v>492</v>
      </c>
      <c r="R1441" s="17">
        <v>139</v>
      </c>
      <c r="S1441" s="17">
        <v>104</v>
      </c>
      <c r="T1441" s="17">
        <v>179</v>
      </c>
      <c r="U1441" s="55">
        <f>+Table1[[#This Row],[Thames Turbo Sprint Triathlon]]/$M$3</f>
        <v>1</v>
      </c>
      <c r="V1441" s="55">
        <f t="shared" si="533"/>
        <v>1</v>
      </c>
      <c r="W1441" s="55">
        <f t="shared" si="534"/>
        <v>1</v>
      </c>
      <c r="X1441" s="55">
        <f t="shared" si="535"/>
        <v>1</v>
      </c>
      <c r="Y1441" s="55">
        <f t="shared" si="536"/>
        <v>0.95533980582524269</v>
      </c>
      <c r="Z1441" s="55">
        <f>+Table1[[#This Row],[Hillingdon Sprint Triathlon]]/$R$3</f>
        <v>1</v>
      </c>
      <c r="AA1441" s="55">
        <f>+Table1[[#This Row],[London Fields]]/$S$3</f>
        <v>1</v>
      </c>
      <c r="AB1441" s="55">
        <f>+Table1[[#This Row],[Jekyll &amp; Hyde Park Duathlon]]/$T$3</f>
        <v>1</v>
      </c>
      <c r="AC1441" s="65">
        <f t="shared" si="537"/>
        <v>3.9553398058252425</v>
      </c>
      <c r="AD1441" s="55">
        <f>+AC1441</f>
        <v>3.9553398058252425</v>
      </c>
      <c r="AE1441" s="55"/>
      <c r="AF1441" s="55"/>
      <c r="AG1441" s="55"/>
      <c r="AH1441" s="55"/>
      <c r="AI1441" s="55"/>
      <c r="AJ1441" s="73">
        <f>COUNT(Table1[[#This Row],[F open]:[M SuperVet]])</f>
        <v>1</v>
      </c>
    </row>
    <row r="1442" spans="1:36" hidden="1" x14ac:dyDescent="0.2">
      <c r="A1442" s="16" t="str">
        <f t="shared" ref="A1442:A1445" si="545">IF(B1441=B1442,"y"," ")</f>
        <v xml:space="preserve"> </v>
      </c>
      <c r="B1442" s="16" t="s">
        <v>2217</v>
      </c>
      <c r="C1442" s="15"/>
      <c r="D1442" s="29" t="s">
        <v>217</v>
      </c>
      <c r="E1442" s="29" t="s">
        <v>188</v>
      </c>
      <c r="F1442" s="82">
        <f t="shared" si="532"/>
        <v>857</v>
      </c>
      <c r="G1442" s="82" t="str">
        <f>IF(Table1[[#This Row],[F open]]=""," ",RANK(AD1442,$AD$5:$AD$1454,1))</f>
        <v xml:space="preserve"> </v>
      </c>
      <c r="H1442" s="82" t="str">
        <f>IF(Table1[[#This Row],[F Vet]]=""," ",RANK(AE1442,$AE$5:$AE$1454,1))</f>
        <v xml:space="preserve"> </v>
      </c>
      <c r="I1442" s="82" t="str">
        <f>IF(Table1[[#This Row],[F SuperVet]]=""," ",RANK(AF1442,$AF$5:$AF$1454,1))</f>
        <v xml:space="preserve"> </v>
      </c>
      <c r="J1442" s="82">
        <f>IF(Table1[[#This Row],[M Open]]=""," ",RANK(AG1442,$AG$5:$AG$1454,1))</f>
        <v>441</v>
      </c>
      <c r="K1442" s="82" t="str">
        <f>IF(Table1[[#This Row],[M Vet]]=""," ",RANK(AH1442,$AH$5:$AH$1454,1))</f>
        <v xml:space="preserve"> </v>
      </c>
      <c r="L1442" s="82" t="str">
        <f>IF(Table1[[#This Row],[M SuperVet]]=""," ",RANK(AI1442,$AI$5:$AI$1454,1))</f>
        <v xml:space="preserve"> </v>
      </c>
      <c r="M1442" s="74">
        <v>404</v>
      </c>
      <c r="N1442" s="74">
        <v>176</v>
      </c>
      <c r="O1442" s="74">
        <v>47</v>
      </c>
      <c r="P1442" s="74">
        <v>128</v>
      </c>
      <c r="Q1442" s="17">
        <v>515</v>
      </c>
      <c r="R1442" s="17">
        <v>139</v>
      </c>
      <c r="S1442" s="17">
        <v>104</v>
      </c>
      <c r="T1442" s="17">
        <v>108</v>
      </c>
      <c r="U1442" s="55">
        <f>+Table1[[#This Row],[Thames Turbo Sprint Triathlon]]/$M$3</f>
        <v>1</v>
      </c>
      <c r="V1442" s="55">
        <f t="shared" si="533"/>
        <v>1</v>
      </c>
      <c r="W1442" s="55">
        <f t="shared" si="534"/>
        <v>1</v>
      </c>
      <c r="X1442" s="55">
        <f t="shared" si="535"/>
        <v>1</v>
      </c>
      <c r="Y1442" s="55">
        <f t="shared" si="536"/>
        <v>1</v>
      </c>
      <c r="Z1442" s="55">
        <f>+Table1[[#This Row],[Hillingdon Sprint Triathlon]]/$R$3</f>
        <v>1</v>
      </c>
      <c r="AA1442" s="55">
        <f>+Table1[[#This Row],[London Fields]]/$S$3</f>
        <v>1</v>
      </c>
      <c r="AB1442" s="55">
        <f>+Table1[[#This Row],[Jekyll &amp; Hyde Park Duathlon]]/$T$3</f>
        <v>0.6033519553072626</v>
      </c>
      <c r="AC1442" s="65">
        <f t="shared" si="537"/>
        <v>3.6033519553072626</v>
      </c>
      <c r="AD1442" s="55"/>
      <c r="AE1442" s="55"/>
      <c r="AF1442" s="55"/>
      <c r="AG1442" s="55">
        <f t="shared" ref="AG1442:AG1449" si="546">+AC1442</f>
        <v>3.6033519553072626</v>
      </c>
      <c r="AH1442" s="55"/>
      <c r="AI1442" s="55"/>
      <c r="AJ1442" s="73">
        <f>COUNT(Table1[[#This Row],[F open]:[M SuperVet]])</f>
        <v>1</v>
      </c>
    </row>
    <row r="1443" spans="1:36" hidden="1" x14ac:dyDescent="0.2">
      <c r="A1443" s="16" t="str">
        <f t="shared" si="545"/>
        <v xml:space="preserve"> </v>
      </c>
      <c r="B1443" s="16" t="s">
        <v>1598</v>
      </c>
      <c r="C1443" s="15"/>
      <c r="D1443" s="29" t="s">
        <v>217</v>
      </c>
      <c r="E1443" s="29" t="s">
        <v>1530</v>
      </c>
      <c r="F1443" s="82">
        <f t="shared" si="532"/>
        <v>949</v>
      </c>
      <c r="G1443" s="82" t="str">
        <f>IF(Table1[[#This Row],[F open]]=""," ",RANK(AD1443,$AD$5:$AD$1454,1))</f>
        <v xml:space="preserve"> </v>
      </c>
      <c r="H1443" s="82" t="str">
        <f>IF(Table1[[#This Row],[F Vet]]=""," ",RANK(AE1443,$AE$5:$AE$1454,1))</f>
        <v xml:space="preserve"> </v>
      </c>
      <c r="I1443" s="82" t="str">
        <f>IF(Table1[[#This Row],[F SuperVet]]=""," ",RANK(AF1443,$AF$5:$AF$1454,1))</f>
        <v xml:space="preserve"> </v>
      </c>
      <c r="J1443" s="82">
        <f>IF(Table1[[#This Row],[M Open]]=""," ",RANK(AG1443,$AG$5:$AG$1454,1))</f>
        <v>477</v>
      </c>
      <c r="K1443" s="82" t="str">
        <f>IF(Table1[[#This Row],[M Vet]]=""," ",RANK(AH1443,$AH$5:$AH$1454,1))</f>
        <v xml:space="preserve"> </v>
      </c>
      <c r="L1443" s="82" t="str">
        <f>IF(Table1[[#This Row],[M SuperVet]]=""," ",RANK(AI1443,$AI$5:$AI$1454,1))</f>
        <v xml:space="preserve"> </v>
      </c>
      <c r="M1443" s="74">
        <v>404</v>
      </c>
      <c r="N1443" s="74">
        <v>176</v>
      </c>
      <c r="O1443" s="74">
        <v>47</v>
      </c>
      <c r="P1443" s="74">
        <v>115</v>
      </c>
      <c r="Q1443" s="17">
        <v>515</v>
      </c>
      <c r="R1443" s="17">
        <v>139</v>
      </c>
      <c r="S1443" s="17">
        <v>80</v>
      </c>
      <c r="T1443" s="17">
        <v>179</v>
      </c>
      <c r="U1443" s="55">
        <f>+Table1[[#This Row],[Thames Turbo Sprint Triathlon]]/$M$3</f>
        <v>1</v>
      </c>
      <c r="V1443" s="55">
        <f t="shared" si="533"/>
        <v>1</v>
      </c>
      <c r="W1443" s="55">
        <f t="shared" si="534"/>
        <v>1</v>
      </c>
      <c r="X1443" s="55">
        <f t="shared" si="535"/>
        <v>0.8984375</v>
      </c>
      <c r="Y1443" s="55">
        <f t="shared" si="536"/>
        <v>1</v>
      </c>
      <c r="Z1443" s="55">
        <f>+Table1[[#This Row],[Hillingdon Sprint Triathlon]]/$R$3</f>
        <v>1</v>
      </c>
      <c r="AA1443" s="55">
        <f>+Table1[[#This Row],[London Fields]]/$S$3</f>
        <v>0.76923076923076927</v>
      </c>
      <c r="AB1443" s="55">
        <f>+Table1[[#This Row],[Jekyll &amp; Hyde Park Duathlon]]/$T$3</f>
        <v>1</v>
      </c>
      <c r="AC1443" s="65">
        <f t="shared" si="537"/>
        <v>3.6676682692307692</v>
      </c>
      <c r="AD1443" s="55"/>
      <c r="AE1443" s="55"/>
      <c r="AF1443" s="55"/>
      <c r="AG1443" s="55">
        <f t="shared" si="546"/>
        <v>3.6676682692307692</v>
      </c>
      <c r="AH1443" s="55"/>
      <c r="AI1443" s="55"/>
      <c r="AJ1443" s="73">
        <f>COUNT(Table1[[#This Row],[F open]:[M SuperVet]])</f>
        <v>1</v>
      </c>
    </row>
    <row r="1444" spans="1:36" hidden="1" x14ac:dyDescent="0.2">
      <c r="A1444" s="16" t="str">
        <f t="shared" si="545"/>
        <v xml:space="preserve"> </v>
      </c>
      <c r="B1444" s="16" t="s">
        <v>1801</v>
      </c>
      <c r="C1444" s="15"/>
      <c r="D1444" s="29" t="s">
        <v>217</v>
      </c>
      <c r="E1444" s="29" t="s">
        <v>188</v>
      </c>
      <c r="F1444" s="82">
        <f t="shared" si="532"/>
        <v>793</v>
      </c>
      <c r="G1444" s="82" t="str">
        <f>IF(Table1[[#This Row],[F open]]=""," ",RANK(AD1444,$AD$5:$AD$1454,1))</f>
        <v xml:space="preserve"> </v>
      </c>
      <c r="H1444" s="82" t="str">
        <f>IF(Table1[[#This Row],[F Vet]]=""," ",RANK(AE1444,$AE$5:$AE$1454,1))</f>
        <v xml:space="preserve"> </v>
      </c>
      <c r="I1444" s="82" t="str">
        <f>IF(Table1[[#This Row],[F SuperVet]]=""," ",RANK(AF1444,$AF$5:$AF$1454,1))</f>
        <v xml:space="preserve"> </v>
      </c>
      <c r="J1444" s="82">
        <f>IF(Table1[[#This Row],[M Open]]=""," ",RANK(AG1444,$AG$5:$AG$1454,1))</f>
        <v>417</v>
      </c>
      <c r="K1444" s="82" t="str">
        <f>IF(Table1[[#This Row],[M Vet]]=""," ",RANK(AH1444,$AH$5:$AH$1454,1))</f>
        <v xml:space="preserve"> </v>
      </c>
      <c r="L1444" s="82" t="str">
        <f>IF(Table1[[#This Row],[M SuperVet]]=""," ",RANK(AI1444,$AI$5:$AI$1454,1))</f>
        <v xml:space="preserve"> </v>
      </c>
      <c r="M1444" s="74">
        <v>404</v>
      </c>
      <c r="N1444" s="74">
        <v>176</v>
      </c>
      <c r="O1444" s="74">
        <v>47</v>
      </c>
      <c r="P1444" s="74">
        <v>128</v>
      </c>
      <c r="Q1444" s="17">
        <v>287</v>
      </c>
      <c r="R1444" s="17">
        <v>139</v>
      </c>
      <c r="S1444" s="17">
        <v>104</v>
      </c>
      <c r="T1444" s="17">
        <v>179</v>
      </c>
      <c r="U1444" s="55">
        <f>+Table1[[#This Row],[Thames Turbo Sprint Triathlon]]/$M$3</f>
        <v>1</v>
      </c>
      <c r="V1444" s="55">
        <f t="shared" si="533"/>
        <v>1</v>
      </c>
      <c r="W1444" s="55">
        <f t="shared" si="534"/>
        <v>1</v>
      </c>
      <c r="X1444" s="55">
        <f t="shared" si="535"/>
        <v>1</v>
      </c>
      <c r="Y1444" s="55">
        <f t="shared" si="536"/>
        <v>0.55728155339805829</v>
      </c>
      <c r="Z1444" s="55">
        <f>+Table1[[#This Row],[Hillingdon Sprint Triathlon]]/$R$3</f>
        <v>1</v>
      </c>
      <c r="AA1444" s="55">
        <f>+Table1[[#This Row],[London Fields]]/$S$3</f>
        <v>1</v>
      </c>
      <c r="AB1444" s="55">
        <f>+Table1[[#This Row],[Jekyll &amp; Hyde Park Duathlon]]/$T$3</f>
        <v>1</v>
      </c>
      <c r="AC1444" s="65">
        <f t="shared" si="537"/>
        <v>3.5572815533980582</v>
      </c>
      <c r="AD1444" s="55"/>
      <c r="AE1444" s="55"/>
      <c r="AF1444" s="55"/>
      <c r="AG1444" s="55">
        <f t="shared" si="546"/>
        <v>3.5572815533980582</v>
      </c>
      <c r="AH1444" s="55"/>
      <c r="AI1444" s="55"/>
      <c r="AJ1444" s="73">
        <f>COUNT(Table1[[#This Row],[F open]:[M SuperVet]])</f>
        <v>1</v>
      </c>
    </row>
    <row r="1445" spans="1:36" hidden="1" x14ac:dyDescent="0.2">
      <c r="A1445" s="16" t="str">
        <f t="shared" si="545"/>
        <v xml:space="preserve"> </v>
      </c>
      <c r="B1445" s="16" t="s">
        <v>840</v>
      </c>
      <c r="C1445" s="15"/>
      <c r="D1445" s="29" t="s">
        <v>217</v>
      </c>
      <c r="E1445" s="29" t="s">
        <v>188</v>
      </c>
      <c r="F1445" s="82">
        <f t="shared" si="532"/>
        <v>581</v>
      </c>
      <c r="G1445" s="82" t="str">
        <f>IF(Table1[[#This Row],[F open]]=""," ",RANK(AD1445,$AD$5:$AD$1454,1))</f>
        <v xml:space="preserve"> </v>
      </c>
      <c r="H1445" s="82" t="str">
        <f>IF(Table1[[#This Row],[F Vet]]=""," ",RANK(AE1445,$AE$5:$AE$1454,1))</f>
        <v xml:space="preserve"> </v>
      </c>
      <c r="I1445" s="82" t="str">
        <f>IF(Table1[[#This Row],[F SuperVet]]=""," ",RANK(AF1445,$AF$5:$AF$1454,1))</f>
        <v xml:space="preserve"> </v>
      </c>
      <c r="J1445" s="82">
        <f>IF(Table1[[#This Row],[M Open]]=""," ",RANK(AG1445,$AG$5:$AG$1454,1))</f>
        <v>319</v>
      </c>
      <c r="K1445" s="82" t="str">
        <f>IF(Table1[[#This Row],[M Vet]]=""," ",RANK(AH1445,$AH$5:$AH$1454,1))</f>
        <v xml:space="preserve"> </v>
      </c>
      <c r="L1445" s="82" t="str">
        <f>IF(Table1[[#This Row],[M SuperVet]]=""," ",RANK(AI1445,$AI$5:$AI$1454,1))</f>
        <v xml:space="preserve"> </v>
      </c>
      <c r="M1445" s="74">
        <v>158</v>
      </c>
      <c r="N1445" s="74">
        <v>176</v>
      </c>
      <c r="O1445" s="74">
        <v>47</v>
      </c>
      <c r="P1445" s="74">
        <v>128</v>
      </c>
      <c r="Q1445" s="17">
        <v>515</v>
      </c>
      <c r="R1445" s="17">
        <v>139</v>
      </c>
      <c r="S1445" s="17">
        <v>104</v>
      </c>
      <c r="T1445" s="17">
        <v>179</v>
      </c>
      <c r="U1445" s="55">
        <f>+Table1[[#This Row],[Thames Turbo Sprint Triathlon]]/$M$3</f>
        <v>0.3910891089108911</v>
      </c>
      <c r="V1445" s="55">
        <f t="shared" si="533"/>
        <v>1</v>
      </c>
      <c r="W1445" s="55">
        <f t="shared" si="534"/>
        <v>1</v>
      </c>
      <c r="X1445" s="55">
        <f t="shared" si="535"/>
        <v>1</v>
      </c>
      <c r="Y1445" s="55">
        <f t="shared" si="536"/>
        <v>1</v>
      </c>
      <c r="Z1445" s="55">
        <f>+Table1[[#This Row],[Hillingdon Sprint Triathlon]]/$R$3</f>
        <v>1</v>
      </c>
      <c r="AA1445" s="55">
        <f>+Table1[[#This Row],[London Fields]]/$S$3</f>
        <v>1</v>
      </c>
      <c r="AB1445" s="55">
        <f>+Table1[[#This Row],[Jekyll &amp; Hyde Park Duathlon]]/$T$3</f>
        <v>1</v>
      </c>
      <c r="AC1445" s="65">
        <f t="shared" si="537"/>
        <v>3.391089108910891</v>
      </c>
      <c r="AD1445" s="55"/>
      <c r="AE1445" s="55"/>
      <c r="AF1445" s="55"/>
      <c r="AG1445" s="55">
        <f t="shared" si="546"/>
        <v>3.391089108910891</v>
      </c>
      <c r="AH1445" s="55"/>
      <c r="AI1445" s="55"/>
      <c r="AJ1445" s="73">
        <f>COUNT(Table1[[#This Row],[F open]:[M SuperVet]])</f>
        <v>1</v>
      </c>
    </row>
    <row r="1446" spans="1:36" hidden="1" x14ac:dyDescent="0.2">
      <c r="A1446" s="16" t="str">
        <f t="shared" ref="A1446:A1451" si="547">IF(B1445=B1446,"y"," ")</f>
        <v xml:space="preserve"> </v>
      </c>
      <c r="B1446" s="16" t="s">
        <v>2247</v>
      </c>
      <c r="C1446" s="15" t="s">
        <v>70</v>
      </c>
      <c r="D1446" s="29" t="s">
        <v>217</v>
      </c>
      <c r="E1446" s="29" t="s">
        <v>188</v>
      </c>
      <c r="F1446" s="82">
        <f t="shared" si="532"/>
        <v>1199</v>
      </c>
      <c r="G1446" s="82" t="str">
        <f>IF(Table1[[#This Row],[F open]]=""," ",RANK(AD1446,$AD$5:$AD$1454,1))</f>
        <v xml:space="preserve"> </v>
      </c>
      <c r="H1446" s="82" t="str">
        <f>IF(Table1[[#This Row],[F Vet]]=""," ",RANK(AE1446,$AE$5:$AE$1454,1))</f>
        <v xml:space="preserve"> </v>
      </c>
      <c r="I1446" s="82" t="str">
        <f>IF(Table1[[#This Row],[F SuperVet]]=""," ",RANK(AF1446,$AF$5:$AF$1454,1))</f>
        <v xml:space="preserve"> </v>
      </c>
      <c r="J1446" s="82">
        <f>IF(Table1[[#This Row],[M Open]]=""," ",RANK(AG1446,$AG$5:$AG$1454,1))</f>
        <v>545</v>
      </c>
      <c r="K1446" s="82" t="str">
        <f>IF(Table1[[#This Row],[M Vet]]=""," ",RANK(AH1446,$AH$5:$AH$1454,1))</f>
        <v xml:space="preserve"> </v>
      </c>
      <c r="L1446" s="82" t="str">
        <f>IF(Table1[[#This Row],[M SuperVet]]=""," ",RANK(AI1446,$AI$5:$AI$1454,1))</f>
        <v xml:space="preserve"> </v>
      </c>
      <c r="M1446" s="74">
        <v>404</v>
      </c>
      <c r="N1446" s="74">
        <v>176</v>
      </c>
      <c r="O1446" s="74">
        <v>47</v>
      </c>
      <c r="P1446" s="74">
        <v>128</v>
      </c>
      <c r="Q1446" s="17">
        <v>515</v>
      </c>
      <c r="R1446" s="17">
        <v>139</v>
      </c>
      <c r="S1446" s="17">
        <v>104</v>
      </c>
      <c r="T1446" s="17">
        <v>150</v>
      </c>
      <c r="U1446" s="55">
        <f>+Table1[[#This Row],[Thames Turbo Sprint Triathlon]]/$M$3</f>
        <v>1</v>
      </c>
      <c r="V1446" s="55">
        <f t="shared" si="533"/>
        <v>1</v>
      </c>
      <c r="W1446" s="55">
        <f t="shared" si="534"/>
        <v>1</v>
      </c>
      <c r="X1446" s="55">
        <f t="shared" si="535"/>
        <v>1</v>
      </c>
      <c r="Y1446" s="55">
        <f t="shared" si="536"/>
        <v>1</v>
      </c>
      <c r="Z1446" s="55">
        <f>+Table1[[#This Row],[Hillingdon Sprint Triathlon]]/$R$3</f>
        <v>1</v>
      </c>
      <c r="AA1446" s="55">
        <f>+Table1[[#This Row],[London Fields]]/$S$3</f>
        <v>1</v>
      </c>
      <c r="AB1446" s="55">
        <f>+Table1[[#This Row],[Jekyll &amp; Hyde Park Duathlon]]/$T$3</f>
        <v>0.83798882681564246</v>
      </c>
      <c r="AC1446" s="65">
        <f t="shared" si="537"/>
        <v>3.8379888268156424</v>
      </c>
      <c r="AD1446" s="55"/>
      <c r="AE1446" s="55"/>
      <c r="AF1446" s="55"/>
      <c r="AG1446" s="55">
        <f t="shared" si="546"/>
        <v>3.8379888268156424</v>
      </c>
      <c r="AH1446" s="55"/>
      <c r="AI1446" s="55"/>
      <c r="AJ1446" s="73">
        <f>COUNT(Table1[[#This Row],[F open]:[M SuperVet]])</f>
        <v>1</v>
      </c>
    </row>
    <row r="1447" spans="1:36" hidden="1" x14ac:dyDescent="0.2">
      <c r="A1447" s="16" t="str">
        <f t="shared" si="547"/>
        <v xml:space="preserve"> </v>
      </c>
      <c r="B1447" s="16" t="s">
        <v>2118</v>
      </c>
      <c r="C1447" s="15" t="s">
        <v>2119</v>
      </c>
      <c r="D1447" s="29" t="s">
        <v>217</v>
      </c>
      <c r="E1447" s="29" t="s">
        <v>188</v>
      </c>
      <c r="F1447" s="82">
        <f t="shared" si="532"/>
        <v>958</v>
      </c>
      <c r="G1447" s="82" t="str">
        <f>IF(Table1[[#This Row],[F open]]=""," ",RANK(AD1447,$AD$5:$AD$1454,1))</f>
        <v xml:space="preserve"> </v>
      </c>
      <c r="H1447" s="82" t="str">
        <f>IF(Table1[[#This Row],[F Vet]]=""," ",RANK(AE1447,$AE$5:$AE$1454,1))</f>
        <v xml:space="preserve"> </v>
      </c>
      <c r="I1447" s="82" t="str">
        <f>IF(Table1[[#This Row],[F SuperVet]]=""," ",RANK(AF1447,$AF$5:$AF$1454,1))</f>
        <v xml:space="preserve"> </v>
      </c>
      <c r="J1447" s="82">
        <f>IF(Table1[[#This Row],[M Open]]=""," ",RANK(AG1447,$AG$5:$AG$1454,1))</f>
        <v>480</v>
      </c>
      <c r="K1447" s="82" t="str">
        <f>IF(Table1[[#This Row],[M Vet]]=""," ",RANK(AH1447,$AH$5:$AH$1454,1))</f>
        <v xml:space="preserve"> </v>
      </c>
      <c r="L1447" s="82" t="str">
        <f>IF(Table1[[#This Row],[M SuperVet]]=""," ",RANK(AI1447,$AI$5:$AI$1454,1))</f>
        <v xml:space="preserve"> </v>
      </c>
      <c r="M1447" s="74">
        <v>404</v>
      </c>
      <c r="N1447" s="74">
        <v>176</v>
      </c>
      <c r="O1447" s="74">
        <v>47</v>
      </c>
      <c r="P1447" s="74">
        <v>128</v>
      </c>
      <c r="Q1447" s="17">
        <v>515</v>
      </c>
      <c r="R1447" s="17">
        <v>139</v>
      </c>
      <c r="S1447" s="17">
        <v>70</v>
      </c>
      <c r="T1447" s="17">
        <v>179</v>
      </c>
      <c r="U1447" s="55">
        <f>+Table1[[#This Row],[Thames Turbo Sprint Triathlon]]/$M$3</f>
        <v>1</v>
      </c>
      <c r="V1447" s="55">
        <f t="shared" si="533"/>
        <v>1</v>
      </c>
      <c r="W1447" s="55">
        <f t="shared" si="534"/>
        <v>1</v>
      </c>
      <c r="X1447" s="55">
        <f t="shared" si="535"/>
        <v>1</v>
      </c>
      <c r="Y1447" s="55">
        <f t="shared" si="536"/>
        <v>1</v>
      </c>
      <c r="Z1447" s="55">
        <f>+Table1[[#This Row],[Hillingdon Sprint Triathlon]]/$R$3</f>
        <v>1</v>
      </c>
      <c r="AA1447" s="55">
        <f>+Table1[[#This Row],[London Fields]]/$S$3</f>
        <v>0.67307692307692313</v>
      </c>
      <c r="AB1447" s="55">
        <f>+Table1[[#This Row],[Jekyll &amp; Hyde Park Duathlon]]/$T$3</f>
        <v>1</v>
      </c>
      <c r="AC1447" s="65">
        <f t="shared" si="537"/>
        <v>3.6730769230769234</v>
      </c>
      <c r="AD1447" s="55"/>
      <c r="AE1447" s="55"/>
      <c r="AF1447" s="55"/>
      <c r="AG1447" s="55">
        <f t="shared" si="546"/>
        <v>3.6730769230769234</v>
      </c>
      <c r="AH1447" s="55"/>
      <c r="AI1447" s="55"/>
      <c r="AJ1447" s="73">
        <f>COUNT(Table1[[#This Row],[F open]:[M SuperVet]])</f>
        <v>1</v>
      </c>
    </row>
    <row r="1448" spans="1:36" hidden="1" x14ac:dyDescent="0.2">
      <c r="A1448" s="16" t="str">
        <f t="shared" si="547"/>
        <v xml:space="preserve"> </v>
      </c>
      <c r="B1448" s="16" t="s">
        <v>1640</v>
      </c>
      <c r="C1448" s="15" t="s">
        <v>299</v>
      </c>
      <c r="D1448" s="29" t="s">
        <v>217</v>
      </c>
      <c r="E1448" s="29" t="s">
        <v>188</v>
      </c>
      <c r="F1448" s="82">
        <f t="shared" si="532"/>
        <v>208</v>
      </c>
      <c r="G1448" s="82" t="str">
        <f>IF(Table1[[#This Row],[F open]]=""," ",RANK(AD1448,$AD$5:$AD$1454,1))</f>
        <v xml:space="preserve"> </v>
      </c>
      <c r="H1448" s="82" t="str">
        <f>IF(Table1[[#This Row],[F Vet]]=""," ",RANK(AE1448,$AE$5:$AE$1454,1))</f>
        <v xml:space="preserve"> </v>
      </c>
      <c r="I1448" s="82" t="str">
        <f>IF(Table1[[#This Row],[F SuperVet]]=""," ",RANK(AF1448,$AF$5:$AF$1454,1))</f>
        <v xml:space="preserve"> </v>
      </c>
      <c r="J1448" s="82">
        <f>IF(Table1[[#This Row],[M Open]]=""," ",RANK(AG1448,$AG$5:$AG$1454,1))</f>
        <v>122</v>
      </c>
      <c r="K1448" s="82" t="str">
        <f>IF(Table1[[#This Row],[M Vet]]=""," ",RANK(AH1448,$AH$5:$AH$1454,1))</f>
        <v xml:space="preserve"> </v>
      </c>
      <c r="L1448" s="82" t="str">
        <f>IF(Table1[[#This Row],[M SuperVet]]=""," ",RANK(AI1448,$AI$5:$AI$1454,1))</f>
        <v xml:space="preserve"> </v>
      </c>
      <c r="M1448" s="74">
        <v>404</v>
      </c>
      <c r="N1448" s="74">
        <v>176</v>
      </c>
      <c r="O1448" s="74">
        <v>47</v>
      </c>
      <c r="P1448" s="74">
        <v>128</v>
      </c>
      <c r="Q1448" s="17">
        <v>49</v>
      </c>
      <c r="R1448" s="17">
        <v>139</v>
      </c>
      <c r="S1448" s="17">
        <v>104</v>
      </c>
      <c r="T1448" s="17">
        <v>179</v>
      </c>
      <c r="U1448" s="55">
        <f>+Table1[[#This Row],[Thames Turbo Sprint Triathlon]]/$M$3</f>
        <v>1</v>
      </c>
      <c r="V1448" s="55">
        <f t="shared" si="533"/>
        <v>1</v>
      </c>
      <c r="W1448" s="55">
        <f t="shared" si="534"/>
        <v>1</v>
      </c>
      <c r="X1448" s="55">
        <f t="shared" si="535"/>
        <v>1</v>
      </c>
      <c r="Y1448" s="55">
        <f t="shared" si="536"/>
        <v>9.5145631067961159E-2</v>
      </c>
      <c r="Z1448" s="55">
        <f>+Table1[[#This Row],[Hillingdon Sprint Triathlon]]/$R$3</f>
        <v>1</v>
      </c>
      <c r="AA1448" s="55">
        <f>+Table1[[#This Row],[London Fields]]/$S$3</f>
        <v>1</v>
      </c>
      <c r="AB1448" s="55">
        <f>+Table1[[#This Row],[Jekyll &amp; Hyde Park Duathlon]]/$T$3</f>
        <v>1</v>
      </c>
      <c r="AC1448" s="65">
        <f t="shared" si="537"/>
        <v>3.095145631067961</v>
      </c>
      <c r="AD1448" s="55"/>
      <c r="AE1448" s="55"/>
      <c r="AF1448" s="55"/>
      <c r="AG1448" s="55">
        <f t="shared" si="546"/>
        <v>3.095145631067961</v>
      </c>
      <c r="AH1448" s="55"/>
      <c r="AI1448" s="55"/>
      <c r="AJ1448" s="73">
        <f>COUNT(Table1[[#This Row],[F open]:[M SuperVet]])</f>
        <v>1</v>
      </c>
    </row>
    <row r="1449" spans="1:36" hidden="1" x14ac:dyDescent="0.2">
      <c r="A1449" s="16" t="str">
        <f t="shared" si="547"/>
        <v xml:space="preserve"> </v>
      </c>
      <c r="B1449" s="16" t="s">
        <v>2245</v>
      </c>
      <c r="C1449" s="15" t="s">
        <v>29</v>
      </c>
      <c r="D1449" s="29" t="s">
        <v>217</v>
      </c>
      <c r="E1449" s="29" t="s">
        <v>188</v>
      </c>
      <c r="F1449" s="82">
        <f t="shared" si="532"/>
        <v>1180</v>
      </c>
      <c r="G1449" s="82" t="str">
        <f>IF(Table1[[#This Row],[F open]]=""," ",RANK(AD1449,$AD$5:$AD$1454,1))</f>
        <v xml:space="preserve"> </v>
      </c>
      <c r="H1449" s="82" t="str">
        <f>IF(Table1[[#This Row],[F Vet]]=""," ",RANK(AE1449,$AE$5:$AE$1454,1))</f>
        <v xml:space="preserve"> </v>
      </c>
      <c r="I1449" s="82" t="str">
        <f>IF(Table1[[#This Row],[F SuperVet]]=""," ",RANK(AF1449,$AF$5:$AF$1454,1))</f>
        <v xml:space="preserve"> </v>
      </c>
      <c r="J1449" s="82">
        <f>IF(Table1[[#This Row],[M Open]]=""," ",RANK(AG1449,$AG$5:$AG$1454,1))</f>
        <v>540</v>
      </c>
      <c r="K1449" s="82" t="str">
        <f>IF(Table1[[#This Row],[M Vet]]=""," ",RANK(AH1449,$AH$5:$AH$1454,1))</f>
        <v xml:space="preserve"> </v>
      </c>
      <c r="L1449" s="82" t="str">
        <f>IF(Table1[[#This Row],[M SuperVet]]=""," ",RANK(AI1449,$AI$5:$AI$1454,1))</f>
        <v xml:space="preserve"> </v>
      </c>
      <c r="M1449" s="74">
        <v>404</v>
      </c>
      <c r="N1449" s="74">
        <v>176</v>
      </c>
      <c r="O1449" s="74">
        <v>47</v>
      </c>
      <c r="P1449" s="74">
        <v>128</v>
      </c>
      <c r="Q1449" s="17">
        <v>515</v>
      </c>
      <c r="R1449" s="17">
        <v>139</v>
      </c>
      <c r="S1449" s="17">
        <v>104</v>
      </c>
      <c r="T1449" s="17">
        <v>148</v>
      </c>
      <c r="U1449" s="55">
        <f>+Table1[[#This Row],[Thames Turbo Sprint Triathlon]]/$M$3</f>
        <v>1</v>
      </c>
      <c r="V1449" s="55">
        <f t="shared" si="533"/>
        <v>1</v>
      </c>
      <c r="W1449" s="55">
        <f t="shared" si="534"/>
        <v>1</v>
      </c>
      <c r="X1449" s="55">
        <f t="shared" si="535"/>
        <v>1</v>
      </c>
      <c r="Y1449" s="55">
        <f t="shared" si="536"/>
        <v>1</v>
      </c>
      <c r="Z1449" s="55">
        <f>+Table1[[#This Row],[Hillingdon Sprint Triathlon]]/$R$3</f>
        <v>1</v>
      </c>
      <c r="AA1449" s="55">
        <f>+Table1[[#This Row],[London Fields]]/$S$3</f>
        <v>1</v>
      </c>
      <c r="AB1449" s="55">
        <f>+Table1[[#This Row],[Jekyll &amp; Hyde Park Duathlon]]/$T$3</f>
        <v>0.82681564245810057</v>
      </c>
      <c r="AC1449" s="65">
        <f t="shared" si="537"/>
        <v>3.8268156424581008</v>
      </c>
      <c r="AD1449" s="55"/>
      <c r="AE1449" s="55"/>
      <c r="AF1449" s="55"/>
      <c r="AG1449" s="55">
        <f t="shared" si="546"/>
        <v>3.8268156424581008</v>
      </c>
      <c r="AH1449" s="55"/>
      <c r="AI1449" s="55"/>
      <c r="AJ1449" s="73">
        <f>COUNT(Table1[[#This Row],[F open]:[M SuperVet]])</f>
        <v>1</v>
      </c>
    </row>
    <row r="1450" spans="1:36" hidden="1" x14ac:dyDescent="0.2">
      <c r="A1450" s="16" t="str">
        <f t="shared" si="547"/>
        <v xml:space="preserve"> </v>
      </c>
      <c r="B1450" s="16" t="s">
        <v>1672</v>
      </c>
      <c r="C1450" s="15" t="s">
        <v>122</v>
      </c>
      <c r="D1450" s="29" t="s">
        <v>398</v>
      </c>
      <c r="E1450" s="29" t="s">
        <v>188</v>
      </c>
      <c r="F1450" s="82">
        <f t="shared" si="532"/>
        <v>343</v>
      </c>
      <c r="G1450" s="82" t="str">
        <f>IF(Table1[[#This Row],[F open]]=""," ",RANK(AD1450,$AD$5:$AD$1454,1))</f>
        <v xml:space="preserve"> </v>
      </c>
      <c r="H1450" s="82" t="str">
        <f>IF(Table1[[#This Row],[F Vet]]=""," ",RANK(AE1450,$AE$5:$AE$1454,1))</f>
        <v xml:space="preserve"> </v>
      </c>
      <c r="I1450" s="82" t="str">
        <f>IF(Table1[[#This Row],[F SuperVet]]=""," ",RANK(AF1450,$AF$5:$AF$1454,1))</f>
        <v xml:space="preserve"> </v>
      </c>
      <c r="J1450" s="82">
        <f>IF(Table1[[#This Row],[M Open]]=""," ",RANK(AG1450,$AG$5:$AG$1454,1))</f>
        <v>203</v>
      </c>
      <c r="K1450" s="82" t="str">
        <f>IF(Table1[[#This Row],[M Vet]]=""," ",RANK(AH1450,$AH$5:$AH$1454,1))</f>
        <v xml:space="preserve"> </v>
      </c>
      <c r="L1450" s="82" t="str">
        <f>IF(Table1[[#This Row],[M SuperVet]]=""," ",RANK(AI1450,$AI$5:$AI$1454,1))</f>
        <v xml:space="preserve"> </v>
      </c>
      <c r="M1450" s="74">
        <v>404</v>
      </c>
      <c r="N1450" s="74">
        <v>176</v>
      </c>
      <c r="O1450" s="74">
        <v>47</v>
      </c>
      <c r="P1450" s="74">
        <v>128</v>
      </c>
      <c r="Q1450" s="17">
        <v>104</v>
      </c>
      <c r="R1450" s="17">
        <v>139</v>
      </c>
      <c r="S1450" s="17">
        <v>104</v>
      </c>
      <c r="T1450" s="17">
        <v>179</v>
      </c>
      <c r="U1450" s="55">
        <f>+Table1[[#This Row],[Thames Turbo Sprint Triathlon]]/$M$3</f>
        <v>1</v>
      </c>
      <c r="V1450" s="55">
        <f t="shared" si="533"/>
        <v>1</v>
      </c>
      <c r="W1450" s="55">
        <f t="shared" si="534"/>
        <v>1</v>
      </c>
      <c r="X1450" s="55">
        <f t="shared" si="535"/>
        <v>1</v>
      </c>
      <c r="Y1450" s="55">
        <f t="shared" si="536"/>
        <v>0.20194174757281552</v>
      </c>
      <c r="Z1450" s="55">
        <f>+Table1[[#This Row],[Hillingdon Sprint Triathlon]]/$R$3</f>
        <v>1</v>
      </c>
      <c r="AA1450" s="55">
        <f>+Table1[[#This Row],[London Fields]]/$S$3</f>
        <v>1</v>
      </c>
      <c r="AB1450" s="55">
        <f>+Table1[[#This Row],[Jekyll &amp; Hyde Park Duathlon]]/$T$3</f>
        <v>1</v>
      </c>
      <c r="AC1450" s="65">
        <f t="shared" si="537"/>
        <v>3.2019417475728158</v>
      </c>
      <c r="AD1450" s="55"/>
      <c r="AE1450" s="55"/>
      <c r="AF1450" s="55"/>
      <c r="AG1450" s="55">
        <f>+AC1450</f>
        <v>3.2019417475728158</v>
      </c>
      <c r="AH1450" s="55"/>
      <c r="AI1450" s="55"/>
      <c r="AJ1450" s="73">
        <f>COUNT(Table1[[#This Row],[F open]:[M SuperVet]])</f>
        <v>1</v>
      </c>
    </row>
    <row r="1451" spans="1:36" hidden="1" x14ac:dyDescent="0.2">
      <c r="A1451" s="16" t="str">
        <f t="shared" si="547"/>
        <v xml:space="preserve"> </v>
      </c>
      <c r="B1451" s="16" t="s">
        <v>1726</v>
      </c>
      <c r="C1451" s="15"/>
      <c r="D1451" s="29" t="s">
        <v>397</v>
      </c>
      <c r="E1451" s="29" t="s">
        <v>188</v>
      </c>
      <c r="F1451" s="82">
        <f t="shared" si="532"/>
        <v>515</v>
      </c>
      <c r="G1451" s="82" t="str">
        <f>IF(Table1[[#This Row],[F open]]=""," ",RANK(AD1451,$AD$5:$AD$1454,1))</f>
        <v xml:space="preserve"> </v>
      </c>
      <c r="H1451" s="82" t="str">
        <f>IF(Table1[[#This Row],[F Vet]]=""," ",RANK(AE1451,$AE$5:$AE$1454,1))</f>
        <v xml:space="preserve"> </v>
      </c>
      <c r="I1451" s="82" t="str">
        <f>IF(Table1[[#This Row],[F SuperVet]]=""," ",RANK(AF1451,$AF$5:$AF$1454,1))</f>
        <v xml:space="preserve"> </v>
      </c>
      <c r="J1451" s="82" t="str">
        <f>IF(Table1[[#This Row],[M Open]]=""," ",RANK(AG1451,$AG$5:$AG$1454,1))</f>
        <v xml:space="preserve"> </v>
      </c>
      <c r="K1451" s="82">
        <f>IF(Table1[[#This Row],[M Vet]]=""," ",RANK(AH1451,$AH$5:$AH$1454,1))</f>
        <v>125</v>
      </c>
      <c r="L1451" s="82" t="str">
        <f>IF(Table1[[#This Row],[M SuperVet]]=""," ",RANK(AI1451,$AI$5:$AI$1454,1))</f>
        <v xml:space="preserve"> </v>
      </c>
      <c r="M1451" s="74">
        <v>404</v>
      </c>
      <c r="N1451" s="74">
        <v>176</v>
      </c>
      <c r="O1451" s="74">
        <v>47</v>
      </c>
      <c r="P1451" s="74">
        <v>128</v>
      </c>
      <c r="Q1451" s="17">
        <v>175</v>
      </c>
      <c r="R1451" s="17">
        <v>139</v>
      </c>
      <c r="S1451" s="17">
        <v>104</v>
      </c>
      <c r="T1451" s="17">
        <v>179</v>
      </c>
      <c r="U1451" s="55">
        <f>+Table1[[#This Row],[Thames Turbo Sprint Triathlon]]/$M$3</f>
        <v>1</v>
      </c>
      <c r="V1451" s="55">
        <f t="shared" si="533"/>
        <v>1</v>
      </c>
      <c r="W1451" s="55">
        <f t="shared" si="534"/>
        <v>1</v>
      </c>
      <c r="X1451" s="55">
        <f t="shared" si="535"/>
        <v>1</v>
      </c>
      <c r="Y1451" s="55">
        <f t="shared" si="536"/>
        <v>0.33980582524271846</v>
      </c>
      <c r="Z1451" s="55">
        <f>+Table1[[#This Row],[Hillingdon Sprint Triathlon]]/$R$3</f>
        <v>1</v>
      </c>
      <c r="AA1451" s="55">
        <f>+Table1[[#This Row],[London Fields]]/$S$3</f>
        <v>1</v>
      </c>
      <c r="AB1451" s="55">
        <f>+Table1[[#This Row],[Jekyll &amp; Hyde Park Duathlon]]/$T$3</f>
        <v>1</v>
      </c>
      <c r="AC1451" s="65">
        <f t="shared" si="537"/>
        <v>3.3398058252427187</v>
      </c>
      <c r="AD1451" s="55"/>
      <c r="AE1451" s="55"/>
      <c r="AF1451" s="55"/>
      <c r="AG1451" s="55"/>
      <c r="AH1451" s="55">
        <f>+AC1451</f>
        <v>3.3398058252427187</v>
      </c>
      <c r="AI1451" s="55"/>
      <c r="AJ1451" s="73">
        <f>COUNT(Table1[[#This Row],[F open]:[M SuperVet]])</f>
        <v>1</v>
      </c>
    </row>
    <row r="1452" spans="1:36" hidden="1" x14ac:dyDescent="0.2">
      <c r="A1452" s="16" t="str">
        <f t="shared" ref="A1452:A1454" si="548">IF(B1451=B1452,"y"," ")</f>
        <v xml:space="preserve"> </v>
      </c>
      <c r="B1452" s="16" t="s">
        <v>2009</v>
      </c>
      <c r="C1452" s="15" t="s">
        <v>216</v>
      </c>
      <c r="D1452" s="29" t="s">
        <v>217</v>
      </c>
      <c r="E1452" s="29" t="s">
        <v>1530</v>
      </c>
      <c r="F1452" s="82">
        <f t="shared" si="532"/>
        <v>586</v>
      </c>
      <c r="G1452" s="82" t="str">
        <f>IF(Table1[[#This Row],[F open]]=""," ",RANK(AD1452,$AD$5:$AD$1454,1))</f>
        <v xml:space="preserve"> </v>
      </c>
      <c r="H1452" s="82" t="str">
        <f>IF(Table1[[#This Row],[F Vet]]=""," ",RANK(AE1452,$AE$5:$AE$1454,1))</f>
        <v xml:space="preserve"> </v>
      </c>
      <c r="I1452" s="82" t="str">
        <f>IF(Table1[[#This Row],[F SuperVet]]=""," ",RANK(AF1452,$AF$5:$AF$1454,1))</f>
        <v xml:space="preserve"> </v>
      </c>
      <c r="J1452" s="82">
        <f>IF(Table1[[#This Row],[M Open]]=""," ",RANK(AG1452,$AG$5:$AG$1454,1))</f>
        <v>321</v>
      </c>
      <c r="K1452" s="82" t="str">
        <f>IF(Table1[[#This Row],[M Vet]]=""," ",RANK(AH1452,$AH$5:$AH$1454,1))</f>
        <v xml:space="preserve"> </v>
      </c>
      <c r="L1452" s="82" t="str">
        <f>IF(Table1[[#This Row],[M SuperVet]]=""," ",RANK(AI1452,$AI$5:$AI$1454,1))</f>
        <v xml:space="preserve"> </v>
      </c>
      <c r="M1452" s="74">
        <v>404</v>
      </c>
      <c r="N1452" s="74">
        <v>176</v>
      </c>
      <c r="O1452" s="74">
        <v>47</v>
      </c>
      <c r="P1452" s="74">
        <v>128</v>
      </c>
      <c r="Q1452" s="17">
        <v>515</v>
      </c>
      <c r="R1452" s="17">
        <v>55</v>
      </c>
      <c r="S1452" s="17">
        <v>104</v>
      </c>
      <c r="T1452" s="17">
        <v>179</v>
      </c>
      <c r="U1452" s="55">
        <f>+Table1[[#This Row],[Thames Turbo Sprint Triathlon]]/$M$3</f>
        <v>1</v>
      </c>
      <c r="V1452" s="55">
        <f t="shared" si="533"/>
        <v>1</v>
      </c>
      <c r="W1452" s="55">
        <f t="shared" si="534"/>
        <v>1</v>
      </c>
      <c r="X1452" s="55">
        <f t="shared" si="535"/>
        <v>1</v>
      </c>
      <c r="Y1452" s="55">
        <f t="shared" si="536"/>
        <v>1</v>
      </c>
      <c r="Z1452" s="55">
        <f>+Table1[[#This Row],[Hillingdon Sprint Triathlon]]/$R$3</f>
        <v>0.39568345323741005</v>
      </c>
      <c r="AA1452" s="55">
        <f>+Table1[[#This Row],[London Fields]]/$S$3</f>
        <v>1</v>
      </c>
      <c r="AB1452" s="55">
        <f>+Table1[[#This Row],[Jekyll &amp; Hyde Park Duathlon]]/$T$3</f>
        <v>1</v>
      </c>
      <c r="AC1452" s="65">
        <f t="shared" si="537"/>
        <v>3.3956834532374103</v>
      </c>
      <c r="AD1452" s="55"/>
      <c r="AE1452" s="55"/>
      <c r="AF1452" s="55"/>
      <c r="AG1452" s="55">
        <f>+AC1452</f>
        <v>3.3956834532374103</v>
      </c>
      <c r="AH1452" s="55"/>
      <c r="AI1452" s="55"/>
      <c r="AJ1452" s="73">
        <f>COUNT(Table1[[#This Row],[F open]:[M SuperVet]])</f>
        <v>1</v>
      </c>
    </row>
    <row r="1453" spans="1:36" x14ac:dyDescent="0.2">
      <c r="A1453" s="16" t="str">
        <f t="shared" si="548"/>
        <v xml:space="preserve"> </v>
      </c>
      <c r="B1453" s="16" t="s">
        <v>1810</v>
      </c>
      <c r="C1453" s="15"/>
      <c r="D1453" s="29" t="s">
        <v>217</v>
      </c>
      <c r="E1453" s="29" t="s">
        <v>194</v>
      </c>
      <c r="F1453" s="82">
        <f t="shared" si="532"/>
        <v>563</v>
      </c>
      <c r="G1453" s="82">
        <f>IF(Table1[[#This Row],[F open]]=""," ",RANK(AD1453,$AD$5:$AD$1454,1))</f>
        <v>61</v>
      </c>
      <c r="H1453" s="82" t="str">
        <f>IF(Table1[[#This Row],[F Vet]]=""," ",RANK(AE1453,$AE$5:$AE$1454,1))</f>
        <v xml:space="preserve"> </v>
      </c>
      <c r="I1453" s="82" t="str">
        <f>IF(Table1[[#This Row],[F SuperVet]]=""," ",RANK(AF1453,$AF$5:$AF$1454,1))</f>
        <v xml:space="preserve"> </v>
      </c>
      <c r="J1453" s="82" t="str">
        <f>IF(Table1[[#This Row],[M Open]]=""," ",RANK(AG1453,$AG$5:$AG$1454,1))</f>
        <v xml:space="preserve"> </v>
      </c>
      <c r="K1453" s="82" t="str">
        <f>IF(Table1[[#This Row],[M Vet]]=""," ",RANK(AH1453,$AH$5:$AH$1454,1))</f>
        <v xml:space="preserve"> </v>
      </c>
      <c r="L1453" s="82" t="str">
        <f>IF(Table1[[#This Row],[M SuperVet]]=""," ",RANK(AI1453,$AI$5:$AI$1454,1))</f>
        <v xml:space="preserve"> </v>
      </c>
      <c r="M1453" s="74">
        <v>404</v>
      </c>
      <c r="N1453" s="74">
        <v>176</v>
      </c>
      <c r="O1453" s="74">
        <v>47</v>
      </c>
      <c r="P1453" s="74">
        <v>128</v>
      </c>
      <c r="Q1453" s="17">
        <v>298</v>
      </c>
      <c r="R1453" s="17">
        <v>139</v>
      </c>
      <c r="S1453" s="17">
        <v>83</v>
      </c>
      <c r="T1453" s="17">
        <v>179</v>
      </c>
      <c r="U1453" s="55">
        <f>+Table1[[#This Row],[Thames Turbo Sprint Triathlon]]/$M$3</f>
        <v>1</v>
      </c>
      <c r="V1453" s="55">
        <f t="shared" si="533"/>
        <v>1</v>
      </c>
      <c r="W1453" s="55">
        <f t="shared" si="534"/>
        <v>1</v>
      </c>
      <c r="X1453" s="55">
        <f t="shared" si="535"/>
        <v>1</v>
      </c>
      <c r="Y1453" s="55">
        <f t="shared" si="536"/>
        <v>0.57864077669902914</v>
      </c>
      <c r="Z1453" s="55">
        <f>+Table1[[#This Row],[Hillingdon Sprint Triathlon]]/$R$3</f>
        <v>1</v>
      </c>
      <c r="AA1453" s="55">
        <f>+Table1[[#This Row],[London Fields]]/$S$3</f>
        <v>0.79807692307692313</v>
      </c>
      <c r="AB1453" s="55">
        <f>+Table1[[#This Row],[Jekyll &amp; Hyde Park Duathlon]]/$T$3</f>
        <v>1</v>
      </c>
      <c r="AC1453" s="65">
        <f t="shared" si="537"/>
        <v>3.376717699775952</v>
      </c>
      <c r="AD1453" s="55">
        <f>+AC1453</f>
        <v>3.376717699775952</v>
      </c>
      <c r="AE1453" s="55"/>
      <c r="AF1453" s="55"/>
      <c r="AG1453" s="55"/>
      <c r="AH1453" s="55"/>
      <c r="AI1453" s="55"/>
      <c r="AJ1453" s="73">
        <f>COUNT(Table1[[#This Row],[F open]:[M SuperVet]])</f>
        <v>1</v>
      </c>
    </row>
    <row r="1454" spans="1:36" x14ac:dyDescent="0.2">
      <c r="A1454" s="16" t="str">
        <f t="shared" si="548"/>
        <v xml:space="preserve"> </v>
      </c>
      <c r="B1454" s="16" t="s">
        <v>1688</v>
      </c>
      <c r="C1454" s="15" t="s">
        <v>513</v>
      </c>
      <c r="D1454" s="29" t="s">
        <v>397</v>
      </c>
      <c r="E1454" s="29" t="s">
        <v>194</v>
      </c>
      <c r="F1454" s="82">
        <f t="shared" si="532"/>
        <v>391</v>
      </c>
      <c r="G1454" s="82" t="str">
        <f>IF(Table1[[#This Row],[F open]]=""," ",RANK(AD1454,$AD$5:$AD$1454,1))</f>
        <v xml:space="preserve"> </v>
      </c>
      <c r="H1454" s="82">
        <f>IF(Table1[[#This Row],[F Vet]]=""," ",RANK(AE1454,$AE$5:$AE$1454,1))</f>
        <v>8</v>
      </c>
      <c r="I1454" s="82" t="str">
        <f>IF(Table1[[#This Row],[F SuperVet]]=""," ",RANK(AF1454,$AF$5:$AF$1454,1))</f>
        <v xml:space="preserve"> </v>
      </c>
      <c r="J1454" s="82" t="str">
        <f>IF(Table1[[#This Row],[M Open]]=""," ",RANK(AG1454,$AG$5:$AG$1454,1))</f>
        <v xml:space="preserve"> </v>
      </c>
      <c r="K1454" s="82" t="str">
        <f>IF(Table1[[#This Row],[M Vet]]=""," ",RANK(AH1454,$AH$5:$AH$1454,1))</f>
        <v xml:space="preserve"> </v>
      </c>
      <c r="L1454" s="82" t="str">
        <f>IF(Table1[[#This Row],[M SuperVet]]=""," ",RANK(AI1454,$AI$5:$AI$1454,1))</f>
        <v xml:space="preserve"> </v>
      </c>
      <c r="M1454" s="74">
        <v>404</v>
      </c>
      <c r="N1454" s="74">
        <v>176</v>
      </c>
      <c r="O1454" s="74">
        <v>47</v>
      </c>
      <c r="P1454" s="74">
        <v>128</v>
      </c>
      <c r="Q1454" s="17">
        <v>125</v>
      </c>
      <c r="R1454" s="17">
        <v>139</v>
      </c>
      <c r="S1454" s="17">
        <v>104</v>
      </c>
      <c r="T1454" s="17">
        <v>179</v>
      </c>
      <c r="U1454" s="55">
        <f>+Table1[[#This Row],[Thames Turbo Sprint Triathlon]]/$M$3</f>
        <v>1</v>
      </c>
      <c r="V1454" s="55">
        <f t="shared" si="533"/>
        <v>1</v>
      </c>
      <c r="W1454" s="55">
        <f t="shared" si="534"/>
        <v>1</v>
      </c>
      <c r="X1454" s="55">
        <f t="shared" si="535"/>
        <v>1</v>
      </c>
      <c r="Y1454" s="55">
        <f t="shared" si="536"/>
        <v>0.24271844660194175</v>
      </c>
      <c r="Z1454" s="55">
        <f>+Table1[[#This Row],[Hillingdon Sprint Triathlon]]/$R$3</f>
        <v>1</v>
      </c>
      <c r="AA1454" s="55">
        <f>+Table1[[#This Row],[London Fields]]/$S$3</f>
        <v>1</v>
      </c>
      <c r="AB1454" s="55">
        <f>+Table1[[#This Row],[Jekyll &amp; Hyde Park Duathlon]]/$T$3</f>
        <v>1</v>
      </c>
      <c r="AC1454" s="65">
        <f t="shared" si="537"/>
        <v>3.2427184466019416</v>
      </c>
      <c r="AD1454" s="55"/>
      <c r="AE1454" s="55">
        <f>+AC1454</f>
        <v>3.2427184466019416</v>
      </c>
      <c r="AF1454" s="55"/>
      <c r="AG1454" s="55"/>
      <c r="AH1454" s="55"/>
      <c r="AI1454" s="55"/>
      <c r="AJ1454" s="73">
        <f>COUNT(Table1[[#This Row],[F open]:[M SuperVet]])</f>
        <v>1</v>
      </c>
    </row>
    <row r="1460" spans="2:4" x14ac:dyDescent="0.2">
      <c r="B1460" s="80" t="s">
        <v>792</v>
      </c>
      <c r="C1460" s="79" t="s">
        <v>66</v>
      </c>
      <c r="D1460" s="64">
        <v>1</v>
      </c>
    </row>
    <row r="1461" spans="2:4" x14ac:dyDescent="0.2">
      <c r="B1461" s="77" t="s">
        <v>807</v>
      </c>
      <c r="C1461" s="78" t="s">
        <v>51</v>
      </c>
      <c r="D1461" s="64">
        <v>2</v>
      </c>
    </row>
    <row r="1462" spans="2:4" x14ac:dyDescent="0.2">
      <c r="B1462" s="80" t="s">
        <v>814</v>
      </c>
      <c r="C1462" s="79" t="s">
        <v>66</v>
      </c>
      <c r="D1462" s="64">
        <v>3</v>
      </c>
    </row>
    <row r="1463" spans="2:4" x14ac:dyDescent="0.2">
      <c r="B1463" s="80" t="s">
        <v>316</v>
      </c>
      <c r="C1463" s="79" t="s">
        <v>25</v>
      </c>
      <c r="D1463" s="64">
        <v>4</v>
      </c>
    </row>
    <row r="1464" spans="2:4" x14ac:dyDescent="0.2">
      <c r="B1464" s="80" t="s">
        <v>476</v>
      </c>
      <c r="C1464" s="79" t="s">
        <v>1618</v>
      </c>
      <c r="D1464" s="64">
        <v>5</v>
      </c>
    </row>
    <row r="1465" spans="2:4" x14ac:dyDescent="0.2">
      <c r="B1465" s="77" t="s">
        <v>1693</v>
      </c>
      <c r="C1465" s="78" t="s">
        <v>139</v>
      </c>
      <c r="D1465" s="64">
        <v>6</v>
      </c>
    </row>
    <row r="1466" spans="2:4" x14ac:dyDescent="0.2">
      <c r="B1466" s="80" t="s">
        <v>888</v>
      </c>
      <c r="C1466" s="79" t="s">
        <v>200</v>
      </c>
      <c r="D1466" s="64">
        <v>7</v>
      </c>
    </row>
    <row r="1467" spans="2:4" x14ac:dyDescent="0.2">
      <c r="B1467" s="77" t="s">
        <v>327</v>
      </c>
      <c r="C1467" s="78" t="s">
        <v>88</v>
      </c>
      <c r="D1467" s="64">
        <v>8</v>
      </c>
    </row>
    <row r="1468" spans="2:4" x14ac:dyDescent="0.2">
      <c r="B1468" s="77" t="s">
        <v>842</v>
      </c>
      <c r="C1468" s="78" t="s">
        <v>53</v>
      </c>
      <c r="D1468" s="64">
        <v>9</v>
      </c>
    </row>
    <row r="1469" spans="2:4" x14ac:dyDescent="0.2">
      <c r="B1469" s="77" t="s">
        <v>862</v>
      </c>
      <c r="C1469" s="78" t="s">
        <v>200</v>
      </c>
      <c r="D1469" s="64">
        <v>10</v>
      </c>
    </row>
  </sheetData>
  <sortState ref="B1460:D1469">
    <sortCondition ref="D1460:D1469"/>
  </sortState>
  <mergeCells count="1">
    <mergeCell ref="G2:L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view="pageLayout" zoomScaleNormal="340" workbookViewId="0">
      <selection sqref="A1:C1"/>
    </sheetView>
  </sheetViews>
  <sheetFormatPr defaultColWidth="4.140625" defaultRowHeight="12.75" x14ac:dyDescent="0.2"/>
  <cols>
    <col min="1" max="1" width="3.85546875" style="23" bestFit="1" customWidth="1"/>
    <col min="2" max="2" width="19.7109375" style="23" customWidth="1"/>
    <col min="3" max="3" width="21.42578125" style="23" customWidth="1"/>
    <col min="4" max="4" width="3.7109375" style="23" customWidth="1"/>
    <col min="5" max="5" width="3.7109375" style="22" customWidth="1"/>
    <col min="6" max="6" width="19.7109375" style="23" customWidth="1"/>
    <col min="7" max="7" width="21.42578125" style="23" customWidth="1"/>
    <col min="8" max="8" width="3.7109375" style="23" customWidth="1"/>
    <col min="9" max="9" width="3.7109375" style="23" bestFit="1" customWidth="1"/>
    <col min="10" max="10" width="3.7109375" style="23" customWidth="1"/>
    <col min="11" max="11" width="21.5703125" style="23" customWidth="1"/>
    <col min="12" max="12" width="30.7109375" style="22" customWidth="1"/>
    <col min="13" max="13" width="21.7109375" style="23" customWidth="1"/>
    <col min="14" max="14" width="30.7109375" style="23" customWidth="1"/>
    <col min="15" max="16384" width="4.140625" style="23"/>
  </cols>
  <sheetData>
    <row r="1" spans="1:7" x14ac:dyDescent="0.2">
      <c r="A1" s="104" t="s">
        <v>1991</v>
      </c>
      <c r="B1" s="104"/>
      <c r="C1" s="104"/>
      <c r="E1" s="104" t="s">
        <v>1991</v>
      </c>
      <c r="F1" s="104"/>
      <c r="G1" s="104"/>
    </row>
    <row r="2" spans="1:7" x14ac:dyDescent="0.2">
      <c r="A2" s="102">
        <v>1</v>
      </c>
      <c r="B2" s="103" t="s">
        <v>88</v>
      </c>
      <c r="C2" s="103"/>
      <c r="E2" s="27" t="s">
        <v>177</v>
      </c>
      <c r="F2" s="27" t="s">
        <v>213</v>
      </c>
      <c r="G2" s="27" t="s">
        <v>179</v>
      </c>
    </row>
    <row r="3" spans="1:7" x14ac:dyDescent="0.2">
      <c r="A3" s="102"/>
      <c r="B3" s="103"/>
      <c r="C3" s="103"/>
      <c r="E3" s="25">
        <v>1</v>
      </c>
      <c r="F3" s="24" t="s">
        <v>292</v>
      </c>
      <c r="G3" s="24" t="s">
        <v>88</v>
      </c>
    </row>
    <row r="4" spans="1:7" ht="15" x14ac:dyDescent="0.2">
      <c r="A4" s="84">
        <v>2</v>
      </c>
      <c r="B4" s="105" t="s">
        <v>122</v>
      </c>
      <c r="C4" s="105"/>
      <c r="E4" s="25">
        <v>2</v>
      </c>
      <c r="F4" s="24" t="s">
        <v>740</v>
      </c>
      <c r="G4" s="24" t="s">
        <v>88</v>
      </c>
    </row>
    <row r="5" spans="1:7" ht="15" x14ac:dyDescent="0.2">
      <c r="A5" s="85">
        <v>3</v>
      </c>
      <c r="B5" s="106" t="s">
        <v>138</v>
      </c>
      <c r="C5" s="106"/>
      <c r="E5" s="25">
        <v>3</v>
      </c>
      <c r="F5" s="24" t="s">
        <v>1533</v>
      </c>
      <c r="G5" s="24" t="s">
        <v>122</v>
      </c>
    </row>
    <row r="6" spans="1:7" x14ac:dyDescent="0.2">
      <c r="E6" s="25">
        <v>4</v>
      </c>
      <c r="F6" s="24" t="s">
        <v>1609</v>
      </c>
      <c r="G6" s="24" t="s">
        <v>138</v>
      </c>
    </row>
    <row r="7" spans="1:7" x14ac:dyDescent="0.2">
      <c r="A7" s="104" t="s">
        <v>2276</v>
      </c>
      <c r="B7" s="104"/>
      <c r="C7" s="104"/>
      <c r="E7" s="25">
        <v>5</v>
      </c>
      <c r="F7" s="24" t="s">
        <v>757</v>
      </c>
      <c r="G7" s="24" t="s">
        <v>122</v>
      </c>
    </row>
    <row r="8" spans="1:7" ht="12.75" customHeight="1" x14ac:dyDescent="0.2">
      <c r="A8" s="102">
        <v>1</v>
      </c>
      <c r="B8" s="103" t="s">
        <v>122</v>
      </c>
      <c r="C8" s="103"/>
      <c r="E8" s="25">
        <v>6</v>
      </c>
      <c r="F8" s="24" t="s">
        <v>306</v>
      </c>
      <c r="G8" s="24" t="s">
        <v>139</v>
      </c>
    </row>
    <row r="9" spans="1:7" ht="12.75" customHeight="1" x14ac:dyDescent="0.2">
      <c r="A9" s="102"/>
      <c r="B9" s="103"/>
      <c r="C9" s="103"/>
      <c r="E9" s="25">
        <v>7</v>
      </c>
      <c r="F9" s="24" t="s">
        <v>704</v>
      </c>
      <c r="G9" s="24" t="s">
        <v>122</v>
      </c>
    </row>
    <row r="10" spans="1:7" ht="15" x14ac:dyDescent="0.2">
      <c r="A10" s="84">
        <v>2</v>
      </c>
      <c r="B10" s="105" t="s">
        <v>132</v>
      </c>
      <c r="C10" s="105"/>
      <c r="E10" s="25">
        <v>8</v>
      </c>
      <c r="F10" s="24" t="s">
        <v>293</v>
      </c>
      <c r="G10" s="24" t="s">
        <v>139</v>
      </c>
    </row>
    <row r="11" spans="1:7" ht="15" x14ac:dyDescent="0.2">
      <c r="A11" s="85">
        <v>3</v>
      </c>
      <c r="B11" s="106" t="s">
        <v>138</v>
      </c>
      <c r="C11" s="106"/>
      <c r="E11" s="25">
        <v>9</v>
      </c>
      <c r="F11" s="24" t="s">
        <v>1529</v>
      </c>
      <c r="G11" s="24" t="s">
        <v>88</v>
      </c>
    </row>
    <row r="12" spans="1:7" x14ac:dyDescent="0.2">
      <c r="E12" s="25">
        <v>10</v>
      </c>
      <c r="F12" s="24" t="s">
        <v>220</v>
      </c>
      <c r="G12" s="24" t="s">
        <v>144</v>
      </c>
    </row>
    <row r="14" spans="1:7" s="28" customFormat="1" x14ac:dyDescent="0.2">
      <c r="A14" s="104" t="s">
        <v>458</v>
      </c>
      <c r="B14" s="104"/>
      <c r="C14" s="104"/>
      <c r="E14" s="104" t="s">
        <v>457</v>
      </c>
      <c r="F14" s="104"/>
      <c r="G14" s="104"/>
    </row>
    <row r="15" spans="1:7" s="28" customFormat="1" x14ac:dyDescent="0.2">
      <c r="A15" s="26" t="s">
        <v>177</v>
      </c>
      <c r="B15" s="27" t="s">
        <v>213</v>
      </c>
      <c r="C15" s="27" t="s">
        <v>179</v>
      </c>
      <c r="E15" s="26" t="s">
        <v>177</v>
      </c>
      <c r="F15" s="27" t="s">
        <v>213</v>
      </c>
      <c r="G15" s="27" t="s">
        <v>179</v>
      </c>
    </row>
    <row r="16" spans="1:7" x14ac:dyDescent="0.2">
      <c r="A16" s="25">
        <v>1</v>
      </c>
      <c r="B16" s="24" t="s">
        <v>704</v>
      </c>
      <c r="C16" s="24" t="s">
        <v>122</v>
      </c>
      <c r="E16" s="25">
        <v>1</v>
      </c>
      <c r="F16" s="24" t="s">
        <v>292</v>
      </c>
      <c r="G16" s="24" t="s">
        <v>88</v>
      </c>
    </row>
    <row r="17" spans="1:7" x14ac:dyDescent="0.2">
      <c r="A17" s="25">
        <v>2</v>
      </c>
      <c r="B17" s="24" t="s">
        <v>1407</v>
      </c>
      <c r="C17" s="24" t="s">
        <v>122</v>
      </c>
      <c r="E17" s="25">
        <v>2</v>
      </c>
      <c r="F17" s="24" t="s">
        <v>740</v>
      </c>
      <c r="G17" s="24" t="s">
        <v>88</v>
      </c>
    </row>
    <row r="18" spans="1:7" x14ac:dyDescent="0.2">
      <c r="A18" s="25">
        <v>3</v>
      </c>
      <c r="B18" s="24" t="s">
        <v>296</v>
      </c>
      <c r="C18" s="24" t="s">
        <v>139</v>
      </c>
      <c r="E18" s="25">
        <v>3</v>
      </c>
      <c r="F18" s="24" t="s">
        <v>1609</v>
      </c>
      <c r="G18" s="24" t="s">
        <v>138</v>
      </c>
    </row>
    <row r="19" spans="1:7" x14ac:dyDescent="0.2">
      <c r="A19" s="25">
        <v>4</v>
      </c>
      <c r="B19" s="24" t="s">
        <v>600</v>
      </c>
      <c r="C19" s="24" t="s">
        <v>192</v>
      </c>
      <c r="E19" s="25">
        <v>4</v>
      </c>
      <c r="F19" s="24" t="s">
        <v>293</v>
      </c>
      <c r="G19" s="24" t="s">
        <v>139</v>
      </c>
    </row>
    <row r="20" spans="1:7" x14ac:dyDescent="0.2">
      <c r="A20" s="25">
        <v>5</v>
      </c>
      <c r="B20" s="24" t="s">
        <v>392</v>
      </c>
      <c r="C20" s="24" t="s">
        <v>192</v>
      </c>
      <c r="E20" s="25">
        <v>5</v>
      </c>
      <c r="F20" s="24" t="s">
        <v>1529</v>
      </c>
      <c r="G20" s="24" t="s">
        <v>88</v>
      </c>
    </row>
    <row r="21" spans="1:7" x14ac:dyDescent="0.2">
      <c r="A21" s="25">
        <v>6</v>
      </c>
      <c r="B21" s="24" t="s">
        <v>1058</v>
      </c>
      <c r="C21" s="24" t="s">
        <v>88</v>
      </c>
      <c r="E21" s="25">
        <v>6</v>
      </c>
      <c r="F21" s="24" t="s">
        <v>220</v>
      </c>
      <c r="G21" s="24" t="s">
        <v>144</v>
      </c>
    </row>
    <row r="22" spans="1:7" x14ac:dyDescent="0.2">
      <c r="A22" s="25">
        <v>7</v>
      </c>
      <c r="B22" s="24" t="s">
        <v>1562</v>
      </c>
      <c r="C22" s="24" t="s">
        <v>122</v>
      </c>
      <c r="E22" s="25">
        <v>7</v>
      </c>
      <c r="F22" s="24" t="s">
        <v>1535</v>
      </c>
      <c r="G22" s="24" t="s">
        <v>122</v>
      </c>
    </row>
    <row r="23" spans="1:7" x14ac:dyDescent="0.2">
      <c r="A23" s="25">
        <v>8</v>
      </c>
      <c r="B23" s="24" t="s">
        <v>298</v>
      </c>
      <c r="C23" s="24" t="s">
        <v>88</v>
      </c>
      <c r="E23" s="25">
        <v>8</v>
      </c>
      <c r="F23" s="24" t="s">
        <v>226</v>
      </c>
      <c r="G23" s="24" t="s">
        <v>122</v>
      </c>
    </row>
    <row r="24" spans="1:7" x14ac:dyDescent="0.2">
      <c r="A24" s="25">
        <v>9</v>
      </c>
      <c r="B24" s="24" t="s">
        <v>424</v>
      </c>
      <c r="C24" s="24" t="s">
        <v>70</v>
      </c>
      <c r="E24" s="25">
        <v>9</v>
      </c>
      <c r="F24" s="24" t="s">
        <v>817</v>
      </c>
      <c r="G24" s="24" t="s">
        <v>219</v>
      </c>
    </row>
    <row r="25" spans="1:7" x14ac:dyDescent="0.2">
      <c r="A25" s="25">
        <v>10</v>
      </c>
      <c r="B25" s="24" t="s">
        <v>245</v>
      </c>
      <c r="C25" s="24" t="s">
        <v>138</v>
      </c>
      <c r="E25" s="25">
        <v>10</v>
      </c>
      <c r="F25" s="24" t="s">
        <v>1537</v>
      </c>
      <c r="G25" s="24" t="s">
        <v>66</v>
      </c>
    </row>
    <row r="27" spans="1:7" x14ac:dyDescent="0.2">
      <c r="A27" s="104" t="s">
        <v>459</v>
      </c>
      <c r="B27" s="104"/>
      <c r="C27" s="104"/>
      <c r="E27" s="104" t="s">
        <v>462</v>
      </c>
      <c r="F27" s="104"/>
      <c r="G27" s="104"/>
    </row>
    <row r="28" spans="1:7" x14ac:dyDescent="0.2">
      <c r="A28" s="26" t="s">
        <v>177</v>
      </c>
      <c r="B28" s="27" t="s">
        <v>213</v>
      </c>
      <c r="C28" s="27" t="s">
        <v>179</v>
      </c>
      <c r="E28" s="26" t="s">
        <v>177</v>
      </c>
      <c r="F28" s="27" t="s">
        <v>213</v>
      </c>
      <c r="G28" s="27" t="s">
        <v>179</v>
      </c>
    </row>
    <row r="29" spans="1:7" x14ac:dyDescent="0.2">
      <c r="A29" s="25">
        <v>1</v>
      </c>
      <c r="B29" s="24" t="s">
        <v>849</v>
      </c>
      <c r="C29" s="24" t="s">
        <v>51</v>
      </c>
      <c r="E29" s="25">
        <v>1</v>
      </c>
      <c r="F29" s="24" t="s">
        <v>1533</v>
      </c>
      <c r="G29" s="24" t="s">
        <v>122</v>
      </c>
    </row>
    <row r="30" spans="1:7" x14ac:dyDescent="0.2">
      <c r="A30" s="25">
        <v>2</v>
      </c>
      <c r="B30" s="24" t="s">
        <v>319</v>
      </c>
      <c r="C30" s="24" t="s">
        <v>63</v>
      </c>
      <c r="E30" s="25">
        <v>2</v>
      </c>
      <c r="F30" s="24" t="s">
        <v>757</v>
      </c>
      <c r="G30" s="24" t="s">
        <v>122</v>
      </c>
    </row>
    <row r="31" spans="1:7" x14ac:dyDescent="0.2">
      <c r="A31" s="25">
        <v>3</v>
      </c>
      <c r="B31" s="24" t="s">
        <v>486</v>
      </c>
      <c r="C31" s="24"/>
      <c r="E31" s="25">
        <v>3</v>
      </c>
      <c r="F31" s="24" t="s">
        <v>306</v>
      </c>
      <c r="G31" s="24" t="s">
        <v>139</v>
      </c>
    </row>
    <row r="32" spans="1:7" x14ac:dyDescent="0.2">
      <c r="A32" s="25">
        <v>4</v>
      </c>
      <c r="B32" s="24" t="s">
        <v>1528</v>
      </c>
      <c r="C32" s="24" t="s">
        <v>192</v>
      </c>
      <c r="E32" s="25">
        <v>4</v>
      </c>
      <c r="F32" s="24" t="s">
        <v>301</v>
      </c>
      <c r="G32" s="24" t="s">
        <v>51</v>
      </c>
    </row>
    <row r="33" spans="1:7" x14ac:dyDescent="0.2">
      <c r="A33" s="25">
        <v>5</v>
      </c>
      <c r="B33" s="24" t="s">
        <v>304</v>
      </c>
      <c r="C33" s="24" t="s">
        <v>144</v>
      </c>
      <c r="E33" s="25">
        <v>5</v>
      </c>
      <c r="F33" s="24" t="s">
        <v>843</v>
      </c>
      <c r="G33" s="24" t="s">
        <v>138</v>
      </c>
    </row>
    <row r="34" spans="1:7" x14ac:dyDescent="0.2">
      <c r="A34" s="25">
        <v>6</v>
      </c>
      <c r="B34" s="24" t="s">
        <v>775</v>
      </c>
      <c r="C34" s="24" t="s">
        <v>192</v>
      </c>
      <c r="E34" s="25">
        <v>6</v>
      </c>
      <c r="F34" s="24" t="s">
        <v>303</v>
      </c>
      <c r="G34" s="24" t="s">
        <v>66</v>
      </c>
    </row>
    <row r="35" spans="1:7" x14ac:dyDescent="0.2">
      <c r="A35" s="25">
        <v>7</v>
      </c>
      <c r="B35" s="24" t="s">
        <v>1582</v>
      </c>
      <c r="C35" s="24" t="s">
        <v>219</v>
      </c>
      <c r="E35" s="25">
        <v>7</v>
      </c>
      <c r="F35" s="24" t="s">
        <v>297</v>
      </c>
      <c r="G35" s="24" t="s">
        <v>122</v>
      </c>
    </row>
    <row r="36" spans="1:7" x14ac:dyDescent="0.2">
      <c r="A36" s="25">
        <v>8</v>
      </c>
      <c r="B36" s="24" t="s">
        <v>1688</v>
      </c>
      <c r="C36" s="24" t="s">
        <v>513</v>
      </c>
      <c r="E36" s="25">
        <v>8</v>
      </c>
      <c r="F36" s="24" t="s">
        <v>692</v>
      </c>
      <c r="G36" s="24" t="s">
        <v>122</v>
      </c>
    </row>
    <row r="37" spans="1:7" x14ac:dyDescent="0.2">
      <c r="A37" s="25">
        <v>9</v>
      </c>
      <c r="B37" s="24" t="s">
        <v>700</v>
      </c>
      <c r="C37" s="24" t="s">
        <v>249</v>
      </c>
      <c r="E37" s="25">
        <v>9</v>
      </c>
      <c r="F37" s="24" t="s">
        <v>1985</v>
      </c>
      <c r="G37" s="24"/>
    </row>
    <row r="38" spans="1:7" x14ac:dyDescent="0.2">
      <c r="A38" s="25">
        <v>10</v>
      </c>
      <c r="B38" s="24" t="s">
        <v>1708</v>
      </c>
      <c r="C38" s="24" t="s">
        <v>1709</v>
      </c>
      <c r="E38" s="25">
        <v>10</v>
      </c>
      <c r="F38" s="24" t="s">
        <v>313</v>
      </c>
      <c r="G38" s="24" t="s">
        <v>70</v>
      </c>
    </row>
    <row r="40" spans="1:7" x14ac:dyDescent="0.2">
      <c r="A40" s="104" t="s">
        <v>460</v>
      </c>
      <c r="B40" s="104"/>
      <c r="C40" s="104"/>
      <c r="E40" s="104" t="s">
        <v>461</v>
      </c>
      <c r="F40" s="104"/>
      <c r="G40" s="104"/>
    </row>
    <row r="41" spans="1:7" x14ac:dyDescent="0.2">
      <c r="A41" s="26" t="s">
        <v>177</v>
      </c>
      <c r="B41" s="27" t="s">
        <v>213</v>
      </c>
      <c r="C41" s="27" t="s">
        <v>179</v>
      </c>
      <c r="E41" s="26" t="s">
        <v>177</v>
      </c>
      <c r="F41" s="27" t="s">
        <v>213</v>
      </c>
      <c r="G41" s="27" t="s">
        <v>179</v>
      </c>
    </row>
    <row r="42" spans="1:7" x14ac:dyDescent="0.2">
      <c r="A42" s="25">
        <v>1</v>
      </c>
      <c r="B42" s="24" t="s">
        <v>2090</v>
      </c>
      <c r="C42" s="24" t="s">
        <v>139</v>
      </c>
      <c r="E42" s="25">
        <v>1</v>
      </c>
      <c r="F42" s="24" t="s">
        <v>792</v>
      </c>
      <c r="G42" s="24" t="s">
        <v>66</v>
      </c>
    </row>
    <row r="43" spans="1:7" x14ac:dyDescent="0.2">
      <c r="A43" s="25">
        <v>2</v>
      </c>
      <c r="B43" s="24" t="s">
        <v>493</v>
      </c>
      <c r="C43" s="24" t="s">
        <v>1618</v>
      </c>
      <c r="E43" s="25">
        <v>2</v>
      </c>
      <c r="F43" s="24" t="s">
        <v>807</v>
      </c>
      <c r="G43" s="24" t="s">
        <v>51</v>
      </c>
    </row>
    <row r="44" spans="1:7" x14ac:dyDescent="0.2">
      <c r="A44" s="25">
        <v>3</v>
      </c>
      <c r="B44" s="24" t="s">
        <v>631</v>
      </c>
      <c r="C44" s="24" t="s">
        <v>200</v>
      </c>
      <c r="E44" s="25">
        <v>3</v>
      </c>
      <c r="F44" s="24" t="s">
        <v>814</v>
      </c>
      <c r="G44" s="24" t="s">
        <v>66</v>
      </c>
    </row>
    <row r="45" spans="1:7" x14ac:dyDescent="0.2">
      <c r="A45" s="25">
        <v>4</v>
      </c>
      <c r="B45" s="24" t="s">
        <v>407</v>
      </c>
      <c r="C45" s="24" t="s">
        <v>51</v>
      </c>
      <c r="E45" s="25">
        <v>4</v>
      </c>
      <c r="F45" s="24" t="s">
        <v>316</v>
      </c>
      <c r="G45" s="24" t="s">
        <v>25</v>
      </c>
    </row>
    <row r="46" spans="1:7" x14ac:dyDescent="0.2">
      <c r="A46" s="25">
        <v>5</v>
      </c>
      <c r="B46" s="24" t="s">
        <v>528</v>
      </c>
      <c r="C46" s="24"/>
      <c r="E46" s="25">
        <v>5</v>
      </c>
      <c r="F46" s="24" t="s">
        <v>476</v>
      </c>
      <c r="G46" s="24" t="s">
        <v>1618</v>
      </c>
    </row>
    <row r="47" spans="1:7" x14ac:dyDescent="0.2">
      <c r="A47" s="25">
        <v>6</v>
      </c>
      <c r="B47" s="24" t="s">
        <v>2008</v>
      </c>
      <c r="C47" s="24" t="s">
        <v>747</v>
      </c>
      <c r="E47" s="25">
        <v>6</v>
      </c>
      <c r="F47" s="24" t="s">
        <v>1693</v>
      </c>
      <c r="G47" s="24" t="s">
        <v>139</v>
      </c>
    </row>
    <row r="48" spans="1:7" x14ac:dyDescent="0.2">
      <c r="A48" s="25">
        <v>7</v>
      </c>
      <c r="B48" s="24" t="s">
        <v>1753</v>
      </c>
      <c r="C48" s="24" t="s">
        <v>1709</v>
      </c>
      <c r="E48" s="25">
        <v>7</v>
      </c>
      <c r="F48" s="24" t="s">
        <v>888</v>
      </c>
      <c r="G48" s="24" t="s">
        <v>200</v>
      </c>
    </row>
    <row r="49" spans="1:7" x14ac:dyDescent="0.2">
      <c r="A49" s="25">
        <v>8</v>
      </c>
      <c r="B49" s="24" t="s">
        <v>1768</v>
      </c>
      <c r="C49" s="24" t="s">
        <v>249</v>
      </c>
      <c r="E49" s="25">
        <v>8</v>
      </c>
      <c r="F49" s="24" t="s">
        <v>327</v>
      </c>
      <c r="G49" s="24" t="s">
        <v>88</v>
      </c>
    </row>
    <row r="50" spans="1:7" x14ac:dyDescent="0.2">
      <c r="A50" s="25">
        <v>9</v>
      </c>
      <c r="B50" s="24" t="s">
        <v>543</v>
      </c>
      <c r="C50" s="24" t="s">
        <v>139</v>
      </c>
      <c r="E50" s="25">
        <v>9</v>
      </c>
      <c r="F50" s="24" t="s">
        <v>842</v>
      </c>
      <c r="G50" s="24" t="s">
        <v>53</v>
      </c>
    </row>
    <row r="51" spans="1:7" x14ac:dyDescent="0.2">
      <c r="A51" s="25">
        <v>10</v>
      </c>
      <c r="B51" s="24" t="s">
        <v>563</v>
      </c>
      <c r="C51" s="24"/>
      <c r="E51" s="25">
        <v>10</v>
      </c>
      <c r="F51" s="24" t="s">
        <v>862</v>
      </c>
      <c r="G51" s="24" t="s">
        <v>200</v>
      </c>
    </row>
  </sheetData>
  <sortState ref="E3:G12">
    <sortCondition ref="E30:E39"/>
  </sortState>
  <mergeCells count="17">
    <mergeCell ref="E1:G1"/>
    <mergeCell ref="E14:G14"/>
    <mergeCell ref="E27:G27"/>
    <mergeCell ref="E40:G40"/>
    <mergeCell ref="A1:C1"/>
    <mergeCell ref="A7:C7"/>
    <mergeCell ref="B4:C4"/>
    <mergeCell ref="B5:C5"/>
    <mergeCell ref="B10:C10"/>
    <mergeCell ref="B11:C11"/>
    <mergeCell ref="A2:A3"/>
    <mergeCell ref="B2:C3"/>
    <mergeCell ref="A8:A9"/>
    <mergeCell ref="B8:C9"/>
    <mergeCell ref="A14:C14"/>
    <mergeCell ref="A27:C27"/>
    <mergeCell ref="A40:C40"/>
  </mergeCells>
  <conditionalFormatting sqref="B5 A4:A5 A2:B2 A4:B4">
    <cfRule type="expression" dxfId="69" priority="95" stopIfTrue="1">
      <formula>MOD(ROW(),2)=0</formula>
    </cfRule>
  </conditionalFormatting>
  <conditionalFormatting sqref="F3:F12">
    <cfRule type="expression" dxfId="68" priority="93" stopIfTrue="1">
      <formula>MOD(ROW(),2)=0</formula>
    </cfRule>
  </conditionalFormatting>
  <conditionalFormatting sqref="F3 F5 F7 F9 F11">
    <cfRule type="expression" dxfId="67" priority="92" stopIfTrue="1">
      <formula>MOD(ROW(),2)=0</formula>
    </cfRule>
  </conditionalFormatting>
  <conditionalFormatting sqref="G3 G5 G7 G9 G11">
    <cfRule type="expression" dxfId="66" priority="89" stopIfTrue="1">
      <formula>MOD(ROW(),2)=0</formula>
    </cfRule>
  </conditionalFormatting>
  <conditionalFormatting sqref="F4 F6 F8 F10 F12">
    <cfRule type="expression" dxfId="65" priority="91" stopIfTrue="1">
      <formula>MOD(ROW(),2)=0</formula>
    </cfRule>
  </conditionalFormatting>
  <conditionalFormatting sqref="G3:G12">
    <cfRule type="expression" dxfId="64" priority="90" stopIfTrue="1">
      <formula>MOD(ROW(),2)=0</formula>
    </cfRule>
  </conditionalFormatting>
  <conditionalFormatting sqref="G4 G6 G8 G10 G12">
    <cfRule type="expression" dxfId="63" priority="88" stopIfTrue="1">
      <formula>MOD(ROW(),2)=0</formula>
    </cfRule>
  </conditionalFormatting>
  <conditionalFormatting sqref="E3:E12">
    <cfRule type="expression" dxfId="62" priority="87" stopIfTrue="1">
      <formula>MOD(ROW(),2)=0</formula>
    </cfRule>
  </conditionalFormatting>
  <conditionalFormatting sqref="E3 E5 E7 E9 E11">
    <cfRule type="expression" dxfId="61" priority="86" stopIfTrue="1">
      <formula>MOD(ROW(),2)=0</formula>
    </cfRule>
  </conditionalFormatting>
  <conditionalFormatting sqref="A16:A25">
    <cfRule type="expression" dxfId="60" priority="73" stopIfTrue="1">
      <formula>MOD(ROW(),2)=0</formula>
    </cfRule>
  </conditionalFormatting>
  <conditionalFormatting sqref="F16:F25">
    <cfRule type="expression" dxfId="59" priority="72" stopIfTrue="1">
      <formula>MOD(ROW(),2)=0</formula>
    </cfRule>
  </conditionalFormatting>
  <conditionalFormatting sqref="B16:B25">
    <cfRule type="expression" dxfId="58" priority="78" stopIfTrue="1">
      <formula>MOD(ROW(),2)=0</formula>
    </cfRule>
  </conditionalFormatting>
  <conditionalFormatting sqref="B16:B25">
    <cfRule type="expression" dxfId="57" priority="77" stopIfTrue="1">
      <formula>MOD(ROW(),2)=0</formula>
    </cfRule>
  </conditionalFormatting>
  <conditionalFormatting sqref="C16:C25">
    <cfRule type="expression" dxfId="56" priority="76" stopIfTrue="1">
      <formula>MOD(ROW(),2)=0</formula>
    </cfRule>
  </conditionalFormatting>
  <conditionalFormatting sqref="E16:E25">
    <cfRule type="expression" dxfId="55" priority="68" stopIfTrue="1">
      <formula>MOD(ROW(),2)=0</formula>
    </cfRule>
  </conditionalFormatting>
  <conditionalFormatting sqref="G16:G25">
    <cfRule type="expression" dxfId="54" priority="69" stopIfTrue="1">
      <formula>MOD(ROW(),2)=0</formula>
    </cfRule>
  </conditionalFormatting>
  <conditionalFormatting sqref="B29:B38">
    <cfRule type="expression" dxfId="53" priority="66" stopIfTrue="1">
      <formula>MOD(ROW(),2)=0</formula>
    </cfRule>
  </conditionalFormatting>
  <conditionalFormatting sqref="E16:E25">
    <cfRule type="expression" dxfId="52" priority="67" stopIfTrue="1">
      <formula>MOD(ROW(),2)=0</formula>
    </cfRule>
  </conditionalFormatting>
  <conditionalFormatting sqref="A16:A25">
    <cfRule type="expression" dxfId="51" priority="74" stopIfTrue="1">
      <formula>MOD(ROW(),2)=0</formula>
    </cfRule>
  </conditionalFormatting>
  <conditionalFormatting sqref="C16:C25">
    <cfRule type="expression" dxfId="50" priority="75" stopIfTrue="1">
      <formula>MOD(ROW(),2)=0</formula>
    </cfRule>
  </conditionalFormatting>
  <conditionalFormatting sqref="G4 G6 G8 G10 G12">
    <cfRule type="expression" dxfId="49" priority="83" stopIfTrue="1">
      <formula>MOD(ROW(),2)=0</formula>
    </cfRule>
  </conditionalFormatting>
  <conditionalFormatting sqref="C29:C38">
    <cfRule type="expression" dxfId="48" priority="64" stopIfTrue="1">
      <formula>MOD(ROW(),2)=0</formula>
    </cfRule>
  </conditionalFormatting>
  <conditionalFormatting sqref="E4 E6 E8 E10 E12">
    <cfRule type="expression" dxfId="47" priority="85" stopIfTrue="1">
      <formula>MOD(ROW(),2)=0</formula>
    </cfRule>
  </conditionalFormatting>
  <conditionalFormatting sqref="F4 F6 F8 F10 F12">
    <cfRule type="expression" dxfId="46" priority="84" stopIfTrue="1">
      <formula>MOD(ROW(),2)=0</formula>
    </cfRule>
  </conditionalFormatting>
  <conditionalFormatting sqref="C29:C38">
    <cfRule type="expression" dxfId="45" priority="63" stopIfTrue="1">
      <formula>MOD(ROW(),2)=0</formula>
    </cfRule>
  </conditionalFormatting>
  <conditionalFormatting sqref="A29:A38">
    <cfRule type="expression" dxfId="44" priority="62" stopIfTrue="1">
      <formula>MOD(ROW(),2)=0</formula>
    </cfRule>
  </conditionalFormatting>
  <conditionalFormatting sqref="A29:A38">
    <cfRule type="expression" dxfId="43" priority="61" stopIfTrue="1">
      <formula>MOD(ROW(),2)=0</formula>
    </cfRule>
  </conditionalFormatting>
  <conditionalFormatting sqref="F29:F38">
    <cfRule type="expression" dxfId="42" priority="60" stopIfTrue="1">
      <formula>MOD(ROW(),2)=0</formula>
    </cfRule>
  </conditionalFormatting>
  <conditionalFormatting sqref="B29:B38">
    <cfRule type="expression" dxfId="41" priority="65" stopIfTrue="1">
      <formula>MOD(ROW(),2)=0</formula>
    </cfRule>
  </conditionalFormatting>
  <conditionalFormatting sqref="G16:G25">
    <cfRule type="expression" dxfId="40" priority="70" stopIfTrue="1">
      <formula>MOD(ROW(),2)=0</formula>
    </cfRule>
  </conditionalFormatting>
  <conditionalFormatting sqref="G29:G38">
    <cfRule type="expression" dxfId="39" priority="58" stopIfTrue="1">
      <formula>MOD(ROW(),2)=0</formula>
    </cfRule>
  </conditionalFormatting>
  <conditionalFormatting sqref="G29:G38">
    <cfRule type="expression" dxfId="38" priority="57" stopIfTrue="1">
      <formula>MOD(ROW(),2)=0</formula>
    </cfRule>
  </conditionalFormatting>
  <conditionalFormatting sqref="E29:E38">
    <cfRule type="expression" dxfId="37" priority="56" stopIfTrue="1">
      <formula>MOD(ROW(),2)=0</formula>
    </cfRule>
  </conditionalFormatting>
  <conditionalFormatting sqref="E29:E38">
    <cfRule type="expression" dxfId="36" priority="55" stopIfTrue="1">
      <formula>MOD(ROW(),2)=0</formula>
    </cfRule>
  </conditionalFormatting>
  <conditionalFormatting sqref="F29:F38">
    <cfRule type="expression" dxfId="35" priority="59" stopIfTrue="1">
      <formula>MOD(ROW(),2)=0</formula>
    </cfRule>
  </conditionalFormatting>
  <conditionalFormatting sqref="F16:F25">
    <cfRule type="expression" dxfId="34" priority="71" stopIfTrue="1">
      <formula>MOD(ROW(),2)=0</formula>
    </cfRule>
  </conditionalFormatting>
  <conditionalFormatting sqref="A2 A4:A5">
    <cfRule type="expression" dxfId="33" priority="39" stopIfTrue="1">
      <formula>MOD(ROW(),2)=0</formula>
    </cfRule>
  </conditionalFormatting>
  <conditionalFormatting sqref="G42:G51">
    <cfRule type="expression" dxfId="32" priority="47" stopIfTrue="1">
      <formula>MOD(ROW(),2)=0</formula>
    </cfRule>
  </conditionalFormatting>
  <conditionalFormatting sqref="A4">
    <cfRule type="expression" dxfId="31" priority="38" stopIfTrue="1">
      <formula>MOD(ROW(),2)=0</formula>
    </cfRule>
  </conditionalFormatting>
  <conditionalFormatting sqref="E42:E51">
    <cfRule type="expression" dxfId="30" priority="50" stopIfTrue="1">
      <formula>MOD(ROW(),2)=0</formula>
    </cfRule>
  </conditionalFormatting>
  <conditionalFormatting sqref="E42:E51">
    <cfRule type="expression" dxfId="29" priority="49" stopIfTrue="1">
      <formula>MOD(ROW(),2)=0</formula>
    </cfRule>
  </conditionalFormatting>
  <conditionalFormatting sqref="F42:F51">
    <cfRule type="expression" dxfId="28" priority="48" stopIfTrue="1">
      <formula>MOD(ROW(),2)=0</formula>
    </cfRule>
  </conditionalFormatting>
  <conditionalFormatting sqref="A42:A51">
    <cfRule type="expression" dxfId="27" priority="54" stopIfTrue="1">
      <formula>MOD(ROW(),2)=0</formula>
    </cfRule>
  </conditionalFormatting>
  <conditionalFormatting sqref="A42:A51">
    <cfRule type="expression" dxfId="26" priority="53" stopIfTrue="1">
      <formula>MOD(ROW(),2)=0</formula>
    </cfRule>
  </conditionalFormatting>
  <conditionalFormatting sqref="C42:C51">
    <cfRule type="expression" dxfId="25" priority="51" stopIfTrue="1">
      <formula>MOD(ROW(),2)=0</formula>
    </cfRule>
  </conditionalFormatting>
  <conditionalFormatting sqref="B42:B51">
    <cfRule type="expression" dxfId="24" priority="52" stopIfTrue="1">
      <formula>MOD(ROW(),2)=0</formula>
    </cfRule>
  </conditionalFormatting>
  <conditionalFormatting sqref="A10">
    <cfRule type="expression" dxfId="23" priority="12" stopIfTrue="1">
      <formula>MOD(ROW(),2)=0</formula>
    </cfRule>
  </conditionalFormatting>
  <conditionalFormatting sqref="B2 B4:B5">
    <cfRule type="expression" dxfId="22" priority="42" stopIfTrue="1">
      <formula>MOD(ROW(),2)=0</formula>
    </cfRule>
  </conditionalFormatting>
  <conditionalFormatting sqref="A10">
    <cfRule type="expression" dxfId="21" priority="15" stopIfTrue="1">
      <formula>MOD(ROW(),2)=0</formula>
    </cfRule>
  </conditionalFormatting>
  <conditionalFormatting sqref="B4">
    <cfRule type="expression" dxfId="20" priority="24" stopIfTrue="1">
      <formula>MOD(ROW(),2)=0</formula>
    </cfRule>
  </conditionalFormatting>
  <conditionalFormatting sqref="B4">
    <cfRule type="expression" dxfId="19" priority="23" stopIfTrue="1">
      <formula>MOD(ROW(),2)=0</formula>
    </cfRule>
  </conditionalFormatting>
  <conditionalFormatting sqref="B10:B11">
    <cfRule type="expression" dxfId="18" priority="4" stopIfTrue="1">
      <formula>MOD(ROW(),2)=0</formula>
    </cfRule>
  </conditionalFormatting>
  <conditionalFormatting sqref="B10:B11">
    <cfRule type="expression" dxfId="17" priority="3" stopIfTrue="1">
      <formula>MOD(ROW(),2)=0</formula>
    </cfRule>
  </conditionalFormatting>
  <conditionalFormatting sqref="A8">
    <cfRule type="expression" dxfId="16" priority="18" stopIfTrue="1">
      <formula>MOD(ROW(),2)=0</formula>
    </cfRule>
  </conditionalFormatting>
  <conditionalFormatting sqref="A8">
    <cfRule type="expression" dxfId="15" priority="16" stopIfTrue="1">
      <formula>MOD(ROW(),2)=0</formula>
    </cfRule>
  </conditionalFormatting>
  <conditionalFormatting sqref="A10">
    <cfRule type="expression" dxfId="14" priority="13" stopIfTrue="1">
      <formula>MOD(ROW(),2)=0</formula>
    </cfRule>
  </conditionalFormatting>
  <conditionalFormatting sqref="A11">
    <cfRule type="expression" dxfId="13" priority="7" stopIfTrue="1">
      <formula>MOD(ROW(),2)=0</formula>
    </cfRule>
  </conditionalFormatting>
  <conditionalFormatting sqref="B8">
    <cfRule type="expression" dxfId="12" priority="6" stopIfTrue="1">
      <formula>MOD(ROW(),2)=0</formula>
    </cfRule>
  </conditionalFormatting>
  <conditionalFormatting sqref="A11">
    <cfRule type="expression" dxfId="11" priority="9" stopIfTrue="1">
      <formula>MOD(ROW(),2)=0</formula>
    </cfRule>
  </conditionalFormatting>
  <conditionalFormatting sqref="B8">
    <cfRule type="expression" dxfId="10" priority="5" stopIfTrue="1">
      <formula>MOD(ROW(),2)=0</formula>
    </cfRule>
  </conditionalFormatting>
  <conditionalFormatting sqref="B10">
    <cfRule type="expression" dxfId="9" priority="2" stopIfTrue="1">
      <formula>MOD(ROW(),2)=0</formula>
    </cfRule>
  </conditionalFormatting>
  <conditionalFormatting sqref="B10">
    <cfRule type="expression" dxfId="8" priority="1" stopIfTrue="1">
      <formula>MOD(ROW(),2)=0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headerFooter>
    <oddHeader>&amp;CLondon League 2012
Final League Positions</oddHeader>
    <oddFooter>&amp;C
Triathlon London</oddFooter>
  </headerFooter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162"/>
  <sheetViews>
    <sheetView workbookViewId="0">
      <selection activeCell="A161" sqref="A161:XFD162"/>
    </sheetView>
  </sheetViews>
  <sheetFormatPr defaultRowHeight="12.75" x14ac:dyDescent="0.2"/>
  <cols>
    <col min="3" max="3" width="38.28515625" bestFit="1" customWidth="1"/>
  </cols>
  <sheetData>
    <row r="1" spans="3:3" x14ac:dyDescent="0.2">
      <c r="C1">
        <f>+COUNTA(C2:C162)</f>
        <v>161</v>
      </c>
    </row>
    <row r="2" spans="3:3" x14ac:dyDescent="0.2">
      <c r="C2" t="s">
        <v>246</v>
      </c>
    </row>
    <row r="3" spans="3:3" x14ac:dyDescent="0.2">
      <c r="C3" t="s">
        <v>469</v>
      </c>
    </row>
    <row r="4" spans="3:3" x14ac:dyDescent="0.2">
      <c r="C4" t="s">
        <v>652</v>
      </c>
    </row>
    <row r="5" spans="3:3" x14ac:dyDescent="0.2">
      <c r="C5" t="s">
        <v>647</v>
      </c>
    </row>
    <row r="6" spans="3:3" x14ac:dyDescent="0.2">
      <c r="C6" t="s">
        <v>260</v>
      </c>
    </row>
    <row r="7" spans="3:3" x14ac:dyDescent="0.2">
      <c r="C7" t="s">
        <v>263</v>
      </c>
    </row>
    <row r="8" spans="3:3" x14ac:dyDescent="0.2">
      <c r="C8" t="s">
        <v>258</v>
      </c>
    </row>
    <row r="9" spans="3:3" x14ac:dyDescent="0.2">
      <c r="C9" t="s">
        <v>708</v>
      </c>
    </row>
    <row r="10" spans="3:3" x14ac:dyDescent="0.2">
      <c r="C10" t="s">
        <v>202</v>
      </c>
    </row>
    <row r="11" spans="3:3" x14ac:dyDescent="0.2">
      <c r="C11" t="s">
        <v>299</v>
      </c>
    </row>
    <row r="12" spans="3:3" x14ac:dyDescent="0.2">
      <c r="C12" t="s">
        <v>484</v>
      </c>
    </row>
    <row r="13" spans="3:3" x14ac:dyDescent="0.2">
      <c r="C13" t="s">
        <v>650</v>
      </c>
    </row>
    <row r="14" spans="3:3" x14ac:dyDescent="0.2">
      <c r="C14" t="s">
        <v>661</v>
      </c>
    </row>
    <row r="15" spans="3:3" x14ac:dyDescent="0.2">
      <c r="C15" t="s">
        <v>360</v>
      </c>
    </row>
    <row r="16" spans="3:3" x14ac:dyDescent="0.2">
      <c r="C16" t="s">
        <v>655</v>
      </c>
    </row>
    <row r="17" spans="3:3" x14ac:dyDescent="0.2">
      <c r="C17" t="s">
        <v>240</v>
      </c>
    </row>
    <row r="18" spans="3:3" x14ac:dyDescent="0.2">
      <c r="C18" t="s">
        <v>262</v>
      </c>
    </row>
    <row r="19" spans="3:3" x14ac:dyDescent="0.2">
      <c r="C19" t="s">
        <v>572</v>
      </c>
    </row>
    <row r="20" spans="3:3" x14ac:dyDescent="0.2">
      <c r="C20" t="s">
        <v>206</v>
      </c>
    </row>
    <row r="21" spans="3:3" x14ac:dyDescent="0.2">
      <c r="C21" t="s">
        <v>496</v>
      </c>
    </row>
    <row r="22" spans="3:3" x14ac:dyDescent="0.2">
      <c r="C22" t="s">
        <v>485</v>
      </c>
    </row>
    <row r="23" spans="3:3" x14ac:dyDescent="0.2">
      <c r="C23" t="s">
        <v>646</v>
      </c>
    </row>
    <row r="24" spans="3:3" x14ac:dyDescent="0.2">
      <c r="C24" t="s">
        <v>533</v>
      </c>
    </row>
    <row r="25" spans="3:3" x14ac:dyDescent="0.2">
      <c r="C25" t="s">
        <v>470</v>
      </c>
    </row>
    <row r="26" spans="3:3" x14ac:dyDescent="0.2">
      <c r="C26" t="s">
        <v>203</v>
      </c>
    </row>
    <row r="27" spans="3:3" x14ac:dyDescent="0.2">
      <c r="C27" t="s">
        <v>191</v>
      </c>
    </row>
    <row r="28" spans="3:3" x14ac:dyDescent="0.2">
      <c r="C28" t="s">
        <v>70</v>
      </c>
    </row>
    <row r="29" spans="3:3" x14ac:dyDescent="0.2">
      <c r="C29" t="s">
        <v>179</v>
      </c>
    </row>
    <row r="30" spans="3:3" x14ac:dyDescent="0.2">
      <c r="C30" t="s">
        <v>309</v>
      </c>
    </row>
    <row r="31" spans="3:3" x14ac:dyDescent="0.2">
      <c r="C31" t="s">
        <v>471</v>
      </c>
    </row>
    <row r="32" spans="3:3" x14ac:dyDescent="0.2">
      <c r="C32" t="s">
        <v>122</v>
      </c>
    </row>
    <row r="33" spans="3:3" x14ac:dyDescent="0.2">
      <c r="C33" t="s">
        <v>662</v>
      </c>
    </row>
    <row r="34" spans="3:3" x14ac:dyDescent="0.2">
      <c r="C34" t="s">
        <v>660</v>
      </c>
    </row>
    <row r="35" spans="3:3" x14ac:dyDescent="0.2">
      <c r="C35" t="s">
        <v>648</v>
      </c>
    </row>
    <row r="36" spans="3:3" x14ac:dyDescent="0.2">
      <c r="C36" t="s">
        <v>651</v>
      </c>
    </row>
    <row r="37" spans="3:3" x14ac:dyDescent="0.2">
      <c r="C37" t="s">
        <v>264</v>
      </c>
    </row>
    <row r="38" spans="3:3" x14ac:dyDescent="0.2">
      <c r="C38" t="s">
        <v>684</v>
      </c>
    </row>
    <row r="39" spans="3:3" x14ac:dyDescent="0.2">
      <c r="C39" t="s">
        <v>508</v>
      </c>
    </row>
    <row r="40" spans="3:3" x14ac:dyDescent="0.2">
      <c r="C40" t="s">
        <v>368</v>
      </c>
    </row>
    <row r="41" spans="3:3" x14ac:dyDescent="0.2">
      <c r="C41" t="s">
        <v>279</v>
      </c>
    </row>
    <row r="42" spans="3:3" x14ac:dyDescent="0.2">
      <c r="C42" t="s">
        <v>358</v>
      </c>
    </row>
    <row r="43" spans="3:3" x14ac:dyDescent="0.2">
      <c r="C43" t="s">
        <v>685</v>
      </c>
    </row>
    <row r="44" spans="3:3" x14ac:dyDescent="0.2">
      <c r="C44" t="s">
        <v>695</v>
      </c>
    </row>
    <row r="45" spans="3:3" x14ac:dyDescent="0.2">
      <c r="C45" t="s">
        <v>326</v>
      </c>
    </row>
    <row r="46" spans="3:3" x14ac:dyDescent="0.2">
      <c r="C46" t="s">
        <v>238</v>
      </c>
    </row>
    <row r="47" spans="3:3" x14ac:dyDescent="0.2">
      <c r="C47" t="s">
        <v>244</v>
      </c>
    </row>
    <row r="48" spans="3:3" x14ac:dyDescent="0.2">
      <c r="C48" t="s">
        <v>52</v>
      </c>
    </row>
    <row r="49" spans="3:3" x14ac:dyDescent="0.2">
      <c r="C49" t="s">
        <v>359</v>
      </c>
    </row>
    <row r="50" spans="3:3" x14ac:dyDescent="0.2">
      <c r="C50" t="s">
        <v>714</v>
      </c>
    </row>
    <row r="51" spans="3:3" x14ac:dyDescent="0.2">
      <c r="C51" t="s">
        <v>201</v>
      </c>
    </row>
    <row r="52" spans="3:3" x14ac:dyDescent="0.2">
      <c r="C52" t="s">
        <v>265</v>
      </c>
    </row>
    <row r="53" spans="3:3" x14ac:dyDescent="0.2">
      <c r="C53" t="s">
        <v>276</v>
      </c>
    </row>
    <row r="54" spans="3:3" x14ac:dyDescent="0.2">
      <c r="C54" t="s">
        <v>666</v>
      </c>
    </row>
    <row r="55" spans="3:3" x14ac:dyDescent="0.2">
      <c r="C55" t="s">
        <v>713</v>
      </c>
    </row>
    <row r="56" spans="3:3" x14ac:dyDescent="0.2">
      <c r="C56" t="s">
        <v>679</v>
      </c>
    </row>
    <row r="57" spans="3:3" x14ac:dyDescent="0.2">
      <c r="C57" t="s">
        <v>50</v>
      </c>
    </row>
    <row r="58" spans="3:3" x14ac:dyDescent="0.2">
      <c r="C58" t="s">
        <v>94</v>
      </c>
    </row>
    <row r="59" spans="3:3" x14ac:dyDescent="0.2">
      <c r="C59" t="s">
        <v>273</v>
      </c>
    </row>
    <row r="60" spans="3:3" x14ac:dyDescent="0.2">
      <c r="C60" t="s">
        <v>126</v>
      </c>
    </row>
    <row r="61" spans="3:3" x14ac:dyDescent="0.2">
      <c r="C61" t="s">
        <v>329</v>
      </c>
    </row>
    <row r="62" spans="3:3" x14ac:dyDescent="0.2">
      <c r="C62" t="s">
        <v>365</v>
      </c>
    </row>
    <row r="63" spans="3:3" x14ac:dyDescent="0.2">
      <c r="C63" t="s">
        <v>364</v>
      </c>
    </row>
    <row r="64" spans="3:3" x14ac:dyDescent="0.2">
      <c r="C64" t="s">
        <v>53</v>
      </c>
    </row>
    <row r="65" spans="3:3" x14ac:dyDescent="0.2">
      <c r="C65" t="s">
        <v>231</v>
      </c>
    </row>
    <row r="66" spans="3:3" x14ac:dyDescent="0.2">
      <c r="C66" t="s">
        <v>128</v>
      </c>
    </row>
    <row r="67" spans="3:3" x14ac:dyDescent="0.2">
      <c r="C67" t="s">
        <v>129</v>
      </c>
    </row>
    <row r="68" spans="3:3" x14ac:dyDescent="0.2">
      <c r="C68" t="s">
        <v>284</v>
      </c>
    </row>
    <row r="69" spans="3:3" x14ac:dyDescent="0.2">
      <c r="C69" t="s">
        <v>51</v>
      </c>
    </row>
    <row r="70" spans="3:3" x14ac:dyDescent="0.2">
      <c r="C70" t="s">
        <v>197</v>
      </c>
    </row>
    <row r="71" spans="3:3" x14ac:dyDescent="0.2">
      <c r="C71" t="s">
        <v>268</v>
      </c>
    </row>
    <row r="72" spans="3:3" x14ac:dyDescent="0.2">
      <c r="C72" t="s">
        <v>199</v>
      </c>
    </row>
    <row r="73" spans="3:3" x14ac:dyDescent="0.2">
      <c r="C73" t="s">
        <v>689</v>
      </c>
    </row>
    <row r="74" spans="3:3" x14ac:dyDescent="0.2">
      <c r="C74" t="s">
        <v>482</v>
      </c>
    </row>
    <row r="75" spans="3:3" x14ac:dyDescent="0.2">
      <c r="C75" t="s">
        <v>649</v>
      </c>
    </row>
    <row r="76" spans="3:3" x14ac:dyDescent="0.2">
      <c r="C76" t="s">
        <v>132</v>
      </c>
    </row>
    <row r="77" spans="3:3" x14ac:dyDescent="0.2">
      <c r="C77" t="s">
        <v>361</v>
      </c>
    </row>
    <row r="78" spans="3:3" x14ac:dyDescent="0.2">
      <c r="C78" t="s">
        <v>133</v>
      </c>
    </row>
    <row r="79" spans="3:3" x14ac:dyDescent="0.2">
      <c r="C79" t="s">
        <v>710</v>
      </c>
    </row>
    <row r="80" spans="3:3" x14ac:dyDescent="0.2">
      <c r="C80" t="s">
        <v>218</v>
      </c>
    </row>
    <row r="81" spans="3:3" x14ac:dyDescent="0.2">
      <c r="C81" t="s">
        <v>250</v>
      </c>
    </row>
    <row r="82" spans="3:3" x14ac:dyDescent="0.2">
      <c r="C82" t="s">
        <v>208</v>
      </c>
    </row>
    <row r="83" spans="3:3" x14ac:dyDescent="0.2">
      <c r="C83" t="s">
        <v>274</v>
      </c>
    </row>
    <row r="84" spans="3:3" x14ac:dyDescent="0.2">
      <c r="C84" t="s">
        <v>135</v>
      </c>
    </row>
    <row r="85" spans="3:3" x14ac:dyDescent="0.2">
      <c r="C85" t="s">
        <v>286</v>
      </c>
    </row>
    <row r="86" spans="3:3" x14ac:dyDescent="0.2">
      <c r="C86" t="s">
        <v>63</v>
      </c>
    </row>
    <row r="87" spans="3:3" x14ac:dyDescent="0.2">
      <c r="C87" t="s">
        <v>236</v>
      </c>
    </row>
    <row r="88" spans="3:3" x14ac:dyDescent="0.2">
      <c r="C88" t="s">
        <v>654</v>
      </c>
    </row>
    <row r="89" spans="3:3" x14ac:dyDescent="0.2">
      <c r="C89" t="s">
        <v>271</v>
      </c>
    </row>
    <row r="90" spans="3:3" x14ac:dyDescent="0.2">
      <c r="C90" t="s">
        <v>88</v>
      </c>
    </row>
    <row r="91" spans="3:3" x14ac:dyDescent="0.2">
      <c r="C91" t="s">
        <v>643</v>
      </c>
    </row>
    <row r="92" spans="3:3" x14ac:dyDescent="0.2">
      <c r="C92" t="s">
        <v>657</v>
      </c>
    </row>
    <row r="93" spans="3:3" x14ac:dyDescent="0.2">
      <c r="C93" t="s">
        <v>267</v>
      </c>
    </row>
    <row r="94" spans="3:3" x14ac:dyDescent="0.2">
      <c r="C94" t="s">
        <v>659</v>
      </c>
    </row>
    <row r="95" spans="3:3" x14ac:dyDescent="0.2">
      <c r="C95" t="s">
        <v>255</v>
      </c>
    </row>
    <row r="96" spans="3:3" x14ac:dyDescent="0.2">
      <c r="C96" t="s">
        <v>261</v>
      </c>
    </row>
    <row r="97" spans="3:3" x14ac:dyDescent="0.2">
      <c r="C97" t="s">
        <v>270</v>
      </c>
    </row>
    <row r="98" spans="3:3" x14ac:dyDescent="0.2">
      <c r="C98" t="s">
        <v>605</v>
      </c>
    </row>
    <row r="99" spans="3:3" x14ac:dyDescent="0.2">
      <c r="C99" t="s">
        <v>272</v>
      </c>
    </row>
    <row r="100" spans="3:3" x14ac:dyDescent="0.2">
      <c r="C100" t="s">
        <v>333</v>
      </c>
    </row>
    <row r="101" spans="3:3" x14ac:dyDescent="0.2">
      <c r="C101" t="s">
        <v>193</v>
      </c>
    </row>
    <row r="102" spans="3:3" x14ac:dyDescent="0.2">
      <c r="C102" t="s">
        <v>285</v>
      </c>
    </row>
    <row r="103" spans="3:3" x14ac:dyDescent="0.2">
      <c r="C103" t="s">
        <v>207</v>
      </c>
    </row>
    <row r="104" spans="3:3" x14ac:dyDescent="0.2">
      <c r="C104" t="s">
        <v>716</v>
      </c>
    </row>
    <row r="105" spans="3:3" x14ac:dyDescent="0.2">
      <c r="C105" t="s">
        <v>138</v>
      </c>
    </row>
    <row r="106" spans="3:3" x14ac:dyDescent="0.2">
      <c r="C106" t="s">
        <v>640</v>
      </c>
    </row>
    <row r="107" spans="3:3" x14ac:dyDescent="0.2">
      <c r="C107" t="s">
        <v>663</v>
      </c>
    </row>
    <row r="108" spans="3:3" x14ac:dyDescent="0.2">
      <c r="C108" t="s">
        <v>524</v>
      </c>
    </row>
    <row r="109" spans="3:3" x14ac:dyDescent="0.2">
      <c r="C109" t="s">
        <v>256</v>
      </c>
    </row>
    <row r="110" spans="3:3" x14ac:dyDescent="0.2">
      <c r="C110" t="s">
        <v>277</v>
      </c>
    </row>
    <row r="111" spans="3:3" x14ac:dyDescent="0.2">
      <c r="C111" t="s">
        <v>139</v>
      </c>
    </row>
    <row r="112" spans="3:3" x14ac:dyDescent="0.2">
      <c r="C112" t="s">
        <v>644</v>
      </c>
    </row>
    <row r="113" spans="3:3" x14ac:dyDescent="0.2">
      <c r="C113" t="s">
        <v>653</v>
      </c>
    </row>
    <row r="114" spans="3:3" x14ac:dyDescent="0.2">
      <c r="C114" t="s">
        <v>282</v>
      </c>
    </row>
    <row r="115" spans="3:3" x14ac:dyDescent="0.2">
      <c r="C115" t="s">
        <v>96</v>
      </c>
    </row>
    <row r="116" spans="3:3" x14ac:dyDescent="0.2">
      <c r="C116" t="s">
        <v>366</v>
      </c>
    </row>
    <row r="117" spans="3:3" x14ac:dyDescent="0.2">
      <c r="C117" t="s">
        <v>702</v>
      </c>
    </row>
    <row r="118" spans="3:3" x14ac:dyDescent="0.2">
      <c r="C118" t="s">
        <v>322</v>
      </c>
    </row>
    <row r="119" spans="3:3" x14ac:dyDescent="0.2">
      <c r="C119" t="s">
        <v>287</v>
      </c>
    </row>
    <row r="120" spans="3:3" x14ac:dyDescent="0.2">
      <c r="C120" t="s">
        <v>611</v>
      </c>
    </row>
    <row r="121" spans="3:3" x14ac:dyDescent="0.2">
      <c r="C121" t="s">
        <v>266</v>
      </c>
    </row>
    <row r="122" spans="3:3" x14ac:dyDescent="0.2">
      <c r="C122" t="s">
        <v>634</v>
      </c>
    </row>
    <row r="123" spans="3:3" x14ac:dyDescent="0.2">
      <c r="C123" t="s">
        <v>641</v>
      </c>
    </row>
    <row r="124" spans="3:3" x14ac:dyDescent="0.2">
      <c r="C124" t="s">
        <v>706</v>
      </c>
    </row>
    <row r="125" spans="3:3" x14ac:dyDescent="0.2">
      <c r="C125" t="s">
        <v>325</v>
      </c>
    </row>
    <row r="126" spans="3:3" x14ac:dyDescent="0.2">
      <c r="C126" t="s">
        <v>331</v>
      </c>
    </row>
    <row r="127" spans="3:3" x14ac:dyDescent="0.2">
      <c r="C127" t="s">
        <v>609</v>
      </c>
    </row>
    <row r="128" spans="3:3" x14ac:dyDescent="0.2">
      <c r="C128" t="s">
        <v>144</v>
      </c>
    </row>
    <row r="129" spans="3:3" x14ac:dyDescent="0.2">
      <c r="C129" t="s">
        <v>367</v>
      </c>
    </row>
    <row r="130" spans="3:3" x14ac:dyDescent="0.2">
      <c r="C130" t="s">
        <v>312</v>
      </c>
    </row>
    <row r="131" spans="3:3" x14ac:dyDescent="0.2">
      <c r="C131" t="s">
        <v>362</v>
      </c>
    </row>
    <row r="132" spans="3:3" x14ac:dyDescent="0.2">
      <c r="C132" t="s">
        <v>363</v>
      </c>
    </row>
    <row r="133" spans="3:3" x14ac:dyDescent="0.2">
      <c r="C133" t="s">
        <v>283</v>
      </c>
    </row>
    <row r="134" spans="3:3" x14ac:dyDescent="0.2">
      <c r="C134" t="s">
        <v>678</v>
      </c>
    </row>
    <row r="135" spans="3:3" x14ac:dyDescent="0.2">
      <c r="C135" t="s">
        <v>29</v>
      </c>
    </row>
    <row r="136" spans="3:3" x14ac:dyDescent="0.2">
      <c r="C136" t="s">
        <v>676</v>
      </c>
    </row>
    <row r="137" spans="3:3" x14ac:dyDescent="0.2">
      <c r="C137" t="s">
        <v>288</v>
      </c>
    </row>
    <row r="138" spans="3:3" x14ac:dyDescent="0.2">
      <c r="C138" t="s">
        <v>4</v>
      </c>
    </row>
    <row r="139" spans="3:3" x14ac:dyDescent="0.2">
      <c r="C139" t="s">
        <v>221</v>
      </c>
    </row>
    <row r="140" spans="3:3" x14ac:dyDescent="0.2">
      <c r="C140" t="s">
        <v>280</v>
      </c>
    </row>
    <row r="141" spans="3:3" x14ac:dyDescent="0.2">
      <c r="C141" t="s">
        <v>642</v>
      </c>
    </row>
    <row r="142" spans="3:3" x14ac:dyDescent="0.2">
      <c r="C142" t="s">
        <v>698</v>
      </c>
    </row>
    <row r="143" spans="3:3" x14ac:dyDescent="0.2">
      <c r="C143" t="s">
        <v>289</v>
      </c>
    </row>
    <row r="144" spans="3:3" x14ac:dyDescent="0.2">
      <c r="C144" t="s">
        <v>205</v>
      </c>
    </row>
    <row r="145" spans="3:3" x14ac:dyDescent="0.2">
      <c r="C145" t="s">
        <v>204</v>
      </c>
    </row>
    <row r="146" spans="3:3" x14ac:dyDescent="0.2">
      <c r="C146" t="s">
        <v>498</v>
      </c>
    </row>
    <row r="147" spans="3:3" x14ac:dyDescent="0.2">
      <c r="C147" t="s">
        <v>228</v>
      </c>
    </row>
    <row r="148" spans="3:3" x14ac:dyDescent="0.2">
      <c r="C148" t="s">
        <v>281</v>
      </c>
    </row>
    <row r="149" spans="3:3" x14ac:dyDescent="0.2">
      <c r="C149" t="s">
        <v>658</v>
      </c>
    </row>
    <row r="150" spans="3:3" x14ac:dyDescent="0.2">
      <c r="C150" t="s">
        <v>269</v>
      </c>
    </row>
    <row r="151" spans="3:3" x14ac:dyDescent="0.2">
      <c r="C151" t="s">
        <v>665</v>
      </c>
    </row>
    <row r="152" spans="3:3" x14ac:dyDescent="0.2">
      <c r="C152" t="s">
        <v>196</v>
      </c>
    </row>
    <row r="153" spans="3:3" x14ac:dyDescent="0.2">
      <c r="C153" t="s">
        <v>259</v>
      </c>
    </row>
    <row r="154" spans="3:3" x14ac:dyDescent="0.2">
      <c r="C154" t="s">
        <v>243</v>
      </c>
    </row>
    <row r="155" spans="3:3" x14ac:dyDescent="0.2">
      <c r="C155" t="s">
        <v>608</v>
      </c>
    </row>
    <row r="156" spans="3:3" x14ac:dyDescent="0.2">
      <c r="C156" t="s">
        <v>223</v>
      </c>
    </row>
    <row r="157" spans="3:3" x14ac:dyDescent="0.2">
      <c r="C157" t="s">
        <v>275</v>
      </c>
    </row>
    <row r="158" spans="3:3" x14ac:dyDescent="0.2">
      <c r="C158" t="s">
        <v>547</v>
      </c>
    </row>
    <row r="159" spans="3:3" x14ac:dyDescent="0.2">
      <c r="C159" t="s">
        <v>370</v>
      </c>
    </row>
    <row r="160" spans="3:3" x14ac:dyDescent="0.2">
      <c r="C160" t="s">
        <v>66</v>
      </c>
    </row>
    <row r="161" spans="3:3" x14ac:dyDescent="0.2">
      <c r="C161" t="s">
        <v>151</v>
      </c>
    </row>
    <row r="162" spans="3:3" x14ac:dyDescent="0.2">
      <c r="C162" t="s">
        <v>278</v>
      </c>
    </row>
  </sheetData>
  <sortState ref="C4:C1663">
    <sortCondition ref="C4"/>
  </sortState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37"/>
  <sheetViews>
    <sheetView topLeftCell="A16" workbookViewId="0">
      <selection activeCell="A4" sqref="A4"/>
    </sheetView>
  </sheetViews>
  <sheetFormatPr defaultRowHeight="12.75" x14ac:dyDescent="0.2"/>
  <cols>
    <col min="2" max="2" width="4.5703125" customWidth="1"/>
    <col min="3" max="3" width="29" bestFit="1" customWidth="1"/>
    <col min="4" max="4" width="9.140625" style="3"/>
    <col min="5" max="5" width="4.7109375" style="3" customWidth="1"/>
    <col min="6" max="6" width="30" bestFit="1" customWidth="1"/>
  </cols>
  <sheetData>
    <row r="4" spans="2:6" x14ac:dyDescent="0.2">
      <c r="B4" s="61">
        <v>1</v>
      </c>
      <c r="C4" s="57" t="s">
        <v>25</v>
      </c>
      <c r="E4" s="62">
        <v>1</v>
      </c>
      <c r="F4" s="58" t="s">
        <v>138</v>
      </c>
    </row>
    <row r="5" spans="2:6" x14ac:dyDescent="0.2">
      <c r="B5" s="61">
        <v>2</v>
      </c>
      <c r="C5" s="57" t="s">
        <v>138</v>
      </c>
      <c r="E5" s="62">
        <v>2</v>
      </c>
      <c r="F5" s="58" t="s">
        <v>25</v>
      </c>
    </row>
    <row r="6" spans="2:6" x14ac:dyDescent="0.2">
      <c r="B6" s="61">
        <v>3</v>
      </c>
      <c r="C6" s="57" t="s">
        <v>50</v>
      </c>
      <c r="E6" s="62">
        <v>3</v>
      </c>
      <c r="F6" s="58" t="s">
        <v>50</v>
      </c>
    </row>
    <row r="7" spans="2:6" x14ac:dyDescent="0.2">
      <c r="B7" s="61">
        <v>4</v>
      </c>
      <c r="C7" s="57" t="s">
        <v>122</v>
      </c>
      <c r="E7" s="62">
        <v>4</v>
      </c>
      <c r="F7" s="58" t="s">
        <v>70</v>
      </c>
    </row>
    <row r="8" spans="2:6" x14ac:dyDescent="0.2">
      <c r="B8" s="61">
        <v>5</v>
      </c>
      <c r="C8" s="58" t="s">
        <v>70</v>
      </c>
      <c r="E8" s="62">
        <v>5</v>
      </c>
      <c r="F8" s="58" t="s">
        <v>122</v>
      </c>
    </row>
    <row r="9" spans="2:6" x14ac:dyDescent="0.2">
      <c r="B9" s="61">
        <v>5</v>
      </c>
      <c r="C9" s="59" t="s">
        <v>132</v>
      </c>
      <c r="E9" s="62">
        <v>6</v>
      </c>
      <c r="F9" s="58" t="s">
        <v>132</v>
      </c>
    </row>
    <row r="10" spans="2:6" x14ac:dyDescent="0.2">
      <c r="B10" s="61">
        <v>5</v>
      </c>
      <c r="C10" s="57" t="s">
        <v>88</v>
      </c>
      <c r="E10" s="62">
        <v>7</v>
      </c>
      <c r="F10" s="58" t="s">
        <v>66</v>
      </c>
    </row>
    <row r="11" spans="2:6" x14ac:dyDescent="0.2">
      <c r="B11" s="61">
        <v>5</v>
      </c>
      <c r="C11" s="57" t="s">
        <v>139</v>
      </c>
      <c r="E11" s="62">
        <v>8</v>
      </c>
      <c r="F11" s="58" t="s">
        <v>139</v>
      </c>
    </row>
    <row r="12" spans="2:6" x14ac:dyDescent="0.2">
      <c r="B12" s="61">
        <v>9</v>
      </c>
      <c r="C12" s="57" t="s">
        <v>66</v>
      </c>
      <c r="E12" s="62">
        <v>9</v>
      </c>
      <c r="F12" s="58" t="s">
        <v>53</v>
      </c>
    </row>
    <row r="13" spans="2:6" x14ac:dyDescent="0.2">
      <c r="B13" s="61">
        <v>10</v>
      </c>
      <c r="C13" s="57" t="s">
        <v>51</v>
      </c>
      <c r="E13" s="62">
        <v>9</v>
      </c>
      <c r="F13" s="58" t="s">
        <v>88</v>
      </c>
    </row>
    <row r="14" spans="2:6" x14ac:dyDescent="0.2">
      <c r="B14" s="61">
        <v>11</v>
      </c>
      <c r="C14" s="57" t="s">
        <v>135</v>
      </c>
      <c r="E14" s="62">
        <v>11</v>
      </c>
      <c r="F14" s="58" t="s">
        <v>51</v>
      </c>
    </row>
    <row r="15" spans="2:6" x14ac:dyDescent="0.2">
      <c r="B15" s="61">
        <v>12</v>
      </c>
      <c r="C15" s="57" t="s">
        <v>123</v>
      </c>
      <c r="E15" s="62">
        <v>12</v>
      </c>
      <c r="F15" s="58" t="s">
        <v>200</v>
      </c>
    </row>
    <row r="16" spans="2:6" x14ac:dyDescent="0.2">
      <c r="B16" s="61">
        <v>13</v>
      </c>
      <c r="C16" s="57" t="s">
        <v>371</v>
      </c>
      <c r="E16" s="62">
        <v>13</v>
      </c>
      <c r="F16" s="58" t="s">
        <v>135</v>
      </c>
    </row>
    <row r="17" spans="2:6" x14ac:dyDescent="0.2">
      <c r="B17" s="61">
        <v>14</v>
      </c>
      <c r="C17" s="59" t="s">
        <v>52</v>
      </c>
      <c r="E17" s="62">
        <v>14</v>
      </c>
      <c r="F17" s="58" t="s">
        <v>94</v>
      </c>
    </row>
    <row r="18" spans="2:6" x14ac:dyDescent="0.2">
      <c r="B18" s="61">
        <v>14</v>
      </c>
      <c r="C18" s="57" t="s">
        <v>94</v>
      </c>
      <c r="E18" s="62">
        <v>15</v>
      </c>
      <c r="F18" s="58" t="s">
        <v>133</v>
      </c>
    </row>
    <row r="19" spans="2:6" x14ac:dyDescent="0.2">
      <c r="B19" s="61">
        <v>16</v>
      </c>
      <c r="C19" s="57" t="s">
        <v>372</v>
      </c>
      <c r="E19" s="62">
        <v>16</v>
      </c>
      <c r="F19" s="58" t="s">
        <v>4</v>
      </c>
    </row>
    <row r="20" spans="2:6" x14ac:dyDescent="0.2">
      <c r="B20" s="61">
        <v>17</v>
      </c>
      <c r="C20" s="60" t="s">
        <v>474</v>
      </c>
      <c r="E20" s="62">
        <v>17</v>
      </c>
      <c r="F20" s="58" t="s">
        <v>128</v>
      </c>
    </row>
    <row r="21" spans="2:6" x14ac:dyDescent="0.2">
      <c r="B21" s="61">
        <v>18</v>
      </c>
      <c r="C21" s="57" t="s">
        <v>4</v>
      </c>
      <c r="E21" s="62">
        <v>18</v>
      </c>
      <c r="F21" s="58" t="s">
        <v>52</v>
      </c>
    </row>
    <row r="22" spans="2:6" x14ac:dyDescent="0.2">
      <c r="B22" s="61">
        <v>19</v>
      </c>
      <c r="C22" s="57" t="s">
        <v>126</v>
      </c>
      <c r="E22" s="62">
        <v>19</v>
      </c>
      <c r="F22" s="58" t="s">
        <v>207</v>
      </c>
    </row>
    <row r="23" spans="2:6" x14ac:dyDescent="0.2">
      <c r="B23" s="61">
        <v>20</v>
      </c>
      <c r="C23" s="57" t="s">
        <v>249</v>
      </c>
      <c r="E23" s="62">
        <v>20</v>
      </c>
      <c r="F23" s="60" t="s">
        <v>474</v>
      </c>
    </row>
    <row r="24" spans="2:6" x14ac:dyDescent="0.2">
      <c r="E24" s="62">
        <v>21</v>
      </c>
      <c r="F24" s="58" t="s">
        <v>231</v>
      </c>
    </row>
    <row r="25" spans="2:6" x14ac:dyDescent="0.2">
      <c r="E25" s="62">
        <v>22</v>
      </c>
      <c r="F25" s="58" t="s">
        <v>126</v>
      </c>
    </row>
    <row r="26" spans="2:6" x14ac:dyDescent="0.2">
      <c r="E26" s="62">
        <v>23</v>
      </c>
      <c r="F26" s="58" t="s">
        <v>360</v>
      </c>
    </row>
    <row r="27" spans="2:6" x14ac:dyDescent="0.2">
      <c r="E27" s="62">
        <v>23</v>
      </c>
      <c r="F27" s="58" t="s">
        <v>197</v>
      </c>
    </row>
    <row r="28" spans="2:6" x14ac:dyDescent="0.2">
      <c r="E28" s="62">
        <v>25</v>
      </c>
      <c r="F28" s="58" t="s">
        <v>695</v>
      </c>
    </row>
    <row r="29" spans="2:6" x14ac:dyDescent="0.2">
      <c r="E29" s="62">
        <v>26</v>
      </c>
      <c r="F29" s="58" t="s">
        <v>96</v>
      </c>
    </row>
    <row r="30" spans="2:6" x14ac:dyDescent="0.2">
      <c r="E30" s="62">
        <v>27</v>
      </c>
      <c r="F30" s="58" t="s">
        <v>689</v>
      </c>
    </row>
    <row r="31" spans="2:6" x14ac:dyDescent="0.2">
      <c r="E31" s="62">
        <v>28</v>
      </c>
      <c r="F31" s="58" t="s">
        <v>244</v>
      </c>
    </row>
    <row r="32" spans="2:6" x14ac:dyDescent="0.2">
      <c r="E32" s="62">
        <v>29</v>
      </c>
      <c r="F32" s="58" t="s">
        <v>496</v>
      </c>
    </row>
    <row r="33" spans="5:6" x14ac:dyDescent="0.2">
      <c r="E33" s="62">
        <v>29</v>
      </c>
      <c r="F33" s="58" t="s">
        <v>326</v>
      </c>
    </row>
    <row r="34" spans="5:6" x14ac:dyDescent="0.2">
      <c r="E34" s="62">
        <v>31</v>
      </c>
      <c r="F34" s="58" t="s">
        <v>684</v>
      </c>
    </row>
    <row r="35" spans="5:6" x14ac:dyDescent="0.2">
      <c r="E35" s="62">
        <v>32</v>
      </c>
      <c r="F35" s="58" t="s">
        <v>708</v>
      </c>
    </row>
    <row r="36" spans="5:6" x14ac:dyDescent="0.2">
      <c r="E36" s="62">
        <v>33</v>
      </c>
      <c r="F36" s="58" t="s">
        <v>129</v>
      </c>
    </row>
    <row r="37" spans="5:6" x14ac:dyDescent="0.2">
      <c r="E37" s="62">
        <v>33</v>
      </c>
      <c r="F37" s="58" t="s">
        <v>710</v>
      </c>
    </row>
  </sheetData>
  <sortState ref="E4:F37">
    <sortCondition ref="E4:E37"/>
  </sortState>
  <conditionalFormatting sqref="C4:C23">
    <cfRule type="expression" dxfId="7" priority="8" stopIfTrue="1">
      <formula>MOD(ROW(),2)=0</formula>
    </cfRule>
  </conditionalFormatting>
  <conditionalFormatting sqref="B4:B23">
    <cfRule type="expression" dxfId="6" priority="7" stopIfTrue="1">
      <formula>MOD(ROW(),2)=0</formula>
    </cfRule>
  </conditionalFormatting>
  <conditionalFormatting sqref="F6:F37">
    <cfRule type="expression" dxfId="5" priority="6" stopIfTrue="1">
      <formula>MOD(ROW(),2)=0</formula>
    </cfRule>
  </conditionalFormatting>
  <conditionalFormatting sqref="F21">
    <cfRule type="expression" dxfId="4" priority="5" stopIfTrue="1">
      <formula>MOD(ROW(),2)=0</formula>
    </cfRule>
  </conditionalFormatting>
  <conditionalFormatting sqref="F21">
    <cfRule type="expression" dxfId="3" priority="4" stopIfTrue="1">
      <formula>MOD(ROW(),2)=0</formula>
    </cfRule>
  </conditionalFormatting>
  <conditionalFormatting sqref="F4">
    <cfRule type="expression" dxfId="2" priority="3" stopIfTrue="1">
      <formula>MOD(ROW(),2)=0</formula>
    </cfRule>
  </conditionalFormatting>
  <conditionalFormatting sqref="F5">
    <cfRule type="expression" dxfId="1" priority="2" stopIfTrue="1">
      <formula>MOD(ROW(),2)=0</formula>
    </cfRule>
  </conditionalFormatting>
  <conditionalFormatting sqref="E4:E37">
    <cfRule type="expression" dxfId="0" priority="1" stopIfTrue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76"/>
  <sheetViews>
    <sheetView topLeftCell="D1" workbookViewId="0">
      <selection activeCell="N2" sqref="N2:N47"/>
    </sheetView>
  </sheetViews>
  <sheetFormatPr defaultColWidth="17.7109375" defaultRowHeight="12.75" x14ac:dyDescent="0.2"/>
  <cols>
    <col min="1" max="1" width="23.42578125" bestFit="1" customWidth="1"/>
    <col min="2" max="2" width="9.7109375" bestFit="1" customWidth="1"/>
    <col min="3" max="3" width="19.42578125" bestFit="1" customWidth="1"/>
    <col min="4" max="4" width="29.28515625" bestFit="1" customWidth="1"/>
    <col min="5" max="6" width="12.140625" bestFit="1" customWidth="1"/>
    <col min="7" max="7" width="4" bestFit="1" customWidth="1"/>
    <col min="11" max="11" width="7.28515625" bestFit="1" customWidth="1"/>
    <col min="12" max="12" width="10.5703125" bestFit="1" customWidth="1"/>
    <col min="13" max="13" width="20.5703125" bestFit="1" customWidth="1"/>
    <col min="14" max="14" width="2.7109375" bestFit="1" customWidth="1"/>
  </cols>
  <sheetData>
    <row r="2" spans="1:16" x14ac:dyDescent="0.2">
      <c r="A2" t="s">
        <v>293</v>
      </c>
      <c r="B2" t="s">
        <v>1064</v>
      </c>
      <c r="C2" t="s">
        <v>1065</v>
      </c>
      <c r="D2" t="s">
        <v>139</v>
      </c>
      <c r="E2" t="s">
        <v>189</v>
      </c>
      <c r="F2" t="s">
        <v>189</v>
      </c>
      <c r="G2">
        <v>1</v>
      </c>
      <c r="J2" t="s">
        <v>292</v>
      </c>
      <c r="M2" t="s">
        <v>88</v>
      </c>
      <c r="N2">
        <v>1</v>
      </c>
      <c r="O2" t="s">
        <v>188</v>
      </c>
      <c r="P2" t="s">
        <v>217</v>
      </c>
    </row>
    <row r="3" spans="1:16" x14ac:dyDescent="0.2">
      <c r="A3" t="s">
        <v>294</v>
      </c>
      <c r="B3" t="s">
        <v>1066</v>
      </c>
      <c r="C3" t="s">
        <v>1067</v>
      </c>
      <c r="D3" t="s">
        <v>192</v>
      </c>
      <c r="E3" t="s">
        <v>189</v>
      </c>
      <c r="F3" t="s">
        <v>189</v>
      </c>
      <c r="G3">
        <v>2</v>
      </c>
      <c r="J3" t="s">
        <v>1491</v>
      </c>
      <c r="M3" t="s">
        <v>88</v>
      </c>
      <c r="N3">
        <v>2</v>
      </c>
      <c r="O3" t="s">
        <v>188</v>
      </c>
      <c r="P3" t="s">
        <v>217</v>
      </c>
    </row>
    <row r="4" spans="1:16" x14ac:dyDescent="0.2">
      <c r="A4" t="s">
        <v>1351</v>
      </c>
      <c r="B4" t="s">
        <v>1068</v>
      </c>
      <c r="C4" t="s">
        <v>1069</v>
      </c>
      <c r="E4" t="s">
        <v>189</v>
      </c>
      <c r="F4" t="s">
        <v>189</v>
      </c>
      <c r="G4">
        <v>3</v>
      </c>
      <c r="J4" t="s">
        <v>596</v>
      </c>
      <c r="M4" t="s">
        <v>187</v>
      </c>
      <c r="N4">
        <v>3</v>
      </c>
      <c r="O4" t="s">
        <v>188</v>
      </c>
      <c r="P4" t="s">
        <v>217</v>
      </c>
    </row>
    <row r="5" spans="1:16" x14ac:dyDescent="0.2">
      <c r="A5" t="s">
        <v>1352</v>
      </c>
      <c r="B5" t="s">
        <v>1064</v>
      </c>
      <c r="C5" t="s">
        <v>1070</v>
      </c>
      <c r="E5" t="s">
        <v>190</v>
      </c>
      <c r="F5" t="s">
        <v>190</v>
      </c>
      <c r="G5">
        <v>4</v>
      </c>
      <c r="J5" t="s">
        <v>740</v>
      </c>
      <c r="M5" t="s">
        <v>88</v>
      </c>
      <c r="N5">
        <v>4</v>
      </c>
      <c r="O5" t="s">
        <v>188</v>
      </c>
      <c r="P5" t="s">
        <v>217</v>
      </c>
    </row>
    <row r="6" spans="1:16" x14ac:dyDescent="0.2">
      <c r="A6" t="s">
        <v>215</v>
      </c>
      <c r="B6" t="s">
        <v>1071</v>
      </c>
      <c r="C6" t="s">
        <v>1072</v>
      </c>
      <c r="D6" t="s">
        <v>192</v>
      </c>
      <c r="E6" t="s">
        <v>190</v>
      </c>
      <c r="F6" t="s">
        <v>190</v>
      </c>
      <c r="G6">
        <v>5</v>
      </c>
      <c r="J6" t="s">
        <v>692</v>
      </c>
      <c r="M6" t="s">
        <v>122</v>
      </c>
      <c r="N6">
        <v>5</v>
      </c>
      <c r="O6" t="s">
        <v>188</v>
      </c>
      <c r="P6" t="s">
        <v>1349</v>
      </c>
    </row>
    <row r="7" spans="1:16" x14ac:dyDescent="0.2">
      <c r="A7" t="s">
        <v>1353</v>
      </c>
      <c r="B7" t="s">
        <v>1073</v>
      </c>
      <c r="C7" t="s">
        <v>1074</v>
      </c>
      <c r="D7" t="s">
        <v>139</v>
      </c>
      <c r="E7" t="s">
        <v>189</v>
      </c>
      <c r="F7" t="s">
        <v>189</v>
      </c>
      <c r="G7">
        <v>6</v>
      </c>
      <c r="J7" t="s">
        <v>1492</v>
      </c>
      <c r="M7" t="s">
        <v>52</v>
      </c>
      <c r="N7">
        <v>6</v>
      </c>
      <c r="O7" t="s">
        <v>188</v>
      </c>
      <c r="P7" t="s">
        <v>1349</v>
      </c>
    </row>
    <row r="8" spans="1:16" x14ac:dyDescent="0.2">
      <c r="A8" t="s">
        <v>222</v>
      </c>
      <c r="B8" t="s">
        <v>1075</v>
      </c>
      <c r="C8" t="s">
        <v>1076</v>
      </c>
      <c r="D8" t="s">
        <v>139</v>
      </c>
      <c r="E8" t="s">
        <v>189</v>
      </c>
      <c r="F8" t="s">
        <v>189</v>
      </c>
      <c r="G8">
        <v>7</v>
      </c>
      <c r="J8" t="s">
        <v>610</v>
      </c>
      <c r="M8" t="s">
        <v>132</v>
      </c>
      <c r="N8">
        <v>7</v>
      </c>
      <c r="O8" t="s">
        <v>188</v>
      </c>
      <c r="P8" t="s">
        <v>217</v>
      </c>
    </row>
    <row r="9" spans="1:16" x14ac:dyDescent="0.2">
      <c r="A9" t="s">
        <v>1354</v>
      </c>
      <c r="B9" t="s">
        <v>1077</v>
      </c>
      <c r="C9" t="s">
        <v>1078</v>
      </c>
      <c r="D9" t="s">
        <v>138</v>
      </c>
      <c r="E9" t="s">
        <v>189</v>
      </c>
      <c r="F9" t="s">
        <v>189</v>
      </c>
      <c r="G9">
        <v>8</v>
      </c>
      <c r="J9" t="s">
        <v>1493</v>
      </c>
      <c r="N9">
        <v>8</v>
      </c>
      <c r="O9" t="s">
        <v>188</v>
      </c>
      <c r="P9" t="s">
        <v>217</v>
      </c>
    </row>
    <row r="10" spans="1:16" x14ac:dyDescent="0.2">
      <c r="A10" t="s">
        <v>1355</v>
      </c>
      <c r="B10" t="s">
        <v>1079</v>
      </c>
      <c r="C10" t="s">
        <v>1080</v>
      </c>
      <c r="D10" t="s">
        <v>192</v>
      </c>
      <c r="E10" t="s">
        <v>189</v>
      </c>
      <c r="F10" t="s">
        <v>189</v>
      </c>
      <c r="G10">
        <v>9</v>
      </c>
      <c r="J10" t="s">
        <v>1494</v>
      </c>
      <c r="M10" t="s">
        <v>132</v>
      </c>
      <c r="N10">
        <v>9</v>
      </c>
      <c r="O10" t="s">
        <v>188</v>
      </c>
      <c r="P10" t="s">
        <v>217</v>
      </c>
    </row>
    <row r="11" spans="1:16" x14ac:dyDescent="0.2">
      <c r="A11" t="s">
        <v>1356</v>
      </c>
      <c r="B11" t="s">
        <v>1081</v>
      </c>
      <c r="C11" t="s">
        <v>1082</v>
      </c>
      <c r="D11" t="s">
        <v>51</v>
      </c>
      <c r="E11" t="s">
        <v>189</v>
      </c>
      <c r="F11" t="s">
        <v>189</v>
      </c>
      <c r="G11">
        <v>10</v>
      </c>
      <c r="J11" t="s">
        <v>1495</v>
      </c>
      <c r="M11" t="s">
        <v>1350</v>
      </c>
      <c r="N11">
        <v>10</v>
      </c>
      <c r="O11" t="s">
        <v>188</v>
      </c>
      <c r="P11" t="s">
        <v>217</v>
      </c>
    </row>
    <row r="12" spans="1:16" x14ac:dyDescent="0.2">
      <c r="A12" t="s">
        <v>1357</v>
      </c>
      <c r="B12" t="s">
        <v>1083</v>
      </c>
      <c r="C12" t="s">
        <v>1084</v>
      </c>
      <c r="D12" t="s">
        <v>138</v>
      </c>
      <c r="E12" t="s">
        <v>189</v>
      </c>
      <c r="F12" t="s">
        <v>189</v>
      </c>
      <c r="G12">
        <v>11</v>
      </c>
      <c r="J12" t="s">
        <v>603</v>
      </c>
      <c r="M12" t="s">
        <v>132</v>
      </c>
      <c r="N12">
        <v>11</v>
      </c>
      <c r="O12" t="s">
        <v>188</v>
      </c>
      <c r="P12" t="s">
        <v>217</v>
      </c>
    </row>
    <row r="13" spans="1:16" x14ac:dyDescent="0.2">
      <c r="A13" t="s">
        <v>295</v>
      </c>
      <c r="B13" t="s">
        <v>1085</v>
      </c>
      <c r="C13" t="s">
        <v>1086</v>
      </c>
      <c r="D13" t="s">
        <v>138</v>
      </c>
      <c r="E13" t="s">
        <v>189</v>
      </c>
      <c r="F13" t="s">
        <v>189</v>
      </c>
      <c r="G13">
        <v>12</v>
      </c>
      <c r="J13" t="s">
        <v>1496</v>
      </c>
      <c r="M13" t="s">
        <v>219</v>
      </c>
      <c r="N13">
        <v>12</v>
      </c>
      <c r="O13" t="s">
        <v>188</v>
      </c>
      <c r="P13" t="s">
        <v>217</v>
      </c>
    </row>
    <row r="14" spans="1:16" x14ac:dyDescent="0.2">
      <c r="A14" t="s">
        <v>301</v>
      </c>
      <c r="B14" t="s">
        <v>1087</v>
      </c>
      <c r="C14" t="s">
        <v>1088</v>
      </c>
      <c r="D14" t="s">
        <v>51</v>
      </c>
      <c r="E14" t="s">
        <v>190</v>
      </c>
      <c r="F14" t="s">
        <v>190</v>
      </c>
      <c r="G14">
        <v>13</v>
      </c>
      <c r="J14" t="s">
        <v>1497</v>
      </c>
      <c r="M14" t="s">
        <v>132</v>
      </c>
      <c r="N14">
        <v>13</v>
      </c>
      <c r="O14" t="s">
        <v>188</v>
      </c>
      <c r="P14" t="s">
        <v>217</v>
      </c>
    </row>
    <row r="15" spans="1:16" x14ac:dyDescent="0.2">
      <c r="A15" t="s">
        <v>1358</v>
      </c>
      <c r="B15" t="s">
        <v>1089</v>
      </c>
      <c r="C15" t="s">
        <v>1090</v>
      </c>
      <c r="E15" t="s">
        <v>189</v>
      </c>
      <c r="F15" t="s">
        <v>189</v>
      </c>
      <c r="G15">
        <v>14</v>
      </c>
      <c r="J15" t="s">
        <v>298</v>
      </c>
      <c r="M15" t="s">
        <v>88</v>
      </c>
      <c r="N15">
        <v>14</v>
      </c>
      <c r="O15" t="s">
        <v>194</v>
      </c>
      <c r="P15" t="s">
        <v>217</v>
      </c>
    </row>
    <row r="16" spans="1:16" x14ac:dyDescent="0.2">
      <c r="A16" t="s">
        <v>303</v>
      </c>
      <c r="B16" t="s">
        <v>1091</v>
      </c>
      <c r="C16" t="s">
        <v>1092</v>
      </c>
      <c r="D16" t="s">
        <v>66</v>
      </c>
      <c r="E16" t="s">
        <v>190</v>
      </c>
      <c r="F16" t="s">
        <v>190</v>
      </c>
      <c r="G16">
        <v>15</v>
      </c>
      <c r="J16" t="s">
        <v>1498</v>
      </c>
      <c r="M16" t="s">
        <v>52</v>
      </c>
      <c r="N16">
        <v>15</v>
      </c>
      <c r="O16" t="s">
        <v>188</v>
      </c>
      <c r="P16" t="s">
        <v>1349</v>
      </c>
    </row>
    <row r="17" spans="1:16" x14ac:dyDescent="0.2">
      <c r="A17" t="s">
        <v>237</v>
      </c>
      <c r="B17" t="s">
        <v>1093</v>
      </c>
      <c r="C17" t="s">
        <v>1094</v>
      </c>
      <c r="D17" t="s">
        <v>132</v>
      </c>
      <c r="E17" t="s">
        <v>189</v>
      </c>
      <c r="F17" t="s">
        <v>189</v>
      </c>
      <c r="G17">
        <v>16</v>
      </c>
      <c r="J17" t="s">
        <v>1499</v>
      </c>
      <c r="M17" t="s">
        <v>249</v>
      </c>
      <c r="N17">
        <v>16</v>
      </c>
      <c r="O17" t="s">
        <v>188</v>
      </c>
      <c r="P17" t="s">
        <v>217</v>
      </c>
    </row>
    <row r="18" spans="1:16" x14ac:dyDescent="0.2">
      <c r="A18" t="s">
        <v>1359</v>
      </c>
      <c r="B18" t="s">
        <v>1095</v>
      </c>
      <c r="C18" t="s">
        <v>1096</v>
      </c>
      <c r="D18" t="s">
        <v>122</v>
      </c>
      <c r="E18" t="s">
        <v>190</v>
      </c>
      <c r="F18" t="s">
        <v>190</v>
      </c>
      <c r="G18">
        <v>17</v>
      </c>
      <c r="J18" t="s">
        <v>1500</v>
      </c>
      <c r="M18" t="s">
        <v>88</v>
      </c>
      <c r="N18">
        <v>17</v>
      </c>
      <c r="O18" t="s">
        <v>188</v>
      </c>
      <c r="P18" t="s">
        <v>1349</v>
      </c>
    </row>
    <row r="19" spans="1:16" x14ac:dyDescent="0.2">
      <c r="A19" t="s">
        <v>1360</v>
      </c>
      <c r="B19" t="s">
        <v>1097</v>
      </c>
      <c r="C19" t="s">
        <v>1098</v>
      </c>
      <c r="D19" t="s">
        <v>135</v>
      </c>
      <c r="E19" t="s">
        <v>189</v>
      </c>
      <c r="F19" t="s">
        <v>189</v>
      </c>
      <c r="G19">
        <v>18</v>
      </c>
      <c r="J19" t="s">
        <v>1501</v>
      </c>
      <c r="M19" t="s">
        <v>228</v>
      </c>
      <c r="N19">
        <v>18</v>
      </c>
      <c r="O19" t="s">
        <v>188</v>
      </c>
      <c r="P19" t="s">
        <v>1349</v>
      </c>
    </row>
    <row r="20" spans="1:16" x14ac:dyDescent="0.2">
      <c r="A20" t="s">
        <v>1361</v>
      </c>
      <c r="B20" t="s">
        <v>1099</v>
      </c>
      <c r="C20" t="s">
        <v>1100</v>
      </c>
      <c r="E20" t="s">
        <v>190</v>
      </c>
      <c r="F20" t="s">
        <v>190</v>
      </c>
      <c r="G20">
        <v>19</v>
      </c>
      <c r="J20" t="s">
        <v>308</v>
      </c>
      <c r="M20" t="s">
        <v>88</v>
      </c>
      <c r="N20">
        <v>19</v>
      </c>
      <c r="O20" t="s">
        <v>194</v>
      </c>
      <c r="P20" t="s">
        <v>217</v>
      </c>
    </row>
    <row r="21" spans="1:16" x14ac:dyDescent="0.2">
      <c r="A21" t="s">
        <v>1362</v>
      </c>
      <c r="B21" t="s">
        <v>1101</v>
      </c>
      <c r="C21" t="s">
        <v>1102</v>
      </c>
      <c r="E21" t="s">
        <v>190</v>
      </c>
      <c r="F21" t="s">
        <v>190</v>
      </c>
      <c r="G21">
        <v>20</v>
      </c>
      <c r="J21" t="s">
        <v>1502</v>
      </c>
      <c r="M21" t="s">
        <v>132</v>
      </c>
      <c r="N21">
        <v>20</v>
      </c>
      <c r="O21" t="s">
        <v>188</v>
      </c>
      <c r="P21" t="s">
        <v>217</v>
      </c>
    </row>
    <row r="22" spans="1:16" x14ac:dyDescent="0.2">
      <c r="A22" t="s">
        <v>1363</v>
      </c>
      <c r="B22" t="s">
        <v>1103</v>
      </c>
      <c r="C22" t="s">
        <v>1104</v>
      </c>
      <c r="E22" t="s">
        <v>189</v>
      </c>
      <c r="F22" t="s">
        <v>189</v>
      </c>
      <c r="G22">
        <v>21</v>
      </c>
      <c r="J22" t="s">
        <v>1503</v>
      </c>
      <c r="N22">
        <v>21</v>
      </c>
      <c r="O22" t="s">
        <v>188</v>
      </c>
      <c r="P22" t="s">
        <v>217</v>
      </c>
    </row>
    <row r="23" spans="1:16" x14ac:dyDescent="0.2">
      <c r="A23" t="s">
        <v>1364</v>
      </c>
      <c r="B23" t="s">
        <v>1093</v>
      </c>
      <c r="C23" t="s">
        <v>1105</v>
      </c>
      <c r="E23" t="s">
        <v>189</v>
      </c>
      <c r="F23" t="s">
        <v>189</v>
      </c>
      <c r="G23">
        <v>22</v>
      </c>
      <c r="J23" t="s">
        <v>1504</v>
      </c>
      <c r="N23">
        <v>22</v>
      </c>
      <c r="O23" t="s">
        <v>188</v>
      </c>
      <c r="P23" t="s">
        <v>217</v>
      </c>
    </row>
    <row r="24" spans="1:16" x14ac:dyDescent="0.2">
      <c r="A24" t="s">
        <v>297</v>
      </c>
      <c r="B24" t="s">
        <v>1101</v>
      </c>
      <c r="C24" t="s">
        <v>1106</v>
      </c>
      <c r="D24" t="s">
        <v>122</v>
      </c>
      <c r="E24" t="s">
        <v>190</v>
      </c>
      <c r="F24" t="s">
        <v>190</v>
      </c>
      <c r="G24">
        <v>23</v>
      </c>
      <c r="J24" t="s">
        <v>1505</v>
      </c>
      <c r="M24" t="s">
        <v>52</v>
      </c>
      <c r="N24">
        <v>23</v>
      </c>
      <c r="O24" t="s">
        <v>188</v>
      </c>
      <c r="P24" t="s">
        <v>217</v>
      </c>
    </row>
    <row r="25" spans="1:16" x14ac:dyDescent="0.2">
      <c r="A25" t="s">
        <v>1365</v>
      </c>
      <c r="B25" t="s">
        <v>1079</v>
      </c>
      <c r="C25" t="s">
        <v>1107</v>
      </c>
      <c r="E25" t="s">
        <v>189</v>
      </c>
      <c r="F25" t="s">
        <v>189</v>
      </c>
      <c r="G25">
        <v>24</v>
      </c>
      <c r="J25" t="s">
        <v>1506</v>
      </c>
      <c r="M25" t="s">
        <v>132</v>
      </c>
      <c r="N25">
        <v>24</v>
      </c>
      <c r="O25" t="s">
        <v>188</v>
      </c>
      <c r="P25" t="s">
        <v>217</v>
      </c>
    </row>
    <row r="26" spans="1:16" x14ac:dyDescent="0.2">
      <c r="A26" t="s">
        <v>792</v>
      </c>
      <c r="B26" t="s">
        <v>1108</v>
      </c>
      <c r="C26" t="s">
        <v>1109</v>
      </c>
      <c r="D26" t="s">
        <v>66</v>
      </c>
      <c r="E26" t="s">
        <v>190</v>
      </c>
      <c r="F26" t="s">
        <v>190</v>
      </c>
      <c r="G26">
        <v>25</v>
      </c>
      <c r="J26" t="s">
        <v>1507</v>
      </c>
      <c r="M26" t="s">
        <v>219</v>
      </c>
      <c r="N26">
        <v>25</v>
      </c>
      <c r="O26" t="s">
        <v>188</v>
      </c>
      <c r="P26" t="s">
        <v>217</v>
      </c>
    </row>
    <row r="27" spans="1:16" x14ac:dyDescent="0.2">
      <c r="A27" t="s">
        <v>1366</v>
      </c>
      <c r="B27" t="s">
        <v>1073</v>
      </c>
      <c r="C27" t="s">
        <v>1110</v>
      </c>
      <c r="D27" t="s">
        <v>192</v>
      </c>
      <c r="E27" t="s">
        <v>189</v>
      </c>
      <c r="F27" t="s">
        <v>189</v>
      </c>
      <c r="G27">
        <v>26</v>
      </c>
      <c r="J27" t="s">
        <v>1508</v>
      </c>
      <c r="M27" t="s">
        <v>228</v>
      </c>
      <c r="N27">
        <v>26</v>
      </c>
      <c r="O27" t="s">
        <v>188</v>
      </c>
      <c r="P27" t="s">
        <v>217</v>
      </c>
    </row>
    <row r="28" spans="1:16" x14ac:dyDescent="0.2">
      <c r="A28" t="s">
        <v>224</v>
      </c>
      <c r="B28" t="s">
        <v>1075</v>
      </c>
      <c r="C28" t="s">
        <v>1111</v>
      </c>
      <c r="E28" t="s">
        <v>189</v>
      </c>
      <c r="F28" t="s">
        <v>189</v>
      </c>
      <c r="G28">
        <v>27</v>
      </c>
      <c r="J28" t="s">
        <v>817</v>
      </c>
      <c r="M28" t="s">
        <v>219</v>
      </c>
      <c r="N28">
        <v>27</v>
      </c>
      <c r="O28" t="s">
        <v>188</v>
      </c>
      <c r="P28" t="s">
        <v>217</v>
      </c>
    </row>
    <row r="29" spans="1:16" x14ac:dyDescent="0.2">
      <c r="A29" t="s">
        <v>1367</v>
      </c>
      <c r="B29" t="s">
        <v>1112</v>
      </c>
      <c r="C29" t="s">
        <v>1113</v>
      </c>
      <c r="D29" t="s">
        <v>138</v>
      </c>
      <c r="E29" t="s">
        <v>190</v>
      </c>
      <c r="F29" t="s">
        <v>190</v>
      </c>
      <c r="G29">
        <v>28</v>
      </c>
      <c r="J29" t="s">
        <v>1509</v>
      </c>
      <c r="N29">
        <v>28</v>
      </c>
      <c r="O29" t="s">
        <v>188</v>
      </c>
      <c r="P29" t="s">
        <v>1349</v>
      </c>
    </row>
    <row r="30" spans="1:16" x14ac:dyDescent="0.2">
      <c r="A30" t="s">
        <v>1368</v>
      </c>
      <c r="B30" t="s">
        <v>1114</v>
      </c>
      <c r="C30" t="s">
        <v>595</v>
      </c>
      <c r="D30" t="s">
        <v>192</v>
      </c>
      <c r="E30" t="s">
        <v>189</v>
      </c>
      <c r="F30" t="s">
        <v>189</v>
      </c>
      <c r="G30">
        <v>29</v>
      </c>
      <c r="J30" t="s">
        <v>1510</v>
      </c>
      <c r="M30" t="s">
        <v>238</v>
      </c>
      <c r="N30">
        <v>29</v>
      </c>
      <c r="O30" t="s">
        <v>188</v>
      </c>
      <c r="P30" t="s">
        <v>1349</v>
      </c>
    </row>
    <row r="31" spans="1:16" x14ac:dyDescent="0.2">
      <c r="A31" t="s">
        <v>1369</v>
      </c>
      <c r="B31" t="s">
        <v>1068</v>
      </c>
      <c r="C31" t="s">
        <v>1115</v>
      </c>
      <c r="D31" t="s">
        <v>144</v>
      </c>
      <c r="E31" t="s">
        <v>189</v>
      </c>
      <c r="F31" t="s">
        <v>189</v>
      </c>
      <c r="G31">
        <v>30</v>
      </c>
      <c r="J31" t="s">
        <v>1511</v>
      </c>
      <c r="N31">
        <v>30</v>
      </c>
      <c r="O31" t="s">
        <v>188</v>
      </c>
      <c r="P31" t="s">
        <v>217</v>
      </c>
    </row>
    <row r="32" spans="1:16" x14ac:dyDescent="0.2">
      <c r="A32" t="s">
        <v>1370</v>
      </c>
      <c r="B32" t="s">
        <v>1116</v>
      </c>
      <c r="C32" t="s">
        <v>1117</v>
      </c>
      <c r="D32" t="s">
        <v>138</v>
      </c>
      <c r="E32" t="s">
        <v>189</v>
      </c>
      <c r="F32" t="s">
        <v>189</v>
      </c>
      <c r="G32">
        <v>31</v>
      </c>
      <c r="J32" t="s">
        <v>1512</v>
      </c>
      <c r="M32" t="s">
        <v>238</v>
      </c>
      <c r="N32">
        <v>31</v>
      </c>
      <c r="O32" t="s">
        <v>188</v>
      </c>
      <c r="P32" t="s">
        <v>1349</v>
      </c>
    </row>
    <row r="33" spans="1:16" x14ac:dyDescent="0.2">
      <c r="A33" t="s">
        <v>1371</v>
      </c>
      <c r="B33" t="s">
        <v>1118</v>
      </c>
      <c r="C33" t="s">
        <v>1119</v>
      </c>
      <c r="D33" t="s">
        <v>138</v>
      </c>
      <c r="E33" t="s">
        <v>190</v>
      </c>
      <c r="F33" t="s">
        <v>190</v>
      </c>
      <c r="G33">
        <v>32</v>
      </c>
      <c r="J33" t="s">
        <v>1513</v>
      </c>
      <c r="M33" t="s">
        <v>132</v>
      </c>
      <c r="N33">
        <v>32</v>
      </c>
      <c r="O33" t="s">
        <v>194</v>
      </c>
      <c r="P33" t="s">
        <v>217</v>
      </c>
    </row>
    <row r="34" spans="1:16" x14ac:dyDescent="0.2">
      <c r="A34" t="s">
        <v>1372</v>
      </c>
      <c r="B34" t="s">
        <v>1120</v>
      </c>
      <c r="C34" t="s">
        <v>1121</v>
      </c>
      <c r="D34" t="s">
        <v>192</v>
      </c>
      <c r="E34" t="s">
        <v>189</v>
      </c>
      <c r="F34" t="s">
        <v>189</v>
      </c>
      <c r="G34">
        <v>33</v>
      </c>
      <c r="J34" t="s">
        <v>1514</v>
      </c>
      <c r="N34">
        <v>33</v>
      </c>
      <c r="O34" t="s">
        <v>188</v>
      </c>
      <c r="P34" t="s">
        <v>1349</v>
      </c>
    </row>
    <row r="35" spans="1:16" x14ac:dyDescent="0.2">
      <c r="A35" t="s">
        <v>692</v>
      </c>
      <c r="B35" t="s">
        <v>1101</v>
      </c>
      <c r="C35" t="s">
        <v>1122</v>
      </c>
      <c r="D35" t="s">
        <v>122</v>
      </c>
      <c r="E35" t="s">
        <v>190</v>
      </c>
      <c r="F35" t="s">
        <v>190</v>
      </c>
      <c r="G35">
        <v>34</v>
      </c>
      <c r="J35" t="s">
        <v>1515</v>
      </c>
      <c r="M35" t="s">
        <v>238</v>
      </c>
      <c r="N35">
        <v>34</v>
      </c>
      <c r="O35" t="s">
        <v>188</v>
      </c>
      <c r="P35" t="s">
        <v>1349</v>
      </c>
    </row>
    <row r="36" spans="1:16" x14ac:dyDescent="0.2">
      <c r="A36" t="s">
        <v>296</v>
      </c>
      <c r="B36" t="s">
        <v>1123</v>
      </c>
      <c r="C36" t="s">
        <v>1124</v>
      </c>
      <c r="D36" t="s">
        <v>139</v>
      </c>
      <c r="E36" t="s">
        <v>195</v>
      </c>
      <c r="F36" t="s">
        <v>195</v>
      </c>
      <c r="G36">
        <v>35</v>
      </c>
      <c r="J36" t="s">
        <v>1516</v>
      </c>
      <c r="M36" t="s">
        <v>52</v>
      </c>
      <c r="N36">
        <v>35</v>
      </c>
      <c r="O36" t="s">
        <v>188</v>
      </c>
      <c r="P36" t="s">
        <v>1349</v>
      </c>
    </row>
    <row r="37" spans="1:16" x14ac:dyDescent="0.2">
      <c r="A37" t="s">
        <v>1373</v>
      </c>
      <c r="B37" t="s">
        <v>1125</v>
      </c>
      <c r="C37" t="s">
        <v>1126</v>
      </c>
      <c r="D37" t="s">
        <v>138</v>
      </c>
      <c r="E37" t="s">
        <v>190</v>
      </c>
      <c r="F37" t="s">
        <v>190</v>
      </c>
      <c r="G37">
        <v>36</v>
      </c>
      <c r="J37" t="s">
        <v>1517</v>
      </c>
      <c r="M37" t="s">
        <v>132</v>
      </c>
      <c r="N37">
        <v>36</v>
      </c>
      <c r="O37" t="s">
        <v>188</v>
      </c>
      <c r="P37" t="s">
        <v>217</v>
      </c>
    </row>
    <row r="38" spans="1:16" x14ac:dyDescent="0.2">
      <c r="A38" t="s">
        <v>793</v>
      </c>
      <c r="B38" t="s">
        <v>1097</v>
      </c>
      <c r="C38" t="s">
        <v>1127</v>
      </c>
      <c r="E38" t="s">
        <v>190</v>
      </c>
      <c r="F38" t="s">
        <v>190</v>
      </c>
      <c r="G38">
        <v>37</v>
      </c>
      <c r="J38" t="s">
        <v>1518</v>
      </c>
      <c r="M38" t="s">
        <v>52</v>
      </c>
      <c r="N38">
        <v>37</v>
      </c>
      <c r="O38" t="s">
        <v>194</v>
      </c>
      <c r="P38" t="s">
        <v>217</v>
      </c>
    </row>
    <row r="39" spans="1:16" x14ac:dyDescent="0.2">
      <c r="A39" t="s">
        <v>1374</v>
      </c>
      <c r="B39" t="s">
        <v>1128</v>
      </c>
      <c r="C39" t="s">
        <v>1129</v>
      </c>
      <c r="D39" t="s">
        <v>192</v>
      </c>
      <c r="E39" t="s">
        <v>189</v>
      </c>
      <c r="F39" t="s">
        <v>189</v>
      </c>
      <c r="G39">
        <v>38</v>
      </c>
      <c r="J39" t="s">
        <v>1519</v>
      </c>
      <c r="M39" t="s">
        <v>238</v>
      </c>
      <c r="N39">
        <v>38</v>
      </c>
      <c r="O39" t="s">
        <v>188</v>
      </c>
      <c r="P39" t="s">
        <v>1349</v>
      </c>
    </row>
    <row r="40" spans="1:16" x14ac:dyDescent="0.2">
      <c r="A40" t="s">
        <v>1375</v>
      </c>
      <c r="B40" t="s">
        <v>1097</v>
      </c>
      <c r="C40" t="s">
        <v>1130</v>
      </c>
      <c r="E40" t="s">
        <v>189</v>
      </c>
      <c r="F40" t="s">
        <v>189</v>
      </c>
      <c r="G40">
        <v>39</v>
      </c>
      <c r="J40" t="s">
        <v>1520</v>
      </c>
      <c r="M40" t="s">
        <v>238</v>
      </c>
      <c r="N40">
        <v>39</v>
      </c>
      <c r="O40" t="s">
        <v>194</v>
      </c>
      <c r="P40" t="s">
        <v>217</v>
      </c>
    </row>
    <row r="41" spans="1:16" x14ac:dyDescent="0.2">
      <c r="A41" t="s">
        <v>1376</v>
      </c>
      <c r="B41" t="s">
        <v>1131</v>
      </c>
      <c r="C41" t="s">
        <v>1132</v>
      </c>
      <c r="D41" t="s">
        <v>192</v>
      </c>
      <c r="E41" t="s">
        <v>189</v>
      </c>
      <c r="F41" t="s">
        <v>189</v>
      </c>
      <c r="G41">
        <v>40</v>
      </c>
      <c r="J41" t="s">
        <v>1521</v>
      </c>
      <c r="N41">
        <v>40</v>
      </c>
      <c r="O41" t="s">
        <v>188</v>
      </c>
      <c r="P41" t="s">
        <v>1349</v>
      </c>
    </row>
    <row r="42" spans="1:16" x14ac:dyDescent="0.2">
      <c r="A42" t="s">
        <v>1377</v>
      </c>
      <c r="B42" t="s">
        <v>1133</v>
      </c>
      <c r="C42" t="s">
        <v>1134</v>
      </c>
      <c r="D42" t="s">
        <v>122</v>
      </c>
      <c r="E42" t="s">
        <v>189</v>
      </c>
      <c r="F42" t="s">
        <v>189</v>
      </c>
      <c r="G42">
        <v>41</v>
      </c>
      <c r="J42" t="s">
        <v>1522</v>
      </c>
      <c r="M42" t="s">
        <v>219</v>
      </c>
      <c r="N42">
        <v>41</v>
      </c>
      <c r="O42" t="s">
        <v>194</v>
      </c>
      <c r="P42" t="s">
        <v>217</v>
      </c>
    </row>
    <row r="43" spans="1:16" x14ac:dyDescent="0.2">
      <c r="A43" t="s">
        <v>1378</v>
      </c>
      <c r="B43" t="s">
        <v>1091</v>
      </c>
      <c r="C43" t="s">
        <v>1135</v>
      </c>
      <c r="D43" t="s">
        <v>122</v>
      </c>
      <c r="E43" t="s">
        <v>189</v>
      </c>
      <c r="F43" t="s">
        <v>189</v>
      </c>
      <c r="G43">
        <v>42</v>
      </c>
      <c r="J43" t="s">
        <v>1523</v>
      </c>
      <c r="N43">
        <v>42</v>
      </c>
      <c r="O43" t="s">
        <v>188</v>
      </c>
      <c r="P43" t="s">
        <v>217</v>
      </c>
    </row>
    <row r="44" spans="1:16" x14ac:dyDescent="0.2">
      <c r="A44" t="s">
        <v>1379</v>
      </c>
      <c r="B44" t="s">
        <v>1136</v>
      </c>
      <c r="C44" t="s">
        <v>1137</v>
      </c>
      <c r="D44" t="s">
        <v>192</v>
      </c>
      <c r="E44" t="s">
        <v>189</v>
      </c>
      <c r="F44" t="s">
        <v>189</v>
      </c>
      <c r="G44">
        <v>43</v>
      </c>
      <c r="J44" t="s">
        <v>1524</v>
      </c>
      <c r="N44">
        <v>43</v>
      </c>
      <c r="O44" t="s">
        <v>188</v>
      </c>
      <c r="P44" t="s">
        <v>217</v>
      </c>
    </row>
    <row r="45" spans="1:16" x14ac:dyDescent="0.2">
      <c r="A45" t="s">
        <v>241</v>
      </c>
      <c r="B45" t="s">
        <v>1138</v>
      </c>
      <c r="C45" t="s">
        <v>1139</v>
      </c>
      <c r="D45" t="s">
        <v>138</v>
      </c>
      <c r="E45" t="s">
        <v>195</v>
      </c>
      <c r="F45" t="s">
        <v>195</v>
      </c>
      <c r="G45">
        <v>44</v>
      </c>
      <c r="J45" t="s">
        <v>1525</v>
      </c>
      <c r="M45" t="s">
        <v>238</v>
      </c>
      <c r="N45">
        <v>44</v>
      </c>
      <c r="O45" t="s">
        <v>188</v>
      </c>
      <c r="P45" t="s">
        <v>217</v>
      </c>
    </row>
    <row r="46" spans="1:16" x14ac:dyDescent="0.2">
      <c r="A46" t="s">
        <v>696</v>
      </c>
      <c r="B46" t="s">
        <v>1140</v>
      </c>
      <c r="C46" t="s">
        <v>1141</v>
      </c>
      <c r="E46" t="s">
        <v>189</v>
      </c>
      <c r="F46" t="s">
        <v>189</v>
      </c>
      <c r="G46">
        <v>45</v>
      </c>
      <c r="J46" t="s">
        <v>1526</v>
      </c>
      <c r="M46" t="s">
        <v>52</v>
      </c>
      <c r="N46">
        <v>45</v>
      </c>
      <c r="O46" t="s">
        <v>188</v>
      </c>
      <c r="P46" t="s">
        <v>1349</v>
      </c>
    </row>
    <row r="47" spans="1:16" x14ac:dyDescent="0.2">
      <c r="A47" t="s">
        <v>411</v>
      </c>
      <c r="B47" t="s">
        <v>1093</v>
      </c>
      <c r="C47" t="s">
        <v>1142</v>
      </c>
      <c r="D47" t="s">
        <v>144</v>
      </c>
      <c r="E47" t="s">
        <v>190</v>
      </c>
      <c r="F47" t="s">
        <v>190</v>
      </c>
      <c r="G47">
        <v>46</v>
      </c>
      <c r="J47" t="s">
        <v>1527</v>
      </c>
      <c r="M47" t="s">
        <v>243</v>
      </c>
      <c r="N47">
        <v>46</v>
      </c>
      <c r="O47" t="s">
        <v>194</v>
      </c>
      <c r="P47" t="s">
        <v>217</v>
      </c>
    </row>
    <row r="48" spans="1:16" x14ac:dyDescent="0.2">
      <c r="A48" t="s">
        <v>1380</v>
      </c>
      <c r="B48" t="s">
        <v>1143</v>
      </c>
      <c r="C48" t="s">
        <v>1144</v>
      </c>
      <c r="D48" t="s">
        <v>192</v>
      </c>
      <c r="E48" t="s">
        <v>189</v>
      </c>
      <c r="F48" t="s">
        <v>189</v>
      </c>
      <c r="G48">
        <v>47</v>
      </c>
    </row>
    <row r="49" spans="1:7" x14ac:dyDescent="0.2">
      <c r="A49" t="s">
        <v>1381</v>
      </c>
      <c r="B49" t="s">
        <v>1116</v>
      </c>
      <c r="C49" t="s">
        <v>1145</v>
      </c>
      <c r="E49" t="s">
        <v>190</v>
      </c>
      <c r="F49" t="s">
        <v>190</v>
      </c>
      <c r="G49">
        <v>48</v>
      </c>
    </row>
    <row r="50" spans="1:7" x14ac:dyDescent="0.2">
      <c r="A50" t="s">
        <v>1382</v>
      </c>
      <c r="B50" t="s">
        <v>1097</v>
      </c>
      <c r="C50" t="s">
        <v>1146</v>
      </c>
      <c r="D50" t="s">
        <v>192</v>
      </c>
      <c r="E50" t="s">
        <v>190</v>
      </c>
      <c r="F50" t="s">
        <v>190</v>
      </c>
      <c r="G50">
        <v>49</v>
      </c>
    </row>
    <row r="51" spans="1:7" x14ac:dyDescent="0.2">
      <c r="A51" t="s">
        <v>1383</v>
      </c>
      <c r="B51" t="s">
        <v>1147</v>
      </c>
      <c r="C51" t="s">
        <v>1148</v>
      </c>
      <c r="D51" t="s">
        <v>192</v>
      </c>
      <c r="E51" t="s">
        <v>189</v>
      </c>
      <c r="F51" t="s">
        <v>189</v>
      </c>
      <c r="G51">
        <v>50</v>
      </c>
    </row>
    <row r="52" spans="1:7" x14ac:dyDescent="0.2">
      <c r="A52" t="s">
        <v>1384</v>
      </c>
      <c r="B52" t="s">
        <v>1068</v>
      </c>
      <c r="C52" t="s">
        <v>1149</v>
      </c>
      <c r="D52" t="s">
        <v>138</v>
      </c>
      <c r="E52" t="s">
        <v>190</v>
      </c>
      <c r="F52" t="s">
        <v>190</v>
      </c>
      <c r="G52">
        <v>51</v>
      </c>
    </row>
    <row r="53" spans="1:7" x14ac:dyDescent="0.2">
      <c r="A53" t="s">
        <v>1385</v>
      </c>
      <c r="B53" t="s">
        <v>1150</v>
      </c>
      <c r="C53" t="s">
        <v>1151</v>
      </c>
      <c r="E53" t="s">
        <v>189</v>
      </c>
      <c r="F53" t="s">
        <v>189</v>
      </c>
      <c r="G53">
        <v>52</v>
      </c>
    </row>
    <row r="54" spans="1:7" x14ac:dyDescent="0.2">
      <c r="A54" t="s">
        <v>1386</v>
      </c>
      <c r="B54" t="s">
        <v>1152</v>
      </c>
      <c r="C54" t="s">
        <v>1153</v>
      </c>
      <c r="E54" t="s">
        <v>189</v>
      </c>
      <c r="F54" t="s">
        <v>189</v>
      </c>
      <c r="G54">
        <v>53</v>
      </c>
    </row>
    <row r="55" spans="1:7" x14ac:dyDescent="0.2">
      <c r="A55" t="s">
        <v>306</v>
      </c>
      <c r="B55" t="s">
        <v>1154</v>
      </c>
      <c r="C55" t="s">
        <v>1155</v>
      </c>
      <c r="D55" t="s">
        <v>139</v>
      </c>
      <c r="E55" t="s">
        <v>190</v>
      </c>
      <c r="F55" t="s">
        <v>190</v>
      </c>
      <c r="G55">
        <v>54</v>
      </c>
    </row>
    <row r="56" spans="1:7" x14ac:dyDescent="0.2">
      <c r="A56" t="s">
        <v>1387</v>
      </c>
      <c r="B56" t="s">
        <v>1156</v>
      </c>
      <c r="C56" t="s">
        <v>1157</v>
      </c>
      <c r="D56" t="s">
        <v>122</v>
      </c>
      <c r="E56" t="s">
        <v>190</v>
      </c>
      <c r="F56" t="s">
        <v>190</v>
      </c>
      <c r="G56">
        <v>55</v>
      </c>
    </row>
    <row r="57" spans="1:7" x14ac:dyDescent="0.2">
      <c r="A57" t="s">
        <v>1388</v>
      </c>
      <c r="B57" t="s">
        <v>1158</v>
      </c>
      <c r="C57" t="s">
        <v>1159</v>
      </c>
      <c r="D57" t="s">
        <v>138</v>
      </c>
      <c r="E57" t="s">
        <v>195</v>
      </c>
      <c r="F57" t="s">
        <v>195</v>
      </c>
      <c r="G57">
        <v>56</v>
      </c>
    </row>
    <row r="58" spans="1:7" x14ac:dyDescent="0.2">
      <c r="A58" t="s">
        <v>1389</v>
      </c>
      <c r="B58" t="s">
        <v>1160</v>
      </c>
      <c r="C58" t="s">
        <v>1161</v>
      </c>
      <c r="D58" t="s">
        <v>192</v>
      </c>
      <c r="E58" t="s">
        <v>190</v>
      </c>
      <c r="F58" t="s">
        <v>190</v>
      </c>
      <c r="G58">
        <v>57</v>
      </c>
    </row>
    <row r="59" spans="1:7" x14ac:dyDescent="0.2">
      <c r="A59" t="s">
        <v>1390</v>
      </c>
      <c r="B59" t="s">
        <v>1162</v>
      </c>
      <c r="C59" t="s">
        <v>1163</v>
      </c>
      <c r="E59" t="s">
        <v>190</v>
      </c>
      <c r="F59" t="s">
        <v>190</v>
      </c>
      <c r="G59">
        <v>58</v>
      </c>
    </row>
    <row r="60" spans="1:7" x14ac:dyDescent="0.2">
      <c r="A60" t="s">
        <v>1391</v>
      </c>
      <c r="B60" t="s">
        <v>1164</v>
      </c>
      <c r="C60" t="s">
        <v>1102</v>
      </c>
      <c r="E60" t="s">
        <v>189</v>
      </c>
      <c r="F60" t="s">
        <v>189</v>
      </c>
      <c r="G60">
        <v>59</v>
      </c>
    </row>
    <row r="61" spans="1:7" x14ac:dyDescent="0.2">
      <c r="A61" t="s">
        <v>1392</v>
      </c>
      <c r="B61" t="s">
        <v>1116</v>
      </c>
      <c r="C61" t="s">
        <v>1165</v>
      </c>
      <c r="E61" t="s">
        <v>189</v>
      </c>
      <c r="F61" t="s">
        <v>189</v>
      </c>
      <c r="G61">
        <v>60</v>
      </c>
    </row>
    <row r="62" spans="1:7" x14ac:dyDescent="0.2">
      <c r="A62" t="s">
        <v>1393</v>
      </c>
      <c r="B62" t="s">
        <v>1101</v>
      </c>
      <c r="C62" t="s">
        <v>1166</v>
      </c>
      <c r="D62" t="s">
        <v>135</v>
      </c>
      <c r="E62" t="s">
        <v>190</v>
      </c>
      <c r="F62" t="s">
        <v>190</v>
      </c>
      <c r="G62">
        <v>61</v>
      </c>
    </row>
    <row r="63" spans="1:7" x14ac:dyDescent="0.2">
      <c r="A63" t="s">
        <v>704</v>
      </c>
      <c r="B63" t="s">
        <v>1167</v>
      </c>
      <c r="C63" t="s">
        <v>1168</v>
      </c>
      <c r="D63" t="s">
        <v>122</v>
      </c>
      <c r="E63" t="s">
        <v>195</v>
      </c>
      <c r="F63" t="s">
        <v>195</v>
      </c>
      <c r="G63">
        <v>62</v>
      </c>
    </row>
    <row r="64" spans="1:7" x14ac:dyDescent="0.2">
      <c r="A64" t="s">
        <v>389</v>
      </c>
      <c r="B64" t="s">
        <v>1085</v>
      </c>
      <c r="C64" t="s">
        <v>1169</v>
      </c>
      <c r="D64" t="s">
        <v>88</v>
      </c>
      <c r="E64" t="s">
        <v>190</v>
      </c>
      <c r="F64" t="s">
        <v>190</v>
      </c>
      <c r="G64">
        <v>63</v>
      </c>
    </row>
    <row r="65" spans="1:7" x14ac:dyDescent="0.2">
      <c r="A65" t="s">
        <v>396</v>
      </c>
      <c r="B65" t="s">
        <v>1170</v>
      </c>
      <c r="C65" t="s">
        <v>1171</v>
      </c>
      <c r="E65" t="s">
        <v>190</v>
      </c>
      <c r="F65" t="s">
        <v>190</v>
      </c>
      <c r="G65">
        <v>64</v>
      </c>
    </row>
    <row r="66" spans="1:7" x14ac:dyDescent="0.2">
      <c r="A66" t="s">
        <v>1394</v>
      </c>
      <c r="B66" t="s">
        <v>1064</v>
      </c>
      <c r="C66" t="s">
        <v>1172</v>
      </c>
      <c r="E66" t="s">
        <v>189</v>
      </c>
      <c r="F66" t="s">
        <v>189</v>
      </c>
      <c r="G66">
        <v>65</v>
      </c>
    </row>
    <row r="67" spans="1:7" x14ac:dyDescent="0.2">
      <c r="A67" t="s">
        <v>1395</v>
      </c>
      <c r="B67" t="s">
        <v>1114</v>
      </c>
      <c r="C67" t="s">
        <v>1173</v>
      </c>
      <c r="D67" t="s">
        <v>122</v>
      </c>
      <c r="E67" t="s">
        <v>190</v>
      </c>
      <c r="F67" t="s">
        <v>190</v>
      </c>
      <c r="G67">
        <v>66</v>
      </c>
    </row>
    <row r="68" spans="1:7" x14ac:dyDescent="0.2">
      <c r="A68" t="s">
        <v>1396</v>
      </c>
      <c r="B68" t="s">
        <v>1174</v>
      </c>
      <c r="C68" t="s">
        <v>1175</v>
      </c>
      <c r="D68" t="s">
        <v>192</v>
      </c>
      <c r="E68" t="s">
        <v>190</v>
      </c>
      <c r="F68" t="s">
        <v>190</v>
      </c>
      <c r="G68">
        <v>67</v>
      </c>
    </row>
    <row r="69" spans="1:7" x14ac:dyDescent="0.2">
      <c r="A69" t="s">
        <v>1397</v>
      </c>
      <c r="B69" t="s">
        <v>1064</v>
      </c>
      <c r="C69" t="s">
        <v>1176</v>
      </c>
      <c r="E69" t="s">
        <v>189</v>
      </c>
      <c r="F69" t="s">
        <v>189</v>
      </c>
      <c r="G69">
        <v>68</v>
      </c>
    </row>
    <row r="70" spans="1:7" x14ac:dyDescent="0.2">
      <c r="A70" t="s">
        <v>1398</v>
      </c>
      <c r="B70" t="s">
        <v>1177</v>
      </c>
      <c r="C70" t="s">
        <v>1151</v>
      </c>
      <c r="D70" t="s">
        <v>138</v>
      </c>
      <c r="E70" t="s">
        <v>189</v>
      </c>
      <c r="F70" t="s">
        <v>189</v>
      </c>
      <c r="G70">
        <v>69</v>
      </c>
    </row>
    <row r="71" spans="1:7" x14ac:dyDescent="0.2">
      <c r="A71" t="s">
        <v>1399</v>
      </c>
      <c r="B71" t="s">
        <v>1178</v>
      </c>
      <c r="C71" t="s">
        <v>1179</v>
      </c>
      <c r="D71" t="s">
        <v>66</v>
      </c>
      <c r="E71" t="s">
        <v>189</v>
      </c>
      <c r="F71" t="s">
        <v>189</v>
      </c>
      <c r="G71">
        <v>70</v>
      </c>
    </row>
    <row r="72" spans="1:7" x14ac:dyDescent="0.2">
      <c r="A72" t="s">
        <v>1400</v>
      </c>
      <c r="B72" t="s">
        <v>1180</v>
      </c>
      <c r="C72" t="s">
        <v>1181</v>
      </c>
      <c r="D72" t="s">
        <v>138</v>
      </c>
      <c r="E72" t="s">
        <v>190</v>
      </c>
      <c r="F72" t="s">
        <v>190</v>
      </c>
      <c r="G72">
        <v>71</v>
      </c>
    </row>
    <row r="73" spans="1:7" x14ac:dyDescent="0.2">
      <c r="A73" t="s">
        <v>1401</v>
      </c>
      <c r="B73" t="s">
        <v>1182</v>
      </c>
      <c r="C73" t="s">
        <v>1183</v>
      </c>
      <c r="D73" t="s">
        <v>122</v>
      </c>
      <c r="E73" t="s">
        <v>189</v>
      </c>
      <c r="F73" t="s">
        <v>189</v>
      </c>
      <c r="G73">
        <v>72</v>
      </c>
    </row>
    <row r="74" spans="1:7" x14ac:dyDescent="0.2">
      <c r="A74" t="s">
        <v>612</v>
      </c>
      <c r="B74" t="s">
        <v>1184</v>
      </c>
      <c r="C74" t="s">
        <v>1185</v>
      </c>
      <c r="D74" t="s">
        <v>144</v>
      </c>
      <c r="E74" t="s">
        <v>190</v>
      </c>
      <c r="F74" t="s">
        <v>190</v>
      </c>
      <c r="G74">
        <v>73</v>
      </c>
    </row>
    <row r="75" spans="1:7" x14ac:dyDescent="0.2">
      <c r="A75" t="s">
        <v>1402</v>
      </c>
      <c r="B75" t="s">
        <v>1186</v>
      </c>
      <c r="C75" t="s">
        <v>1187</v>
      </c>
      <c r="D75" t="s">
        <v>138</v>
      </c>
      <c r="E75" t="s">
        <v>195</v>
      </c>
      <c r="F75" t="s">
        <v>195</v>
      </c>
      <c r="G75">
        <v>74</v>
      </c>
    </row>
    <row r="76" spans="1:7" x14ac:dyDescent="0.2">
      <c r="A76" t="s">
        <v>1403</v>
      </c>
      <c r="B76" t="s">
        <v>1188</v>
      </c>
      <c r="C76" t="s">
        <v>1189</v>
      </c>
      <c r="E76" t="s">
        <v>189</v>
      </c>
      <c r="F76" t="s">
        <v>189</v>
      </c>
      <c r="G76">
        <v>75</v>
      </c>
    </row>
    <row r="77" spans="1:7" x14ac:dyDescent="0.2">
      <c r="A77" t="s">
        <v>1404</v>
      </c>
      <c r="B77" t="s">
        <v>1190</v>
      </c>
      <c r="C77" t="s">
        <v>1191</v>
      </c>
      <c r="D77" t="s">
        <v>138</v>
      </c>
      <c r="E77" t="s">
        <v>189</v>
      </c>
      <c r="F77" t="s">
        <v>189</v>
      </c>
      <c r="G77">
        <v>76</v>
      </c>
    </row>
    <row r="78" spans="1:7" x14ac:dyDescent="0.2">
      <c r="A78" t="s">
        <v>1405</v>
      </c>
      <c r="B78" t="s">
        <v>1192</v>
      </c>
      <c r="C78" t="s">
        <v>1193</v>
      </c>
      <c r="E78" t="s">
        <v>190</v>
      </c>
      <c r="F78" t="s">
        <v>190</v>
      </c>
      <c r="G78">
        <v>77</v>
      </c>
    </row>
    <row r="79" spans="1:7" x14ac:dyDescent="0.2">
      <c r="A79" t="s">
        <v>427</v>
      </c>
      <c r="B79" t="s">
        <v>1091</v>
      </c>
      <c r="C79" t="s">
        <v>1194</v>
      </c>
      <c r="D79" t="s">
        <v>66</v>
      </c>
      <c r="E79" t="s">
        <v>189</v>
      </c>
      <c r="F79" t="s">
        <v>189</v>
      </c>
      <c r="G79">
        <v>78</v>
      </c>
    </row>
    <row r="80" spans="1:7" x14ac:dyDescent="0.2">
      <c r="A80" t="s">
        <v>1406</v>
      </c>
      <c r="B80" t="s">
        <v>1195</v>
      </c>
      <c r="C80" t="s">
        <v>1196</v>
      </c>
      <c r="D80" t="s">
        <v>192</v>
      </c>
      <c r="E80" t="s">
        <v>195</v>
      </c>
      <c r="F80" t="s">
        <v>195</v>
      </c>
      <c r="G80">
        <v>79</v>
      </c>
    </row>
    <row r="81" spans="1:7" x14ac:dyDescent="0.2">
      <c r="A81" t="s">
        <v>843</v>
      </c>
      <c r="B81" t="s">
        <v>1077</v>
      </c>
      <c r="C81" t="s">
        <v>1197</v>
      </c>
      <c r="D81" t="s">
        <v>138</v>
      </c>
      <c r="E81" t="s">
        <v>190</v>
      </c>
      <c r="F81" t="s">
        <v>190</v>
      </c>
      <c r="G81">
        <v>80</v>
      </c>
    </row>
    <row r="82" spans="1:7" x14ac:dyDescent="0.2">
      <c r="A82" t="s">
        <v>1407</v>
      </c>
      <c r="B82" t="s">
        <v>1198</v>
      </c>
      <c r="C82" t="s">
        <v>1199</v>
      </c>
      <c r="D82" t="s">
        <v>122</v>
      </c>
      <c r="E82" t="s">
        <v>195</v>
      </c>
      <c r="F82" t="s">
        <v>195</v>
      </c>
      <c r="G82">
        <v>81</v>
      </c>
    </row>
    <row r="83" spans="1:7" x14ac:dyDescent="0.2">
      <c r="A83" t="s">
        <v>814</v>
      </c>
      <c r="B83" t="s">
        <v>1077</v>
      </c>
      <c r="C83" t="s">
        <v>1179</v>
      </c>
      <c r="D83" t="s">
        <v>66</v>
      </c>
      <c r="E83" t="s">
        <v>190</v>
      </c>
      <c r="F83" t="s">
        <v>190</v>
      </c>
      <c r="G83">
        <v>82</v>
      </c>
    </row>
    <row r="84" spans="1:7" x14ac:dyDescent="0.2">
      <c r="A84" t="s">
        <v>1408</v>
      </c>
      <c r="B84" t="s">
        <v>1064</v>
      </c>
      <c r="C84" t="s">
        <v>1200</v>
      </c>
      <c r="D84" t="s">
        <v>192</v>
      </c>
      <c r="E84" t="s">
        <v>189</v>
      </c>
      <c r="F84" t="s">
        <v>189</v>
      </c>
      <c r="G84">
        <v>83</v>
      </c>
    </row>
    <row r="85" spans="1:7" x14ac:dyDescent="0.2">
      <c r="A85" t="s">
        <v>1409</v>
      </c>
      <c r="B85" t="s">
        <v>1077</v>
      </c>
      <c r="C85" t="s">
        <v>1201</v>
      </c>
      <c r="E85" t="s">
        <v>189</v>
      </c>
      <c r="F85" t="s">
        <v>189</v>
      </c>
      <c r="G85">
        <v>84</v>
      </c>
    </row>
    <row r="86" spans="1:7" x14ac:dyDescent="0.2">
      <c r="A86" t="s">
        <v>1410</v>
      </c>
      <c r="B86" t="s">
        <v>1093</v>
      </c>
      <c r="C86" t="s">
        <v>1202</v>
      </c>
      <c r="E86" t="s">
        <v>189</v>
      </c>
      <c r="F86" t="s">
        <v>189</v>
      </c>
      <c r="G86">
        <v>85</v>
      </c>
    </row>
    <row r="87" spans="1:7" x14ac:dyDescent="0.2">
      <c r="A87" t="s">
        <v>1411</v>
      </c>
      <c r="B87" t="s">
        <v>1136</v>
      </c>
      <c r="C87" t="s">
        <v>1203</v>
      </c>
      <c r="E87" t="s">
        <v>190</v>
      </c>
      <c r="F87" t="s">
        <v>190</v>
      </c>
      <c r="G87">
        <v>86</v>
      </c>
    </row>
    <row r="88" spans="1:7" x14ac:dyDescent="0.2">
      <c r="A88" t="s">
        <v>1412</v>
      </c>
      <c r="B88" t="s">
        <v>1068</v>
      </c>
      <c r="C88" t="s">
        <v>1204</v>
      </c>
      <c r="E88" t="s">
        <v>190</v>
      </c>
      <c r="F88" t="s">
        <v>190</v>
      </c>
      <c r="G88">
        <v>87</v>
      </c>
    </row>
    <row r="89" spans="1:7" x14ac:dyDescent="0.2">
      <c r="A89" t="s">
        <v>1413</v>
      </c>
      <c r="B89" t="s">
        <v>1091</v>
      </c>
      <c r="C89" t="s">
        <v>1205</v>
      </c>
      <c r="E89" t="s">
        <v>190</v>
      </c>
      <c r="F89" t="s">
        <v>190</v>
      </c>
      <c r="G89">
        <v>88</v>
      </c>
    </row>
    <row r="90" spans="1:7" x14ac:dyDescent="0.2">
      <c r="A90" t="s">
        <v>1414</v>
      </c>
      <c r="B90" t="s">
        <v>1206</v>
      </c>
      <c r="C90" t="s">
        <v>1207</v>
      </c>
      <c r="E90" t="s">
        <v>189</v>
      </c>
      <c r="F90" t="s">
        <v>189</v>
      </c>
      <c r="G90">
        <v>89</v>
      </c>
    </row>
    <row r="91" spans="1:7" x14ac:dyDescent="0.2">
      <c r="A91" t="s">
        <v>239</v>
      </c>
      <c r="B91" t="s">
        <v>1208</v>
      </c>
      <c r="C91" t="s">
        <v>1209</v>
      </c>
      <c r="D91" t="s">
        <v>138</v>
      </c>
      <c r="E91" t="s">
        <v>190</v>
      </c>
      <c r="F91" t="s">
        <v>190</v>
      </c>
      <c r="G91">
        <v>90</v>
      </c>
    </row>
    <row r="92" spans="1:7" x14ac:dyDescent="0.2">
      <c r="A92" t="s">
        <v>1415</v>
      </c>
      <c r="B92" t="s">
        <v>1210</v>
      </c>
      <c r="C92" t="s">
        <v>1211</v>
      </c>
      <c r="D92" t="s">
        <v>192</v>
      </c>
      <c r="E92" t="s">
        <v>190</v>
      </c>
      <c r="F92" t="s">
        <v>190</v>
      </c>
      <c r="G92">
        <v>91</v>
      </c>
    </row>
    <row r="93" spans="1:7" x14ac:dyDescent="0.2">
      <c r="A93" t="s">
        <v>1416</v>
      </c>
      <c r="B93" t="s">
        <v>1212</v>
      </c>
      <c r="C93" t="s">
        <v>1213</v>
      </c>
      <c r="D93" t="s">
        <v>138</v>
      </c>
      <c r="E93" t="s">
        <v>190</v>
      </c>
      <c r="F93" t="s">
        <v>190</v>
      </c>
      <c r="G93">
        <v>92</v>
      </c>
    </row>
    <row r="94" spans="1:7" x14ac:dyDescent="0.2">
      <c r="A94" t="s">
        <v>1417</v>
      </c>
      <c r="B94" t="s">
        <v>1214</v>
      </c>
      <c r="C94" t="s">
        <v>1215</v>
      </c>
      <c r="D94" t="s">
        <v>4</v>
      </c>
      <c r="E94" t="s">
        <v>195</v>
      </c>
      <c r="F94" t="s">
        <v>195</v>
      </c>
      <c r="G94">
        <v>93</v>
      </c>
    </row>
    <row r="95" spans="1:7" x14ac:dyDescent="0.2">
      <c r="A95" t="s">
        <v>1418</v>
      </c>
      <c r="B95" t="s">
        <v>1216</v>
      </c>
      <c r="C95" t="s">
        <v>1217</v>
      </c>
      <c r="D95" t="s">
        <v>70</v>
      </c>
      <c r="E95" t="s">
        <v>190</v>
      </c>
      <c r="F95" t="s">
        <v>190</v>
      </c>
      <c r="G95">
        <v>94</v>
      </c>
    </row>
    <row r="96" spans="1:7" x14ac:dyDescent="0.2">
      <c r="A96" t="s">
        <v>1419</v>
      </c>
      <c r="B96" t="s">
        <v>1091</v>
      </c>
      <c r="C96" t="s">
        <v>1218</v>
      </c>
      <c r="D96" t="s">
        <v>192</v>
      </c>
      <c r="E96" t="s">
        <v>189</v>
      </c>
      <c r="F96" t="s">
        <v>189</v>
      </c>
      <c r="G96">
        <v>95</v>
      </c>
    </row>
    <row r="97" spans="1:7" x14ac:dyDescent="0.2">
      <c r="A97" t="s">
        <v>1420</v>
      </c>
      <c r="B97" t="s">
        <v>1219</v>
      </c>
      <c r="C97" t="s">
        <v>1220</v>
      </c>
      <c r="D97" t="s">
        <v>144</v>
      </c>
      <c r="E97" t="s">
        <v>189</v>
      </c>
      <c r="F97" t="s">
        <v>189</v>
      </c>
      <c r="G97">
        <v>96</v>
      </c>
    </row>
    <row r="98" spans="1:7" x14ac:dyDescent="0.2">
      <c r="A98" t="s">
        <v>1421</v>
      </c>
      <c r="B98" t="s">
        <v>1221</v>
      </c>
      <c r="C98" t="s">
        <v>1222</v>
      </c>
      <c r="D98" t="s">
        <v>192</v>
      </c>
      <c r="E98" t="s">
        <v>195</v>
      </c>
      <c r="F98" t="s">
        <v>195</v>
      </c>
      <c r="G98">
        <v>97</v>
      </c>
    </row>
    <row r="99" spans="1:7" x14ac:dyDescent="0.2">
      <c r="A99" t="s">
        <v>1422</v>
      </c>
      <c r="B99" t="s">
        <v>1091</v>
      </c>
      <c r="C99" t="s">
        <v>1223</v>
      </c>
      <c r="E99" t="s">
        <v>190</v>
      </c>
      <c r="F99" t="s">
        <v>190</v>
      </c>
      <c r="G99">
        <v>98</v>
      </c>
    </row>
    <row r="100" spans="1:7" x14ac:dyDescent="0.2">
      <c r="A100" t="s">
        <v>834</v>
      </c>
      <c r="B100" t="s">
        <v>1106</v>
      </c>
      <c r="C100" t="s">
        <v>1224</v>
      </c>
      <c r="D100" t="s">
        <v>70</v>
      </c>
      <c r="E100" t="s">
        <v>189</v>
      </c>
      <c r="F100" t="s">
        <v>189</v>
      </c>
      <c r="G100">
        <v>99</v>
      </c>
    </row>
    <row r="101" spans="1:7" x14ac:dyDescent="0.2">
      <c r="A101" t="s">
        <v>1423</v>
      </c>
      <c r="B101" t="s">
        <v>1091</v>
      </c>
      <c r="C101" t="s">
        <v>1130</v>
      </c>
      <c r="E101" t="s">
        <v>189</v>
      </c>
      <c r="F101" t="s">
        <v>189</v>
      </c>
      <c r="G101">
        <v>100</v>
      </c>
    </row>
    <row r="102" spans="1:7" x14ac:dyDescent="0.2">
      <c r="A102" t="s">
        <v>1424</v>
      </c>
      <c r="B102" t="s">
        <v>1225</v>
      </c>
      <c r="C102" t="s">
        <v>1226</v>
      </c>
      <c r="D102" t="s">
        <v>122</v>
      </c>
      <c r="E102" t="s">
        <v>195</v>
      </c>
      <c r="F102" t="s">
        <v>195</v>
      </c>
      <c r="G102">
        <v>101</v>
      </c>
    </row>
    <row r="103" spans="1:7" x14ac:dyDescent="0.2">
      <c r="A103" t="s">
        <v>1425</v>
      </c>
      <c r="B103" t="s">
        <v>1227</v>
      </c>
      <c r="C103" t="s">
        <v>1228</v>
      </c>
      <c r="E103" t="s">
        <v>189</v>
      </c>
      <c r="F103" t="s">
        <v>189</v>
      </c>
      <c r="G103">
        <v>102</v>
      </c>
    </row>
    <row r="104" spans="1:7" x14ac:dyDescent="0.2">
      <c r="A104" t="s">
        <v>1426</v>
      </c>
      <c r="B104" t="s">
        <v>1091</v>
      </c>
      <c r="C104" t="s">
        <v>1229</v>
      </c>
      <c r="D104" t="s">
        <v>138</v>
      </c>
      <c r="E104" t="s">
        <v>189</v>
      </c>
      <c r="F104" t="s">
        <v>189</v>
      </c>
      <c r="G104">
        <v>103</v>
      </c>
    </row>
    <row r="105" spans="1:7" x14ac:dyDescent="0.2">
      <c r="A105" t="s">
        <v>1427</v>
      </c>
      <c r="B105" t="s">
        <v>1103</v>
      </c>
      <c r="C105" t="s">
        <v>1230</v>
      </c>
      <c r="D105" t="s">
        <v>192</v>
      </c>
      <c r="E105" t="s">
        <v>190</v>
      </c>
      <c r="F105" t="s">
        <v>190</v>
      </c>
      <c r="G105">
        <v>104</v>
      </c>
    </row>
    <row r="106" spans="1:7" x14ac:dyDescent="0.2">
      <c r="A106" t="s">
        <v>1428</v>
      </c>
      <c r="B106" t="s">
        <v>1231</v>
      </c>
      <c r="C106" t="s">
        <v>1232</v>
      </c>
      <c r="E106" t="s">
        <v>189</v>
      </c>
      <c r="F106" t="s">
        <v>189</v>
      </c>
      <c r="G106">
        <v>105</v>
      </c>
    </row>
    <row r="107" spans="1:7" x14ac:dyDescent="0.2">
      <c r="A107" t="s">
        <v>1429</v>
      </c>
      <c r="B107" t="s">
        <v>1079</v>
      </c>
      <c r="C107" t="s">
        <v>1233</v>
      </c>
      <c r="E107" t="s">
        <v>189</v>
      </c>
      <c r="F107" t="s">
        <v>189</v>
      </c>
      <c r="G107">
        <v>106</v>
      </c>
    </row>
    <row r="108" spans="1:7" x14ac:dyDescent="0.2">
      <c r="A108" t="s">
        <v>1430</v>
      </c>
      <c r="B108" t="s">
        <v>1103</v>
      </c>
      <c r="C108" t="s">
        <v>1234</v>
      </c>
      <c r="D108" t="s">
        <v>192</v>
      </c>
      <c r="E108" t="s">
        <v>189</v>
      </c>
      <c r="F108" t="s">
        <v>189</v>
      </c>
      <c r="G108">
        <v>107</v>
      </c>
    </row>
    <row r="109" spans="1:7" x14ac:dyDescent="0.2">
      <c r="A109" t="s">
        <v>1431</v>
      </c>
      <c r="B109" t="s">
        <v>1235</v>
      </c>
      <c r="C109" t="s">
        <v>1236</v>
      </c>
      <c r="E109" t="s">
        <v>189</v>
      </c>
      <c r="F109" t="s">
        <v>189</v>
      </c>
      <c r="G109">
        <v>108</v>
      </c>
    </row>
    <row r="110" spans="1:7" x14ac:dyDescent="0.2">
      <c r="A110" t="s">
        <v>1432</v>
      </c>
      <c r="B110" t="s">
        <v>1237</v>
      </c>
      <c r="C110" t="s">
        <v>1238</v>
      </c>
      <c r="D110" t="s">
        <v>138</v>
      </c>
      <c r="E110" t="s">
        <v>190</v>
      </c>
      <c r="F110" t="s">
        <v>190</v>
      </c>
      <c r="G110">
        <v>109</v>
      </c>
    </row>
    <row r="111" spans="1:7" x14ac:dyDescent="0.2">
      <c r="A111" t="s">
        <v>1433</v>
      </c>
      <c r="B111" t="s">
        <v>1099</v>
      </c>
      <c r="C111" t="s">
        <v>1239</v>
      </c>
      <c r="D111" t="s">
        <v>51</v>
      </c>
      <c r="E111" t="s">
        <v>190</v>
      </c>
      <c r="F111" t="s">
        <v>190</v>
      </c>
      <c r="G111">
        <v>110</v>
      </c>
    </row>
    <row r="112" spans="1:7" x14ac:dyDescent="0.2">
      <c r="A112" t="s">
        <v>1434</v>
      </c>
      <c r="B112" t="s">
        <v>1091</v>
      </c>
      <c r="C112" t="s">
        <v>1240</v>
      </c>
      <c r="D112" t="s">
        <v>192</v>
      </c>
      <c r="E112" t="s">
        <v>189</v>
      </c>
      <c r="F112" t="s">
        <v>189</v>
      </c>
      <c r="G112">
        <v>111</v>
      </c>
    </row>
    <row r="113" spans="1:7" x14ac:dyDescent="0.2">
      <c r="A113" t="s">
        <v>1435</v>
      </c>
      <c r="B113" t="s">
        <v>1241</v>
      </c>
      <c r="C113" t="s">
        <v>1242</v>
      </c>
      <c r="D113" t="s">
        <v>192</v>
      </c>
      <c r="E113" t="s">
        <v>195</v>
      </c>
      <c r="F113" t="s">
        <v>195</v>
      </c>
      <c r="G113">
        <v>112</v>
      </c>
    </row>
    <row r="114" spans="1:7" x14ac:dyDescent="0.2">
      <c r="A114" t="s">
        <v>1436</v>
      </c>
      <c r="B114" t="s">
        <v>1243</v>
      </c>
      <c r="C114" t="s">
        <v>1244</v>
      </c>
      <c r="D114" t="s">
        <v>70</v>
      </c>
      <c r="E114" t="s">
        <v>189</v>
      </c>
      <c r="F114" t="s">
        <v>189</v>
      </c>
      <c r="G114">
        <v>113</v>
      </c>
    </row>
    <row r="115" spans="1:7" x14ac:dyDescent="0.2">
      <c r="A115" t="s">
        <v>960</v>
      </c>
      <c r="B115" t="s">
        <v>1245</v>
      </c>
      <c r="C115" t="s">
        <v>1246</v>
      </c>
      <c r="D115" t="s">
        <v>192</v>
      </c>
      <c r="E115" t="s">
        <v>195</v>
      </c>
      <c r="F115" t="s">
        <v>195</v>
      </c>
      <c r="G115">
        <v>114</v>
      </c>
    </row>
    <row r="116" spans="1:7" x14ac:dyDescent="0.2">
      <c r="A116" t="s">
        <v>1437</v>
      </c>
      <c r="B116" t="s">
        <v>1247</v>
      </c>
      <c r="C116" t="s">
        <v>1248</v>
      </c>
      <c r="D116" t="s">
        <v>135</v>
      </c>
      <c r="E116" t="s">
        <v>190</v>
      </c>
      <c r="F116" t="s">
        <v>190</v>
      </c>
      <c r="G116">
        <v>115</v>
      </c>
    </row>
    <row r="117" spans="1:7" x14ac:dyDescent="0.2">
      <c r="A117" t="s">
        <v>1438</v>
      </c>
      <c r="B117" t="s">
        <v>1075</v>
      </c>
      <c r="C117" t="s">
        <v>1249</v>
      </c>
      <c r="E117" t="s">
        <v>189</v>
      </c>
      <c r="F117" t="s">
        <v>189</v>
      </c>
      <c r="G117">
        <v>116</v>
      </c>
    </row>
    <row r="118" spans="1:7" x14ac:dyDescent="0.2">
      <c r="A118" t="s">
        <v>1439</v>
      </c>
      <c r="B118" t="s">
        <v>1250</v>
      </c>
      <c r="C118" t="s">
        <v>1251</v>
      </c>
      <c r="D118" t="s">
        <v>192</v>
      </c>
      <c r="E118" t="s">
        <v>195</v>
      </c>
      <c r="F118" t="s">
        <v>195</v>
      </c>
      <c r="G118">
        <v>117</v>
      </c>
    </row>
    <row r="119" spans="1:7" x14ac:dyDescent="0.2">
      <c r="A119" t="s">
        <v>1440</v>
      </c>
      <c r="B119" t="s">
        <v>1252</v>
      </c>
      <c r="C119" t="s">
        <v>1253</v>
      </c>
      <c r="E119" t="s">
        <v>189</v>
      </c>
      <c r="F119" t="s">
        <v>189</v>
      </c>
      <c r="G119">
        <v>118</v>
      </c>
    </row>
    <row r="120" spans="1:7" x14ac:dyDescent="0.2">
      <c r="A120" t="s">
        <v>1441</v>
      </c>
      <c r="B120" t="s">
        <v>1254</v>
      </c>
      <c r="C120" t="s">
        <v>1255</v>
      </c>
      <c r="D120" t="s">
        <v>192</v>
      </c>
      <c r="E120" t="s">
        <v>198</v>
      </c>
      <c r="F120" t="s">
        <v>198</v>
      </c>
      <c r="G120">
        <v>119</v>
      </c>
    </row>
    <row r="121" spans="1:7" x14ac:dyDescent="0.2">
      <c r="A121" t="s">
        <v>1442</v>
      </c>
      <c r="B121" t="s">
        <v>1256</v>
      </c>
      <c r="C121" t="s">
        <v>1257</v>
      </c>
      <c r="D121" t="s">
        <v>1258</v>
      </c>
      <c r="E121" t="s">
        <v>190</v>
      </c>
      <c r="F121" t="s">
        <v>190</v>
      </c>
      <c r="G121">
        <v>120</v>
      </c>
    </row>
    <row r="122" spans="1:7" x14ac:dyDescent="0.2">
      <c r="A122" t="s">
        <v>1443</v>
      </c>
      <c r="B122" t="s">
        <v>1259</v>
      </c>
      <c r="C122" t="s">
        <v>1260</v>
      </c>
      <c r="D122" t="s">
        <v>1258</v>
      </c>
      <c r="E122" t="s">
        <v>189</v>
      </c>
      <c r="F122" t="s">
        <v>189</v>
      </c>
      <c r="G122">
        <v>121</v>
      </c>
    </row>
    <row r="123" spans="1:7" x14ac:dyDescent="0.2">
      <c r="A123" t="s">
        <v>1444</v>
      </c>
      <c r="B123" t="s">
        <v>1261</v>
      </c>
      <c r="C123" t="s">
        <v>1262</v>
      </c>
      <c r="D123" t="s">
        <v>138</v>
      </c>
      <c r="E123" t="s">
        <v>195</v>
      </c>
      <c r="F123" t="s">
        <v>195</v>
      </c>
      <c r="G123">
        <v>122</v>
      </c>
    </row>
    <row r="124" spans="1:7" x14ac:dyDescent="0.2">
      <c r="A124" t="s">
        <v>1445</v>
      </c>
      <c r="B124" t="s">
        <v>1263</v>
      </c>
      <c r="C124" t="s">
        <v>1264</v>
      </c>
      <c r="D124" t="s">
        <v>70</v>
      </c>
      <c r="E124" t="s">
        <v>195</v>
      </c>
      <c r="F124" t="s">
        <v>195</v>
      </c>
      <c r="G124">
        <v>123</v>
      </c>
    </row>
    <row r="125" spans="1:7" x14ac:dyDescent="0.2">
      <c r="A125" t="s">
        <v>1446</v>
      </c>
      <c r="B125" t="s">
        <v>1265</v>
      </c>
      <c r="C125" t="s">
        <v>1266</v>
      </c>
      <c r="E125" t="s">
        <v>195</v>
      </c>
      <c r="F125" t="s">
        <v>195</v>
      </c>
      <c r="G125">
        <v>124</v>
      </c>
    </row>
    <row r="126" spans="1:7" x14ac:dyDescent="0.2">
      <c r="A126" t="s">
        <v>1447</v>
      </c>
      <c r="B126" t="s">
        <v>1097</v>
      </c>
      <c r="C126" t="s">
        <v>1201</v>
      </c>
      <c r="E126" t="s">
        <v>189</v>
      </c>
      <c r="F126" t="s">
        <v>189</v>
      </c>
      <c r="G126">
        <v>125</v>
      </c>
    </row>
    <row r="127" spans="1:7" x14ac:dyDescent="0.2">
      <c r="A127" t="s">
        <v>1448</v>
      </c>
      <c r="B127" t="s">
        <v>1106</v>
      </c>
      <c r="C127" t="s">
        <v>1267</v>
      </c>
      <c r="E127" t="s">
        <v>190</v>
      </c>
      <c r="F127" t="s">
        <v>190</v>
      </c>
      <c r="G127">
        <v>126</v>
      </c>
    </row>
    <row r="128" spans="1:7" x14ac:dyDescent="0.2">
      <c r="A128" t="s">
        <v>1449</v>
      </c>
      <c r="B128" t="s">
        <v>1268</v>
      </c>
      <c r="C128" t="s">
        <v>1269</v>
      </c>
      <c r="D128" t="s">
        <v>192</v>
      </c>
      <c r="E128" t="s">
        <v>195</v>
      </c>
      <c r="F128" t="s">
        <v>195</v>
      </c>
      <c r="G128">
        <v>127</v>
      </c>
    </row>
    <row r="129" spans="1:7" x14ac:dyDescent="0.2">
      <c r="A129" t="s">
        <v>1450</v>
      </c>
      <c r="B129" t="s">
        <v>1270</v>
      </c>
      <c r="C129" t="s">
        <v>1271</v>
      </c>
      <c r="E129" t="s">
        <v>189</v>
      </c>
      <c r="F129" t="s">
        <v>189</v>
      </c>
      <c r="G129">
        <v>128</v>
      </c>
    </row>
    <row r="130" spans="1:7" x14ac:dyDescent="0.2">
      <c r="A130" t="s">
        <v>952</v>
      </c>
      <c r="B130" t="s">
        <v>1272</v>
      </c>
      <c r="C130" t="s">
        <v>1273</v>
      </c>
      <c r="D130" t="s">
        <v>138</v>
      </c>
      <c r="E130" t="s">
        <v>195</v>
      </c>
      <c r="F130" t="s">
        <v>195</v>
      </c>
      <c r="G130">
        <v>129</v>
      </c>
    </row>
    <row r="131" spans="1:7" x14ac:dyDescent="0.2">
      <c r="A131" t="s">
        <v>1451</v>
      </c>
      <c r="B131" t="s">
        <v>1274</v>
      </c>
      <c r="C131" t="s">
        <v>1275</v>
      </c>
      <c r="E131" t="s">
        <v>189</v>
      </c>
      <c r="F131" t="s">
        <v>189</v>
      </c>
      <c r="G131">
        <v>130</v>
      </c>
    </row>
    <row r="132" spans="1:7" x14ac:dyDescent="0.2">
      <c r="A132" t="s">
        <v>1452</v>
      </c>
      <c r="B132" t="s">
        <v>1276</v>
      </c>
      <c r="C132" t="s">
        <v>1277</v>
      </c>
      <c r="D132" t="s">
        <v>192</v>
      </c>
      <c r="E132" t="s">
        <v>189</v>
      </c>
      <c r="F132" t="s">
        <v>189</v>
      </c>
      <c r="G132">
        <v>131</v>
      </c>
    </row>
    <row r="133" spans="1:7" x14ac:dyDescent="0.2">
      <c r="A133" t="s">
        <v>1453</v>
      </c>
      <c r="B133" t="s">
        <v>1278</v>
      </c>
      <c r="C133" t="s">
        <v>1279</v>
      </c>
      <c r="E133" t="s">
        <v>189</v>
      </c>
      <c r="F133" t="s">
        <v>189</v>
      </c>
      <c r="G133">
        <v>132</v>
      </c>
    </row>
    <row r="134" spans="1:7" x14ac:dyDescent="0.2">
      <c r="A134" t="s">
        <v>1454</v>
      </c>
      <c r="B134" t="s">
        <v>1280</v>
      </c>
      <c r="C134" t="s">
        <v>1281</v>
      </c>
      <c r="D134" t="s">
        <v>144</v>
      </c>
      <c r="E134" t="s">
        <v>189</v>
      </c>
      <c r="F134" t="s">
        <v>189</v>
      </c>
      <c r="G134">
        <v>133</v>
      </c>
    </row>
    <row r="135" spans="1:7" x14ac:dyDescent="0.2">
      <c r="A135" t="s">
        <v>1455</v>
      </c>
      <c r="B135" t="s">
        <v>1091</v>
      </c>
      <c r="C135" t="s">
        <v>1282</v>
      </c>
      <c r="E135" t="s">
        <v>189</v>
      </c>
      <c r="F135" t="s">
        <v>189</v>
      </c>
      <c r="G135">
        <v>134</v>
      </c>
    </row>
    <row r="136" spans="1:7" x14ac:dyDescent="0.2">
      <c r="A136" t="s">
        <v>1456</v>
      </c>
      <c r="B136" t="s">
        <v>1283</v>
      </c>
      <c r="C136" t="s">
        <v>1284</v>
      </c>
      <c r="E136" t="s">
        <v>189</v>
      </c>
      <c r="F136" t="s">
        <v>189</v>
      </c>
      <c r="G136">
        <v>135</v>
      </c>
    </row>
    <row r="137" spans="1:7" x14ac:dyDescent="0.2">
      <c r="A137" t="s">
        <v>715</v>
      </c>
      <c r="B137" t="s">
        <v>1285</v>
      </c>
      <c r="C137" t="s">
        <v>1286</v>
      </c>
      <c r="D137" t="s">
        <v>192</v>
      </c>
      <c r="E137" t="s">
        <v>198</v>
      </c>
      <c r="F137" t="s">
        <v>198</v>
      </c>
      <c r="G137">
        <v>136</v>
      </c>
    </row>
    <row r="138" spans="1:7" x14ac:dyDescent="0.2">
      <c r="A138" t="s">
        <v>1457</v>
      </c>
      <c r="B138" t="s">
        <v>1075</v>
      </c>
      <c r="C138" t="s">
        <v>1287</v>
      </c>
      <c r="D138" t="s">
        <v>139</v>
      </c>
      <c r="E138" t="s">
        <v>189</v>
      </c>
      <c r="F138" t="s">
        <v>189</v>
      </c>
      <c r="G138">
        <v>137</v>
      </c>
    </row>
    <row r="139" spans="1:7" x14ac:dyDescent="0.2">
      <c r="A139" t="s">
        <v>1458</v>
      </c>
      <c r="B139" t="s">
        <v>1192</v>
      </c>
      <c r="C139" t="s">
        <v>1288</v>
      </c>
      <c r="E139" t="s">
        <v>189</v>
      </c>
      <c r="F139" t="s">
        <v>189</v>
      </c>
      <c r="G139">
        <v>138</v>
      </c>
    </row>
    <row r="140" spans="1:7" x14ac:dyDescent="0.2">
      <c r="A140" t="s">
        <v>864</v>
      </c>
      <c r="B140" t="s">
        <v>1289</v>
      </c>
      <c r="C140" t="s">
        <v>1290</v>
      </c>
      <c r="D140" t="s">
        <v>135</v>
      </c>
      <c r="E140" t="s">
        <v>195</v>
      </c>
      <c r="F140" t="s">
        <v>195</v>
      </c>
      <c r="G140">
        <v>139</v>
      </c>
    </row>
    <row r="141" spans="1:7" x14ac:dyDescent="0.2">
      <c r="A141" t="s">
        <v>1459</v>
      </c>
      <c r="B141" t="s">
        <v>1068</v>
      </c>
      <c r="C141" t="s">
        <v>1291</v>
      </c>
      <c r="E141" t="s">
        <v>189</v>
      </c>
      <c r="F141" t="s">
        <v>189</v>
      </c>
      <c r="G141">
        <v>140</v>
      </c>
    </row>
    <row r="142" spans="1:7" x14ac:dyDescent="0.2">
      <c r="A142" t="s">
        <v>1460</v>
      </c>
      <c r="B142" t="s">
        <v>1114</v>
      </c>
      <c r="C142" t="s">
        <v>1292</v>
      </c>
      <c r="D142" t="s">
        <v>1258</v>
      </c>
      <c r="E142" t="s">
        <v>190</v>
      </c>
      <c r="F142" t="s">
        <v>190</v>
      </c>
      <c r="G142">
        <v>141</v>
      </c>
    </row>
    <row r="143" spans="1:7" x14ac:dyDescent="0.2">
      <c r="A143" t="s">
        <v>1461</v>
      </c>
      <c r="B143" t="s">
        <v>1293</v>
      </c>
      <c r="C143" t="s">
        <v>1294</v>
      </c>
      <c r="E143" t="s">
        <v>190</v>
      </c>
      <c r="F143" t="s">
        <v>190</v>
      </c>
      <c r="G143">
        <v>142</v>
      </c>
    </row>
    <row r="144" spans="1:7" x14ac:dyDescent="0.2">
      <c r="A144" t="s">
        <v>1462</v>
      </c>
      <c r="B144" t="s">
        <v>1295</v>
      </c>
      <c r="C144" t="s">
        <v>1296</v>
      </c>
      <c r="D144" t="s">
        <v>138</v>
      </c>
      <c r="E144" t="s">
        <v>189</v>
      </c>
      <c r="F144" t="s">
        <v>189</v>
      </c>
      <c r="G144">
        <v>143</v>
      </c>
    </row>
    <row r="145" spans="1:7" x14ac:dyDescent="0.2">
      <c r="A145" t="s">
        <v>1463</v>
      </c>
      <c r="B145" t="s">
        <v>1297</v>
      </c>
      <c r="C145" t="s">
        <v>1298</v>
      </c>
      <c r="D145" t="s">
        <v>122</v>
      </c>
      <c r="E145" t="s">
        <v>195</v>
      </c>
      <c r="F145" t="s">
        <v>195</v>
      </c>
      <c r="G145">
        <v>144</v>
      </c>
    </row>
    <row r="146" spans="1:7" x14ac:dyDescent="0.2">
      <c r="A146" t="s">
        <v>1464</v>
      </c>
      <c r="B146" t="s">
        <v>1299</v>
      </c>
      <c r="C146" t="s">
        <v>1300</v>
      </c>
      <c r="D146" t="s">
        <v>192</v>
      </c>
      <c r="E146" t="s">
        <v>195</v>
      </c>
      <c r="F146" t="s">
        <v>195</v>
      </c>
      <c r="G146">
        <v>145</v>
      </c>
    </row>
    <row r="147" spans="1:7" x14ac:dyDescent="0.2">
      <c r="A147" t="s">
        <v>1465</v>
      </c>
      <c r="B147" t="s">
        <v>1301</v>
      </c>
      <c r="C147" t="s">
        <v>1302</v>
      </c>
      <c r="E147" t="s">
        <v>189</v>
      </c>
      <c r="F147" t="s">
        <v>189</v>
      </c>
      <c r="G147">
        <v>146</v>
      </c>
    </row>
    <row r="148" spans="1:7" x14ac:dyDescent="0.2">
      <c r="A148" t="s">
        <v>1466</v>
      </c>
      <c r="B148" t="s">
        <v>1299</v>
      </c>
      <c r="C148" t="s">
        <v>1303</v>
      </c>
      <c r="E148" t="s">
        <v>195</v>
      </c>
      <c r="F148" t="s">
        <v>195</v>
      </c>
      <c r="G148">
        <v>147</v>
      </c>
    </row>
    <row r="149" spans="1:7" x14ac:dyDescent="0.2">
      <c r="A149" t="s">
        <v>1467</v>
      </c>
      <c r="B149" t="s">
        <v>1304</v>
      </c>
      <c r="C149" t="s">
        <v>1305</v>
      </c>
      <c r="E149" t="s">
        <v>190</v>
      </c>
      <c r="F149" t="s">
        <v>190</v>
      </c>
      <c r="G149">
        <v>148</v>
      </c>
    </row>
    <row r="150" spans="1:7" x14ac:dyDescent="0.2">
      <c r="A150" t="s">
        <v>1468</v>
      </c>
      <c r="B150" t="s">
        <v>1068</v>
      </c>
      <c r="C150" t="s">
        <v>1306</v>
      </c>
      <c r="E150" t="s">
        <v>189</v>
      </c>
      <c r="F150" t="s">
        <v>189</v>
      </c>
      <c r="G150">
        <v>149</v>
      </c>
    </row>
    <row r="151" spans="1:7" x14ac:dyDescent="0.2">
      <c r="A151" t="s">
        <v>1469</v>
      </c>
      <c r="B151" t="s">
        <v>1307</v>
      </c>
      <c r="C151" t="s">
        <v>1308</v>
      </c>
      <c r="E151" t="s">
        <v>189</v>
      </c>
      <c r="F151" t="s">
        <v>189</v>
      </c>
      <c r="G151">
        <v>150</v>
      </c>
    </row>
    <row r="152" spans="1:7" x14ac:dyDescent="0.2">
      <c r="A152" t="s">
        <v>317</v>
      </c>
      <c r="B152" t="s">
        <v>1237</v>
      </c>
      <c r="C152" t="s">
        <v>1309</v>
      </c>
      <c r="D152" t="s">
        <v>122</v>
      </c>
      <c r="E152" t="s">
        <v>189</v>
      </c>
      <c r="F152" t="s">
        <v>189</v>
      </c>
      <c r="G152">
        <v>151</v>
      </c>
    </row>
    <row r="153" spans="1:7" x14ac:dyDescent="0.2">
      <c r="A153" t="s">
        <v>1470</v>
      </c>
      <c r="B153" t="s">
        <v>1310</v>
      </c>
      <c r="C153" t="s">
        <v>1311</v>
      </c>
      <c r="E153" t="s">
        <v>195</v>
      </c>
      <c r="F153" t="s">
        <v>195</v>
      </c>
      <c r="G153">
        <v>152</v>
      </c>
    </row>
    <row r="154" spans="1:7" x14ac:dyDescent="0.2">
      <c r="A154" t="s">
        <v>1471</v>
      </c>
      <c r="B154" t="s">
        <v>1312</v>
      </c>
      <c r="C154" t="s">
        <v>1313</v>
      </c>
      <c r="D154" t="s">
        <v>122</v>
      </c>
      <c r="E154" t="s">
        <v>190</v>
      </c>
      <c r="F154" t="s">
        <v>190</v>
      </c>
      <c r="G154">
        <v>153</v>
      </c>
    </row>
    <row r="155" spans="1:7" x14ac:dyDescent="0.2">
      <c r="A155" t="s">
        <v>1472</v>
      </c>
      <c r="B155" t="s">
        <v>1314</v>
      </c>
      <c r="C155" t="s">
        <v>1315</v>
      </c>
      <c r="D155" t="s">
        <v>135</v>
      </c>
      <c r="E155" t="s">
        <v>195</v>
      </c>
      <c r="F155" t="s">
        <v>195</v>
      </c>
      <c r="G155">
        <v>154</v>
      </c>
    </row>
    <row r="156" spans="1:7" x14ac:dyDescent="0.2">
      <c r="A156" t="s">
        <v>1473</v>
      </c>
      <c r="B156" t="s">
        <v>1316</v>
      </c>
      <c r="C156" t="s">
        <v>1317</v>
      </c>
      <c r="D156" t="s">
        <v>122</v>
      </c>
      <c r="E156" t="s">
        <v>198</v>
      </c>
      <c r="F156" t="s">
        <v>198</v>
      </c>
      <c r="G156">
        <v>155</v>
      </c>
    </row>
    <row r="157" spans="1:7" x14ac:dyDescent="0.2">
      <c r="A157" t="s">
        <v>1474</v>
      </c>
      <c r="B157" t="s">
        <v>1318</v>
      </c>
      <c r="C157" t="s">
        <v>1246</v>
      </c>
      <c r="E157" t="s">
        <v>190</v>
      </c>
      <c r="F157" t="s">
        <v>190</v>
      </c>
      <c r="G157">
        <v>156</v>
      </c>
    </row>
    <row r="158" spans="1:7" x14ac:dyDescent="0.2">
      <c r="A158" t="s">
        <v>717</v>
      </c>
      <c r="B158" t="s">
        <v>1319</v>
      </c>
      <c r="C158" t="s">
        <v>1320</v>
      </c>
      <c r="D158" t="s">
        <v>135</v>
      </c>
      <c r="E158" t="s">
        <v>190</v>
      </c>
      <c r="F158" t="s">
        <v>190</v>
      </c>
      <c r="G158">
        <v>157</v>
      </c>
    </row>
    <row r="159" spans="1:7" x14ac:dyDescent="0.2">
      <c r="A159" t="s">
        <v>1475</v>
      </c>
      <c r="B159" t="s">
        <v>1321</v>
      </c>
      <c r="C159" t="s">
        <v>1322</v>
      </c>
      <c r="E159" t="s">
        <v>195</v>
      </c>
      <c r="F159" t="s">
        <v>195</v>
      </c>
      <c r="G159">
        <v>158</v>
      </c>
    </row>
    <row r="160" spans="1:7" x14ac:dyDescent="0.2">
      <c r="A160" t="s">
        <v>1476</v>
      </c>
      <c r="B160" t="s">
        <v>1162</v>
      </c>
      <c r="C160" t="s">
        <v>1323</v>
      </c>
      <c r="E160" t="s">
        <v>190</v>
      </c>
      <c r="F160" t="s">
        <v>190</v>
      </c>
      <c r="G160">
        <v>159</v>
      </c>
    </row>
    <row r="161" spans="1:7" x14ac:dyDescent="0.2">
      <c r="A161" t="s">
        <v>1477</v>
      </c>
      <c r="B161" t="s">
        <v>1091</v>
      </c>
      <c r="C161" t="s">
        <v>1324</v>
      </c>
      <c r="E161" t="s">
        <v>189</v>
      </c>
      <c r="F161" t="s">
        <v>189</v>
      </c>
      <c r="G161">
        <v>160</v>
      </c>
    </row>
    <row r="162" spans="1:7" x14ac:dyDescent="0.2">
      <c r="A162" t="s">
        <v>1478</v>
      </c>
      <c r="B162" t="s">
        <v>1152</v>
      </c>
      <c r="C162" t="s">
        <v>1325</v>
      </c>
      <c r="E162" t="s">
        <v>189</v>
      </c>
      <c r="F162" t="s">
        <v>189</v>
      </c>
      <c r="G162">
        <v>161</v>
      </c>
    </row>
    <row r="163" spans="1:7" x14ac:dyDescent="0.2">
      <c r="A163" t="s">
        <v>1479</v>
      </c>
      <c r="B163" t="s">
        <v>1326</v>
      </c>
      <c r="C163" t="s">
        <v>1327</v>
      </c>
      <c r="E163" t="s">
        <v>195</v>
      </c>
      <c r="F163" t="s">
        <v>195</v>
      </c>
      <c r="G163">
        <v>162</v>
      </c>
    </row>
    <row r="164" spans="1:7" x14ac:dyDescent="0.2">
      <c r="A164" t="s">
        <v>1480</v>
      </c>
      <c r="B164" t="s">
        <v>1106</v>
      </c>
      <c r="C164" t="s">
        <v>1328</v>
      </c>
      <c r="E164" t="s">
        <v>189</v>
      </c>
      <c r="F164" t="s">
        <v>189</v>
      </c>
      <c r="G164">
        <v>163</v>
      </c>
    </row>
    <row r="165" spans="1:7" x14ac:dyDescent="0.2">
      <c r="A165" t="s">
        <v>1481</v>
      </c>
      <c r="B165" t="s">
        <v>1195</v>
      </c>
      <c r="C165" t="s">
        <v>1329</v>
      </c>
      <c r="D165" t="s">
        <v>192</v>
      </c>
      <c r="E165" t="s">
        <v>195</v>
      </c>
      <c r="F165" t="s">
        <v>195</v>
      </c>
      <c r="G165">
        <v>164</v>
      </c>
    </row>
    <row r="166" spans="1:7" x14ac:dyDescent="0.2">
      <c r="A166" t="s">
        <v>1482</v>
      </c>
      <c r="B166" t="s">
        <v>1297</v>
      </c>
      <c r="C166" t="s">
        <v>1330</v>
      </c>
      <c r="E166" t="s">
        <v>195</v>
      </c>
      <c r="F166" t="s">
        <v>195</v>
      </c>
      <c r="G166">
        <v>165</v>
      </c>
    </row>
    <row r="167" spans="1:7" x14ac:dyDescent="0.2">
      <c r="A167" t="s">
        <v>1483</v>
      </c>
      <c r="B167" t="s">
        <v>1331</v>
      </c>
      <c r="C167" t="s">
        <v>1332</v>
      </c>
      <c r="E167" t="s">
        <v>195</v>
      </c>
      <c r="F167" t="s">
        <v>195</v>
      </c>
      <c r="G167">
        <v>166</v>
      </c>
    </row>
    <row r="168" spans="1:7" x14ac:dyDescent="0.2">
      <c r="A168" t="s">
        <v>718</v>
      </c>
      <c r="B168" t="s">
        <v>1333</v>
      </c>
      <c r="C168" t="s">
        <v>1334</v>
      </c>
      <c r="D168" t="s">
        <v>66</v>
      </c>
      <c r="E168" t="s">
        <v>198</v>
      </c>
      <c r="F168" t="s">
        <v>198</v>
      </c>
      <c r="G168">
        <v>167</v>
      </c>
    </row>
    <row r="169" spans="1:7" x14ac:dyDescent="0.2">
      <c r="A169" t="s">
        <v>1484</v>
      </c>
      <c r="B169" t="s">
        <v>1261</v>
      </c>
      <c r="C169" t="s">
        <v>1335</v>
      </c>
      <c r="D169" t="s">
        <v>138</v>
      </c>
      <c r="E169" t="s">
        <v>195</v>
      </c>
      <c r="F169" t="s">
        <v>195</v>
      </c>
      <c r="G169">
        <v>168</v>
      </c>
    </row>
    <row r="170" spans="1:7" x14ac:dyDescent="0.2">
      <c r="A170" t="s">
        <v>395</v>
      </c>
      <c r="B170" t="s">
        <v>1125</v>
      </c>
      <c r="C170" t="s">
        <v>1336</v>
      </c>
      <c r="D170" t="s">
        <v>192</v>
      </c>
      <c r="E170" t="s">
        <v>189</v>
      </c>
      <c r="F170" t="s">
        <v>189</v>
      </c>
      <c r="G170">
        <v>169</v>
      </c>
    </row>
    <row r="171" spans="1:7" x14ac:dyDescent="0.2">
      <c r="A171" t="s">
        <v>1485</v>
      </c>
      <c r="B171" t="s">
        <v>1337</v>
      </c>
      <c r="C171" t="s">
        <v>1257</v>
      </c>
      <c r="E171" t="s">
        <v>198</v>
      </c>
      <c r="F171" t="s">
        <v>198</v>
      </c>
      <c r="G171">
        <v>170</v>
      </c>
    </row>
    <row r="172" spans="1:7" x14ac:dyDescent="0.2">
      <c r="A172" t="s">
        <v>1486</v>
      </c>
      <c r="B172" t="s">
        <v>1338</v>
      </c>
      <c r="C172" t="s">
        <v>1339</v>
      </c>
      <c r="E172" t="s">
        <v>195</v>
      </c>
      <c r="F172" t="s">
        <v>195</v>
      </c>
      <c r="G172">
        <v>171</v>
      </c>
    </row>
    <row r="173" spans="1:7" x14ac:dyDescent="0.2">
      <c r="A173" t="s">
        <v>1487</v>
      </c>
      <c r="B173" t="s">
        <v>1340</v>
      </c>
      <c r="C173" t="s">
        <v>1341</v>
      </c>
      <c r="E173" t="s">
        <v>190</v>
      </c>
      <c r="F173" t="s">
        <v>190</v>
      </c>
      <c r="G173">
        <v>172</v>
      </c>
    </row>
    <row r="174" spans="1:7" x14ac:dyDescent="0.2">
      <c r="A174" t="s">
        <v>1488</v>
      </c>
      <c r="B174" t="s">
        <v>1314</v>
      </c>
      <c r="C174" t="s">
        <v>1342</v>
      </c>
      <c r="E174" t="s">
        <v>198</v>
      </c>
      <c r="F174" t="s">
        <v>198</v>
      </c>
      <c r="G174">
        <v>173</v>
      </c>
    </row>
    <row r="175" spans="1:7" x14ac:dyDescent="0.2">
      <c r="A175" t="s">
        <v>1489</v>
      </c>
      <c r="B175" t="s">
        <v>1343</v>
      </c>
      <c r="C175" t="s">
        <v>1344</v>
      </c>
      <c r="E175" t="s">
        <v>198</v>
      </c>
      <c r="F175" t="s">
        <v>198</v>
      </c>
      <c r="G175">
        <v>174</v>
      </c>
    </row>
    <row r="176" spans="1:7" x14ac:dyDescent="0.2">
      <c r="A176" t="s">
        <v>1490</v>
      </c>
      <c r="B176" t="s">
        <v>1136</v>
      </c>
      <c r="C176" t="s">
        <v>1345</v>
      </c>
      <c r="E176" t="s">
        <v>189</v>
      </c>
      <c r="F176" t="s">
        <v>189</v>
      </c>
      <c r="G176">
        <v>175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F71"/>
  <sheetViews>
    <sheetView topLeftCell="A2" workbookViewId="0">
      <selection activeCell="F3" sqref="F3"/>
    </sheetView>
  </sheetViews>
  <sheetFormatPr defaultRowHeight="12.75" x14ac:dyDescent="0.2"/>
  <cols>
    <col min="2" max="2" width="40.7109375" customWidth="1"/>
    <col min="3" max="3" width="9.7109375" customWidth="1"/>
    <col min="4" max="4" width="9.140625" style="3"/>
    <col min="5" max="5" width="40.7109375" customWidth="1"/>
    <col min="6" max="6" width="9.7109375" style="3" customWidth="1"/>
  </cols>
  <sheetData>
    <row r="3" spans="2:6" x14ac:dyDescent="0.2">
      <c r="F3" s="3">
        <f>COUNTA(F6:F71)</f>
        <v>59</v>
      </c>
    </row>
    <row r="4" spans="2:6" x14ac:dyDescent="0.2">
      <c r="B4" s="92">
        <v>2010</v>
      </c>
      <c r="C4" s="92"/>
      <c r="D4" s="93" t="s">
        <v>176</v>
      </c>
      <c r="E4" s="92">
        <v>2011</v>
      </c>
      <c r="F4" s="92"/>
    </row>
    <row r="5" spans="2:6" x14ac:dyDescent="0.2">
      <c r="B5" s="9" t="s">
        <v>60</v>
      </c>
      <c r="C5" s="10" t="s">
        <v>13</v>
      </c>
      <c r="D5" s="94"/>
      <c r="E5" s="9" t="s">
        <v>114</v>
      </c>
      <c r="F5" s="10" t="s">
        <v>13</v>
      </c>
    </row>
    <row r="6" spans="2:6" x14ac:dyDescent="0.2">
      <c r="B6" s="2" t="s">
        <v>73</v>
      </c>
      <c r="C6" s="1" t="s">
        <v>74</v>
      </c>
      <c r="D6" s="7" t="str">
        <f>IF(C6=F6,"Renewed",IF(C6="","New","Out"))</f>
        <v>Renewed</v>
      </c>
      <c r="E6" s="4" t="s">
        <v>115</v>
      </c>
      <c r="F6" s="5" t="s">
        <v>152</v>
      </c>
    </row>
    <row r="7" spans="2:6" x14ac:dyDescent="0.2">
      <c r="B7" s="2" t="s">
        <v>3</v>
      </c>
      <c r="C7" s="1" t="s">
        <v>9</v>
      </c>
      <c r="D7" s="7" t="str">
        <f t="shared" ref="D7:D70" si="0">IF(C7=F7,"Renewed",IF(C7="","New","Out"))</f>
        <v>Out</v>
      </c>
      <c r="E7" s="6"/>
      <c r="F7" s="7"/>
    </row>
    <row r="8" spans="2:6" x14ac:dyDescent="0.2">
      <c r="B8" s="2"/>
      <c r="C8" s="1"/>
      <c r="D8" s="7" t="str">
        <f t="shared" si="0"/>
        <v>New</v>
      </c>
      <c r="E8" s="4" t="s">
        <v>116</v>
      </c>
      <c r="F8" s="5" t="s">
        <v>153</v>
      </c>
    </row>
    <row r="9" spans="2:6" x14ac:dyDescent="0.2">
      <c r="B9" s="4"/>
      <c r="C9" s="4"/>
      <c r="D9" s="7" t="str">
        <f t="shared" si="0"/>
        <v>New</v>
      </c>
      <c r="E9" s="4" t="s">
        <v>117</v>
      </c>
      <c r="F9" s="5" t="s">
        <v>154</v>
      </c>
    </row>
    <row r="10" spans="2:6" x14ac:dyDescent="0.2">
      <c r="B10" s="2" t="s">
        <v>6</v>
      </c>
      <c r="C10" s="1" t="s">
        <v>2</v>
      </c>
      <c r="D10" s="7" t="str">
        <f t="shared" si="0"/>
        <v>Renewed</v>
      </c>
      <c r="E10" s="4" t="s">
        <v>118</v>
      </c>
      <c r="F10" s="5" t="s">
        <v>155</v>
      </c>
    </row>
    <row r="11" spans="2:6" x14ac:dyDescent="0.2">
      <c r="B11" s="2" t="s">
        <v>30</v>
      </c>
      <c r="C11" s="1" t="s">
        <v>14</v>
      </c>
      <c r="D11" s="7" t="str">
        <f t="shared" si="0"/>
        <v>Renewed</v>
      </c>
      <c r="E11" s="4" t="s">
        <v>119</v>
      </c>
      <c r="F11" s="5" t="s">
        <v>14</v>
      </c>
    </row>
    <row r="12" spans="2:6" x14ac:dyDescent="0.2">
      <c r="B12" s="2"/>
      <c r="C12" s="1"/>
      <c r="D12" s="7" t="str">
        <f t="shared" si="0"/>
        <v>New</v>
      </c>
      <c r="E12" s="4" t="s">
        <v>120</v>
      </c>
      <c r="F12" s="5" t="s">
        <v>156</v>
      </c>
    </row>
    <row r="13" spans="2:6" x14ac:dyDescent="0.2">
      <c r="B13" s="2" t="s">
        <v>70</v>
      </c>
      <c r="C13" s="1" t="s">
        <v>71</v>
      </c>
      <c r="D13" s="7" t="str">
        <f t="shared" si="0"/>
        <v>Renewed</v>
      </c>
      <c r="E13" s="4" t="s">
        <v>70</v>
      </c>
      <c r="F13" s="5" t="s">
        <v>71</v>
      </c>
    </row>
    <row r="14" spans="2:6" x14ac:dyDescent="0.2">
      <c r="B14" s="4"/>
      <c r="C14" s="4"/>
      <c r="D14" s="7" t="str">
        <f t="shared" si="0"/>
        <v>New</v>
      </c>
      <c r="E14" s="4" t="s">
        <v>121</v>
      </c>
      <c r="F14" s="5" t="s">
        <v>157</v>
      </c>
    </row>
    <row r="15" spans="2:6" x14ac:dyDescent="0.2">
      <c r="B15" s="2" t="s">
        <v>26</v>
      </c>
      <c r="C15" s="1" t="s">
        <v>36</v>
      </c>
      <c r="D15" s="7" t="str">
        <f t="shared" si="0"/>
        <v>Renewed</v>
      </c>
      <c r="E15" s="4" t="s">
        <v>122</v>
      </c>
      <c r="F15" s="5" t="s">
        <v>36</v>
      </c>
    </row>
    <row r="16" spans="2:6" x14ac:dyDescent="0.2">
      <c r="B16" s="2"/>
      <c r="C16" s="1"/>
      <c r="D16" s="7" t="str">
        <f t="shared" si="0"/>
        <v>New</v>
      </c>
      <c r="E16" s="4" t="s">
        <v>337</v>
      </c>
      <c r="F16" s="5" t="s">
        <v>349</v>
      </c>
    </row>
    <row r="17" spans="2:6" x14ac:dyDescent="0.2">
      <c r="B17" s="2"/>
      <c r="C17" s="1"/>
      <c r="D17" s="7" t="str">
        <f t="shared" si="0"/>
        <v>New</v>
      </c>
      <c r="E17" s="4" t="s">
        <v>338</v>
      </c>
      <c r="F17" s="5" t="s">
        <v>348</v>
      </c>
    </row>
    <row r="18" spans="2:6" x14ac:dyDescent="0.2">
      <c r="B18" s="2"/>
      <c r="C18" s="1"/>
      <c r="D18" s="7" t="str">
        <f t="shared" si="0"/>
        <v>New</v>
      </c>
      <c r="E18" s="4" t="s">
        <v>339</v>
      </c>
      <c r="F18" s="5" t="s">
        <v>350</v>
      </c>
    </row>
    <row r="19" spans="2:6" x14ac:dyDescent="0.2">
      <c r="B19" s="2"/>
      <c r="C19" s="1"/>
      <c r="D19" s="7" t="str">
        <f t="shared" si="0"/>
        <v>New</v>
      </c>
      <c r="E19" s="4" t="s">
        <v>340</v>
      </c>
      <c r="F19" s="5" t="s">
        <v>351</v>
      </c>
    </row>
    <row r="20" spans="2:6" x14ac:dyDescent="0.2">
      <c r="B20" s="2"/>
      <c r="C20" s="1"/>
      <c r="D20" s="7" t="str">
        <f t="shared" si="0"/>
        <v>New</v>
      </c>
      <c r="E20" s="4" t="s">
        <v>341</v>
      </c>
      <c r="F20" s="5" t="s">
        <v>352</v>
      </c>
    </row>
    <row r="21" spans="2:6" x14ac:dyDescent="0.2">
      <c r="B21" s="2"/>
      <c r="C21" s="1"/>
      <c r="D21" s="7" t="str">
        <f t="shared" si="0"/>
        <v>New</v>
      </c>
      <c r="E21" s="4" t="s">
        <v>342</v>
      </c>
      <c r="F21" s="5" t="s">
        <v>353</v>
      </c>
    </row>
    <row r="22" spans="2:6" x14ac:dyDescent="0.2">
      <c r="B22" s="2"/>
      <c r="C22" s="1"/>
      <c r="D22" s="7" t="str">
        <f t="shared" si="0"/>
        <v>New</v>
      </c>
      <c r="E22" s="4" t="s">
        <v>343</v>
      </c>
      <c r="F22" s="5" t="s">
        <v>354</v>
      </c>
    </row>
    <row r="23" spans="2:6" x14ac:dyDescent="0.2">
      <c r="B23" s="2"/>
      <c r="C23" s="1"/>
      <c r="D23" s="7" t="str">
        <f t="shared" si="0"/>
        <v>New</v>
      </c>
      <c r="E23" s="4" t="s">
        <v>344</v>
      </c>
      <c r="F23" s="5" t="s">
        <v>355</v>
      </c>
    </row>
    <row r="24" spans="2:6" x14ac:dyDescent="0.2">
      <c r="B24" s="2"/>
      <c r="C24" s="1"/>
      <c r="D24" s="7" t="str">
        <f t="shared" si="0"/>
        <v>New</v>
      </c>
      <c r="E24" s="4" t="s">
        <v>345</v>
      </c>
      <c r="F24" s="5" t="s">
        <v>356</v>
      </c>
    </row>
    <row r="25" spans="2:6" x14ac:dyDescent="0.2">
      <c r="B25" s="2"/>
      <c r="C25" s="1"/>
      <c r="D25" s="7" t="str">
        <f t="shared" si="0"/>
        <v>New</v>
      </c>
      <c r="E25" s="4" t="s">
        <v>264</v>
      </c>
      <c r="F25" s="5" t="s">
        <v>357</v>
      </c>
    </row>
    <row r="26" spans="2:6" x14ac:dyDescent="0.2">
      <c r="B26" s="2" t="s">
        <v>7</v>
      </c>
      <c r="C26" s="1" t="s">
        <v>8</v>
      </c>
      <c r="D26" s="7" t="str">
        <f t="shared" si="0"/>
        <v>Renewed</v>
      </c>
      <c r="E26" s="4" t="s">
        <v>123</v>
      </c>
      <c r="F26" s="5" t="s">
        <v>158</v>
      </c>
    </row>
    <row r="27" spans="2:6" x14ac:dyDescent="0.2">
      <c r="B27" s="2" t="s">
        <v>52</v>
      </c>
      <c r="C27" s="1" t="s">
        <v>27</v>
      </c>
      <c r="D27" s="7" t="str">
        <f t="shared" si="0"/>
        <v>Renewed</v>
      </c>
      <c r="E27" s="4" t="s">
        <v>52</v>
      </c>
      <c r="F27" s="5" t="s">
        <v>27</v>
      </c>
    </row>
    <row r="28" spans="2:6" x14ac:dyDescent="0.2">
      <c r="B28" s="2"/>
      <c r="C28" s="1"/>
      <c r="D28" s="7" t="str">
        <f t="shared" si="0"/>
        <v>New</v>
      </c>
      <c r="E28" s="4" t="s">
        <v>124</v>
      </c>
      <c r="F28" s="5" t="s">
        <v>159</v>
      </c>
    </row>
    <row r="29" spans="2:6" x14ac:dyDescent="0.2">
      <c r="B29" s="2" t="s">
        <v>50</v>
      </c>
      <c r="C29" s="1" t="s">
        <v>90</v>
      </c>
      <c r="D29" s="7" t="str">
        <f t="shared" si="0"/>
        <v>Renewed</v>
      </c>
      <c r="E29" s="4" t="s">
        <v>50</v>
      </c>
      <c r="F29" s="5" t="s">
        <v>90</v>
      </c>
    </row>
    <row r="30" spans="2:6" x14ac:dyDescent="0.2">
      <c r="B30" s="2" t="s">
        <v>94</v>
      </c>
      <c r="C30" s="1" t="s">
        <v>15</v>
      </c>
      <c r="D30" s="7" t="str">
        <f t="shared" si="0"/>
        <v>Renewed</v>
      </c>
      <c r="E30" s="4" t="s">
        <v>94</v>
      </c>
      <c r="F30" s="5" t="s">
        <v>15</v>
      </c>
    </row>
    <row r="31" spans="2:6" x14ac:dyDescent="0.2">
      <c r="B31" s="2"/>
      <c r="C31" s="1"/>
      <c r="D31" s="7" t="str">
        <f t="shared" si="0"/>
        <v>New</v>
      </c>
      <c r="E31" s="4" t="s">
        <v>125</v>
      </c>
      <c r="F31" s="5" t="s">
        <v>160</v>
      </c>
    </row>
    <row r="32" spans="2:6" x14ac:dyDescent="0.2">
      <c r="B32" s="8" t="s">
        <v>75</v>
      </c>
      <c r="C32" s="7" t="s">
        <v>10</v>
      </c>
      <c r="D32" s="7" t="str">
        <f t="shared" si="0"/>
        <v>Renewed</v>
      </c>
      <c r="E32" s="4" t="s">
        <v>126</v>
      </c>
      <c r="F32" s="5" t="s">
        <v>161</v>
      </c>
    </row>
    <row r="33" spans="2:6" x14ac:dyDescent="0.2">
      <c r="B33" s="2" t="s">
        <v>53</v>
      </c>
      <c r="C33" s="1" t="s">
        <v>35</v>
      </c>
      <c r="D33" s="7" t="str">
        <f t="shared" si="0"/>
        <v>Renewed</v>
      </c>
      <c r="E33" s="4" t="s">
        <v>53</v>
      </c>
      <c r="F33" s="5" t="s">
        <v>35</v>
      </c>
    </row>
    <row r="34" spans="2:6" x14ac:dyDescent="0.2">
      <c r="B34" s="8" t="s">
        <v>76</v>
      </c>
      <c r="C34" s="7" t="s">
        <v>0</v>
      </c>
      <c r="D34" s="7" t="str">
        <f t="shared" si="0"/>
        <v>Renewed</v>
      </c>
      <c r="E34" s="4" t="s">
        <v>127</v>
      </c>
      <c r="F34" s="5" t="s">
        <v>162</v>
      </c>
    </row>
    <row r="35" spans="2:6" x14ac:dyDescent="0.2">
      <c r="B35" s="2" t="s">
        <v>95</v>
      </c>
      <c r="C35" s="1" t="s">
        <v>16</v>
      </c>
      <c r="D35" s="7" t="str">
        <f t="shared" si="0"/>
        <v>Renewed</v>
      </c>
      <c r="E35" s="4" t="s">
        <v>128</v>
      </c>
      <c r="F35" s="5" t="s">
        <v>16</v>
      </c>
    </row>
    <row r="36" spans="2:6" x14ac:dyDescent="0.2">
      <c r="B36" s="2"/>
      <c r="C36" s="1"/>
      <c r="D36" s="7" t="str">
        <f t="shared" si="0"/>
        <v>New</v>
      </c>
      <c r="E36" s="4" t="s">
        <v>129</v>
      </c>
      <c r="F36" s="5" t="s">
        <v>163</v>
      </c>
    </row>
    <row r="37" spans="2:6" x14ac:dyDescent="0.2">
      <c r="B37" s="2"/>
      <c r="C37" s="1"/>
      <c r="D37" s="7" t="str">
        <f t="shared" si="0"/>
        <v>New</v>
      </c>
      <c r="E37" s="4" t="s">
        <v>130</v>
      </c>
      <c r="F37" s="5" t="s">
        <v>164</v>
      </c>
    </row>
    <row r="38" spans="2:6" x14ac:dyDescent="0.2">
      <c r="B38" s="2" t="s">
        <v>51</v>
      </c>
      <c r="C38" s="1" t="s">
        <v>17</v>
      </c>
      <c r="D38" s="7" t="str">
        <f t="shared" si="0"/>
        <v>Renewed</v>
      </c>
      <c r="E38" s="4" t="s">
        <v>51</v>
      </c>
      <c r="F38" s="5" t="s">
        <v>17</v>
      </c>
    </row>
    <row r="39" spans="2:6" x14ac:dyDescent="0.2">
      <c r="B39" s="2" t="s">
        <v>102</v>
      </c>
      <c r="C39" s="1" t="s">
        <v>59</v>
      </c>
      <c r="D39" s="7" t="str">
        <f t="shared" si="0"/>
        <v>Renewed</v>
      </c>
      <c r="E39" s="4" t="s">
        <v>131</v>
      </c>
      <c r="F39" s="5" t="s">
        <v>165</v>
      </c>
    </row>
    <row r="40" spans="2:6" x14ac:dyDescent="0.2">
      <c r="B40" s="2"/>
      <c r="C40" s="1"/>
      <c r="D40" s="7" t="str">
        <f t="shared" si="0"/>
        <v>New</v>
      </c>
      <c r="E40" t="s">
        <v>346</v>
      </c>
      <c r="F40" s="5" t="s">
        <v>347</v>
      </c>
    </row>
    <row r="41" spans="2:6" x14ac:dyDescent="0.2">
      <c r="B41" s="2" t="s">
        <v>77</v>
      </c>
      <c r="C41" s="1" t="s">
        <v>78</v>
      </c>
      <c r="D41" s="7" t="str">
        <f t="shared" si="0"/>
        <v>Renewed</v>
      </c>
      <c r="E41" s="4" t="s">
        <v>132</v>
      </c>
      <c r="F41" s="5" t="s">
        <v>166</v>
      </c>
    </row>
    <row r="42" spans="2:6" x14ac:dyDescent="0.2">
      <c r="B42" s="2" t="s">
        <v>31</v>
      </c>
      <c r="C42" s="1" t="s">
        <v>32</v>
      </c>
      <c r="D42" s="7" t="str">
        <f t="shared" si="0"/>
        <v>Renewed</v>
      </c>
      <c r="E42" s="4" t="s">
        <v>133</v>
      </c>
      <c r="F42" s="5" t="s">
        <v>167</v>
      </c>
    </row>
    <row r="43" spans="2:6" x14ac:dyDescent="0.2">
      <c r="B43" s="2" t="s">
        <v>101</v>
      </c>
      <c r="C43" s="1" t="s">
        <v>72</v>
      </c>
      <c r="D43" s="7" t="str">
        <f t="shared" si="0"/>
        <v>Renewed</v>
      </c>
      <c r="E43" s="4" t="s">
        <v>134</v>
      </c>
      <c r="F43" s="5" t="s">
        <v>168</v>
      </c>
    </row>
    <row r="44" spans="2:6" x14ac:dyDescent="0.2">
      <c r="B44" s="2" t="s">
        <v>28</v>
      </c>
      <c r="C44" s="1" t="s">
        <v>34</v>
      </c>
      <c r="D44" s="7" t="str">
        <f t="shared" si="0"/>
        <v>Renewed</v>
      </c>
      <c r="E44" s="4" t="s">
        <v>135</v>
      </c>
      <c r="F44" s="5" t="s">
        <v>34</v>
      </c>
    </row>
    <row r="45" spans="2:6" x14ac:dyDescent="0.2">
      <c r="B45" s="2" t="s">
        <v>63</v>
      </c>
      <c r="C45" s="1" t="s">
        <v>64</v>
      </c>
      <c r="D45" s="7" t="str">
        <f t="shared" si="0"/>
        <v>Renewed</v>
      </c>
      <c r="E45" s="2" t="s">
        <v>63</v>
      </c>
      <c r="F45" s="5" t="s">
        <v>64</v>
      </c>
    </row>
    <row r="46" spans="2:6" x14ac:dyDescent="0.2">
      <c r="B46" s="2" t="s">
        <v>40</v>
      </c>
      <c r="C46" s="1" t="s">
        <v>41</v>
      </c>
      <c r="D46" s="7" t="str">
        <f t="shared" si="0"/>
        <v>Renewed</v>
      </c>
      <c r="E46" s="4" t="s">
        <v>136</v>
      </c>
      <c r="F46" s="5" t="s">
        <v>169</v>
      </c>
    </row>
    <row r="47" spans="2:6" x14ac:dyDescent="0.2">
      <c r="B47" s="2" t="s">
        <v>79</v>
      </c>
      <c r="C47" s="1" t="s">
        <v>80</v>
      </c>
      <c r="D47" s="7" t="str">
        <f t="shared" si="0"/>
        <v>Renewed</v>
      </c>
      <c r="E47" s="4" t="s">
        <v>137</v>
      </c>
      <c r="F47" s="5" t="s">
        <v>170</v>
      </c>
    </row>
    <row r="48" spans="2:6" x14ac:dyDescent="0.2">
      <c r="B48" s="2" t="s">
        <v>88</v>
      </c>
      <c r="C48" s="1" t="s">
        <v>18</v>
      </c>
      <c r="D48" s="7" t="str">
        <f t="shared" si="0"/>
        <v>Renewed</v>
      </c>
      <c r="E48" s="4" t="s">
        <v>88</v>
      </c>
      <c r="F48" s="5" t="s">
        <v>18</v>
      </c>
    </row>
    <row r="49" spans="2:6" x14ac:dyDescent="0.2">
      <c r="B49" s="2" t="s">
        <v>33</v>
      </c>
      <c r="C49" s="1" t="s">
        <v>42</v>
      </c>
      <c r="D49" s="7" t="str">
        <f t="shared" si="0"/>
        <v>Out</v>
      </c>
      <c r="E49" s="4"/>
      <c r="F49" s="7"/>
    </row>
    <row r="50" spans="2:6" x14ac:dyDescent="0.2">
      <c r="B50" s="2" t="s">
        <v>43</v>
      </c>
      <c r="C50" s="1" t="s">
        <v>44</v>
      </c>
      <c r="D50" s="7" t="str">
        <f t="shared" si="0"/>
        <v>Out</v>
      </c>
      <c r="E50" s="4"/>
      <c r="F50" s="7"/>
    </row>
    <row r="51" spans="2:6" x14ac:dyDescent="0.2">
      <c r="B51" s="2" t="s">
        <v>81</v>
      </c>
      <c r="C51" s="1" t="s">
        <v>82</v>
      </c>
      <c r="D51" s="7" t="str">
        <f t="shared" si="0"/>
        <v>Out</v>
      </c>
      <c r="E51" s="4"/>
      <c r="F51" s="7"/>
    </row>
    <row r="52" spans="2:6" x14ac:dyDescent="0.2">
      <c r="B52" s="2" t="s">
        <v>45</v>
      </c>
      <c r="C52" s="1" t="s">
        <v>65</v>
      </c>
      <c r="D52" s="7" t="str">
        <f t="shared" si="0"/>
        <v>Renewed</v>
      </c>
      <c r="E52" s="2" t="s">
        <v>45</v>
      </c>
      <c r="F52" s="1" t="s">
        <v>65</v>
      </c>
    </row>
    <row r="53" spans="2:6" x14ac:dyDescent="0.2">
      <c r="B53" s="2" t="s">
        <v>5</v>
      </c>
      <c r="C53" s="1" t="s">
        <v>38</v>
      </c>
      <c r="D53" s="7" t="str">
        <f t="shared" si="0"/>
        <v>Renewed</v>
      </c>
      <c r="E53" s="4" t="s">
        <v>138</v>
      </c>
      <c r="F53" s="5" t="s">
        <v>38</v>
      </c>
    </row>
    <row r="54" spans="2:6" x14ac:dyDescent="0.2">
      <c r="B54" s="2" t="s">
        <v>100</v>
      </c>
      <c r="C54" s="1" t="s">
        <v>89</v>
      </c>
      <c r="D54" s="7" t="str">
        <f t="shared" si="0"/>
        <v>Renewed</v>
      </c>
      <c r="E54" s="4" t="s">
        <v>139</v>
      </c>
      <c r="F54" s="5" t="s">
        <v>89</v>
      </c>
    </row>
    <row r="55" spans="2:6" x14ac:dyDescent="0.2">
      <c r="B55" s="2" t="s">
        <v>85</v>
      </c>
      <c r="C55" s="1" t="s">
        <v>19</v>
      </c>
      <c r="D55" s="7" t="str">
        <f t="shared" si="0"/>
        <v>Renewed</v>
      </c>
      <c r="E55" s="4" t="s">
        <v>140</v>
      </c>
      <c r="F55" s="5" t="s">
        <v>19</v>
      </c>
    </row>
    <row r="56" spans="2:6" x14ac:dyDescent="0.2">
      <c r="B56" s="2" t="s">
        <v>96</v>
      </c>
      <c r="C56" s="1" t="s">
        <v>97</v>
      </c>
      <c r="D56" s="7" t="str">
        <f t="shared" si="0"/>
        <v>Renewed</v>
      </c>
      <c r="E56" s="4" t="s">
        <v>96</v>
      </c>
      <c r="F56" s="5" t="s">
        <v>97</v>
      </c>
    </row>
    <row r="57" spans="2:6" x14ac:dyDescent="0.2">
      <c r="B57" s="2" t="s">
        <v>86</v>
      </c>
      <c r="C57" s="1" t="s">
        <v>67</v>
      </c>
      <c r="D57" s="7" t="str">
        <f t="shared" si="0"/>
        <v>Renewed</v>
      </c>
      <c r="E57" s="4" t="s">
        <v>141</v>
      </c>
      <c r="F57" s="5" t="s">
        <v>67</v>
      </c>
    </row>
    <row r="58" spans="2:6" x14ac:dyDescent="0.2">
      <c r="B58" s="2" t="s">
        <v>11</v>
      </c>
      <c r="C58" s="1" t="s">
        <v>68</v>
      </c>
      <c r="D58" s="7" t="str">
        <f t="shared" si="0"/>
        <v>Renewed</v>
      </c>
      <c r="E58" s="4" t="s">
        <v>142</v>
      </c>
      <c r="F58" s="5" t="s">
        <v>68</v>
      </c>
    </row>
    <row r="59" spans="2:6" x14ac:dyDescent="0.2">
      <c r="B59" s="2" t="s">
        <v>98</v>
      </c>
      <c r="C59" s="1" t="s">
        <v>99</v>
      </c>
      <c r="D59" s="7" t="str">
        <f t="shared" si="0"/>
        <v>Out</v>
      </c>
      <c r="E59" s="4"/>
      <c r="F59" s="7"/>
    </row>
    <row r="60" spans="2:6" x14ac:dyDescent="0.2">
      <c r="B60" s="2" t="s">
        <v>83</v>
      </c>
      <c r="C60" s="1" t="s">
        <v>84</v>
      </c>
      <c r="D60" s="7" t="str">
        <f t="shared" si="0"/>
        <v>Renewed</v>
      </c>
      <c r="E60" s="4" t="s">
        <v>143</v>
      </c>
      <c r="F60" s="5" t="s">
        <v>171</v>
      </c>
    </row>
    <row r="61" spans="2:6" x14ac:dyDescent="0.2">
      <c r="B61" s="2" t="s">
        <v>25</v>
      </c>
      <c r="C61" s="1" t="s">
        <v>37</v>
      </c>
      <c r="D61" s="7" t="str">
        <f t="shared" si="0"/>
        <v>Renewed</v>
      </c>
      <c r="E61" s="4" t="s">
        <v>144</v>
      </c>
      <c r="F61" s="5" t="s">
        <v>37</v>
      </c>
    </row>
    <row r="62" spans="2:6" x14ac:dyDescent="0.2">
      <c r="B62" s="2" t="s">
        <v>29</v>
      </c>
      <c r="C62" s="1" t="s">
        <v>69</v>
      </c>
      <c r="D62" s="7" t="str">
        <f t="shared" si="0"/>
        <v>Renewed</v>
      </c>
      <c r="E62" s="4" t="s">
        <v>145</v>
      </c>
      <c r="F62" s="5" t="s">
        <v>69</v>
      </c>
    </row>
    <row r="63" spans="2:6" x14ac:dyDescent="0.2">
      <c r="B63" s="2" t="s">
        <v>54</v>
      </c>
      <c r="C63" s="1" t="s">
        <v>55</v>
      </c>
      <c r="D63" s="7" t="str">
        <f t="shared" si="0"/>
        <v>Out</v>
      </c>
      <c r="E63" s="4"/>
      <c r="F63" s="7"/>
    </row>
    <row r="64" spans="2:6" x14ac:dyDescent="0.2">
      <c r="B64" s="2" t="s">
        <v>4</v>
      </c>
      <c r="C64" s="1" t="s">
        <v>39</v>
      </c>
      <c r="D64" s="7" t="str">
        <f t="shared" si="0"/>
        <v>Renewed</v>
      </c>
      <c r="E64" s="4" t="s">
        <v>4</v>
      </c>
      <c r="F64" s="5" t="s">
        <v>39</v>
      </c>
    </row>
    <row r="65" spans="2:6" x14ac:dyDescent="0.2">
      <c r="B65" s="2" t="s">
        <v>46</v>
      </c>
      <c r="C65" s="1" t="s">
        <v>47</v>
      </c>
      <c r="D65" s="7" t="str">
        <f t="shared" si="0"/>
        <v>Renewed</v>
      </c>
      <c r="E65" s="4" t="s">
        <v>146</v>
      </c>
      <c r="F65" s="5" t="s">
        <v>172</v>
      </c>
    </row>
    <row r="66" spans="2:6" x14ac:dyDescent="0.2">
      <c r="B66" s="2"/>
      <c r="C66" s="1"/>
      <c r="D66" s="7" t="str">
        <f t="shared" si="0"/>
        <v>New</v>
      </c>
      <c r="E66" s="4" t="s">
        <v>147</v>
      </c>
      <c r="F66" s="5" t="s">
        <v>173</v>
      </c>
    </row>
    <row r="67" spans="2:6" x14ac:dyDescent="0.2">
      <c r="B67" s="2" t="s">
        <v>48</v>
      </c>
      <c r="C67" s="1" t="s">
        <v>49</v>
      </c>
      <c r="D67" s="7" t="str">
        <f t="shared" si="0"/>
        <v>Out</v>
      </c>
      <c r="E67" s="4"/>
      <c r="F67" s="7"/>
    </row>
    <row r="68" spans="2:6" x14ac:dyDescent="0.2">
      <c r="B68" s="2" t="s">
        <v>91</v>
      </c>
      <c r="C68" s="1" t="s">
        <v>93</v>
      </c>
      <c r="D68" s="7" t="str">
        <f t="shared" si="0"/>
        <v>Renewed</v>
      </c>
      <c r="E68" s="4" t="s">
        <v>148</v>
      </c>
      <c r="F68" s="5" t="s">
        <v>174</v>
      </c>
    </row>
    <row r="69" spans="2:6" x14ac:dyDescent="0.2">
      <c r="B69" s="2" t="s">
        <v>12</v>
      </c>
      <c r="C69" s="1" t="s">
        <v>103</v>
      </c>
      <c r="D69" s="7" t="str">
        <f t="shared" si="0"/>
        <v>Renewed</v>
      </c>
      <c r="E69" s="4" t="s">
        <v>149</v>
      </c>
      <c r="F69" s="5" t="s">
        <v>103</v>
      </c>
    </row>
    <row r="70" spans="2:6" x14ac:dyDescent="0.2">
      <c r="B70" s="2" t="s">
        <v>66</v>
      </c>
      <c r="C70" s="1" t="s">
        <v>87</v>
      </c>
      <c r="D70" s="7" t="str">
        <f t="shared" si="0"/>
        <v>Renewed</v>
      </c>
      <c r="E70" s="4" t="s">
        <v>150</v>
      </c>
      <c r="F70" s="5" t="s">
        <v>87</v>
      </c>
    </row>
    <row r="71" spans="2:6" x14ac:dyDescent="0.2">
      <c r="B71" s="2" t="s">
        <v>92</v>
      </c>
      <c r="C71" s="1" t="s">
        <v>1</v>
      </c>
      <c r="D71" s="7" t="str">
        <f>IF(C71=F71,"Renewed",IF(C71="","New","Out"))</f>
        <v>Renewed</v>
      </c>
      <c r="E71" s="4" t="s">
        <v>151</v>
      </c>
      <c r="F71" s="5" t="s">
        <v>175</v>
      </c>
    </row>
  </sheetData>
  <sortState ref="B6:C51">
    <sortCondition ref="B6:B51"/>
  </sortState>
  <mergeCells count="3">
    <mergeCell ref="B4:C4"/>
    <mergeCell ref="E4:F4"/>
    <mergeCell ref="D4:D5"/>
  </mergeCells>
  <conditionalFormatting sqref="D6:D71">
    <cfRule type="containsText" dxfId="138" priority="1" operator="containsText" text="Out">
      <formula>NOT(ISERROR(SEARCH("Out",D6)))</formula>
    </cfRule>
    <cfRule type="containsText" dxfId="137" priority="2" operator="containsText" text="Renewed">
      <formula>NOT(ISERROR(SEARCH("Renewed",D6)))</formula>
    </cfRule>
    <cfRule type="cellIs" dxfId="136" priority="5" operator="equal">
      <formula>"New"</formula>
    </cfRule>
  </conditionalFormatting>
  <conditionalFormatting sqref="D7">
    <cfRule type="iconSet" priority="3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scale="8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90"/>
  <sheetViews>
    <sheetView workbookViewId="0">
      <pane xSplit="5" ySplit="23" topLeftCell="F24" activePane="bottomRight" state="frozenSplit"/>
      <selection pane="topRight" activeCell="F1" sqref="F1"/>
      <selection pane="bottomLeft" activeCell="A7" sqref="A7"/>
      <selection pane="bottomRight" activeCell="K3" sqref="K3:K22"/>
    </sheetView>
  </sheetViews>
  <sheetFormatPr defaultRowHeight="12.75" x14ac:dyDescent="0.2"/>
  <cols>
    <col min="1" max="1" width="16.28515625" style="15" bestFit="1" customWidth="1"/>
    <col min="2" max="2" width="17" style="15" customWidth="1"/>
    <col min="3" max="3" width="8.42578125" style="15" customWidth="1"/>
    <col min="4" max="4" width="7.42578125" style="15" bestFit="1" customWidth="1"/>
    <col min="5" max="5" width="32" style="15" bestFit="1" customWidth="1"/>
    <col min="6" max="6" width="9.7109375" style="88" customWidth="1"/>
    <col min="7" max="8" width="9.7109375" style="15" customWidth="1"/>
    <col min="9" max="9" width="9.7109375" style="29" customWidth="1"/>
    <col min="10" max="14" width="9.7109375" style="15" customWidth="1"/>
    <col min="15" max="16384" width="9.140625" style="15"/>
  </cols>
  <sheetData>
    <row r="1" spans="1:51" x14ac:dyDescent="0.2">
      <c r="A1" s="119" t="s">
        <v>144</v>
      </c>
      <c r="C1" s="119"/>
      <c r="D1" s="119"/>
      <c r="E1" s="120" t="s">
        <v>179</v>
      </c>
      <c r="F1" s="120" t="s">
        <v>209</v>
      </c>
      <c r="G1" s="121"/>
      <c r="H1" s="122"/>
      <c r="I1" s="120" t="s">
        <v>210</v>
      </c>
      <c r="J1" s="121"/>
      <c r="K1" s="122"/>
      <c r="AF1" s="88" t="s">
        <v>209</v>
      </c>
      <c r="AG1" s="123"/>
      <c r="AH1" s="124"/>
      <c r="AI1" s="123"/>
      <c r="AJ1" s="123"/>
      <c r="AK1" s="123"/>
      <c r="AL1" s="125"/>
      <c r="AM1" s="126"/>
      <c r="AN1" s="123"/>
      <c r="AO1" s="123"/>
    </row>
    <row r="2" spans="1:51" x14ac:dyDescent="0.2">
      <c r="A2" s="119"/>
      <c r="B2" s="119"/>
      <c r="C2" s="127"/>
      <c r="D2" s="127"/>
      <c r="E2" s="128"/>
      <c r="F2" s="129" t="s">
        <v>211</v>
      </c>
      <c r="G2" s="87" t="s">
        <v>252</v>
      </c>
      <c r="H2" s="130" t="s">
        <v>212</v>
      </c>
      <c r="I2" s="129" t="s">
        <v>211</v>
      </c>
      <c r="J2" s="87" t="s">
        <v>252</v>
      </c>
      <c r="K2" s="130" t="s">
        <v>212</v>
      </c>
      <c r="AF2" s="88">
        <v>1</v>
      </c>
      <c r="AG2" s="88">
        <v>2</v>
      </c>
      <c r="AH2" s="88">
        <v>3</v>
      </c>
      <c r="AI2" s="88">
        <v>4</v>
      </c>
      <c r="AJ2" s="88">
        <v>5</v>
      </c>
      <c r="AK2" s="88">
        <v>6</v>
      </c>
      <c r="AL2" s="88">
        <v>7</v>
      </c>
      <c r="AM2" s="88">
        <v>8</v>
      </c>
      <c r="AN2" s="88">
        <v>9</v>
      </c>
      <c r="AO2" s="88">
        <v>10</v>
      </c>
      <c r="AP2" s="88">
        <v>11</v>
      </c>
      <c r="AQ2" s="88">
        <v>12</v>
      </c>
      <c r="AR2" s="88"/>
      <c r="AS2" s="88"/>
      <c r="AT2" s="88"/>
    </row>
    <row r="3" spans="1:51" x14ac:dyDescent="0.2">
      <c r="C3" s="127"/>
      <c r="D3" s="127"/>
      <c r="E3" s="135" t="s">
        <v>2305</v>
      </c>
      <c r="F3" s="131"/>
      <c r="G3" s="21" t="e">
        <f>+RANK(F3,$F$3:$F$22,1)</f>
        <v>#N/A</v>
      </c>
      <c r="H3" s="132" t="e">
        <f>+VLOOKUP(G3,$L$3:$M$22,2)</f>
        <v>#N/A</v>
      </c>
      <c r="I3" s="131">
        <f>+I27+I35</f>
        <v>508</v>
      </c>
      <c r="J3" s="21">
        <f>+RANK(I3,$I$3:$I$22)</f>
        <v>9</v>
      </c>
      <c r="K3" s="132">
        <f>+VLOOKUP(J3,$L$3:$M$22,2)</f>
        <v>22</v>
      </c>
      <c r="L3" s="15">
        <v>1</v>
      </c>
      <c r="M3" s="15">
        <v>30</v>
      </c>
      <c r="AF3" s="88">
        <f>SMALL(F3:F17,AF2)</f>
        <v>172</v>
      </c>
      <c r="AG3" s="88">
        <f>SMALL(F3:F17,AG2)</f>
        <v>224</v>
      </c>
      <c r="AH3" s="88">
        <f>SMALL(F3:F17,AH2)</f>
        <v>253</v>
      </c>
      <c r="AI3" s="88">
        <f>SMALL(F3:F17,AI2)</f>
        <v>280</v>
      </c>
      <c r="AJ3" s="88">
        <f>SMALL(F3:F17,AJ2)</f>
        <v>462</v>
      </c>
      <c r="AK3" s="88">
        <f>SMALL(F3:F17,AK2)</f>
        <v>526</v>
      </c>
      <c r="AL3" s="88" t="e">
        <f>SMALL(F3:F17,AL2)</f>
        <v>#NUM!</v>
      </c>
      <c r="AM3" s="88" t="e">
        <f>SMALL(F3:F17,AM2)</f>
        <v>#NUM!</v>
      </c>
      <c r="AN3" s="88" t="e">
        <f>SMALL(F3:F17,AN2)</f>
        <v>#NUM!</v>
      </c>
      <c r="AO3" s="88" t="e">
        <f>SMALL(F3:F17,AO2)</f>
        <v>#NUM!</v>
      </c>
      <c r="AP3" s="88" t="e">
        <f>SMALL(F3:F17,AP2)</f>
        <v>#NUM!</v>
      </c>
      <c r="AQ3" s="88" t="e">
        <f>SMALL(F3:F17,AQ2)</f>
        <v>#NUM!</v>
      </c>
      <c r="AR3" s="88"/>
      <c r="AS3" s="88"/>
      <c r="AT3" s="88"/>
    </row>
    <row r="4" spans="1:51" x14ac:dyDescent="0.2">
      <c r="A4" s="119"/>
      <c r="C4" s="127"/>
      <c r="D4" s="127"/>
      <c r="E4" s="135" t="s">
        <v>70</v>
      </c>
      <c r="F4" s="131">
        <f>+F53+F57+F74+F86+F98</f>
        <v>253</v>
      </c>
      <c r="G4" s="21">
        <f>+RANK(F4,$F$3:$F$22,1)</f>
        <v>4</v>
      </c>
      <c r="H4" s="132">
        <f>+VLOOKUP(G4,$L$3:$M$22,2)</f>
        <v>27</v>
      </c>
      <c r="I4" s="131">
        <f>+I53+I57+I74+I86+I98+I105+I178+I260</f>
        <v>1369</v>
      </c>
      <c r="J4" s="21">
        <f>+RANK(I4,$I$3:$I$22)</f>
        <v>4</v>
      </c>
      <c r="K4" s="132">
        <f>+VLOOKUP(J4,$L$3:$M$22,2)</f>
        <v>27</v>
      </c>
      <c r="L4" s="15">
        <v>2</v>
      </c>
      <c r="M4" s="15">
        <v>29</v>
      </c>
      <c r="AF4" s="88">
        <v>30</v>
      </c>
      <c r="AG4" s="88">
        <v>29</v>
      </c>
      <c r="AH4" s="88">
        <v>28</v>
      </c>
      <c r="AI4" s="88">
        <v>27</v>
      </c>
      <c r="AJ4" s="88">
        <v>26</v>
      </c>
      <c r="AK4" s="88">
        <v>25</v>
      </c>
      <c r="AL4" s="88">
        <v>24</v>
      </c>
      <c r="AM4" s="88">
        <v>23</v>
      </c>
      <c r="AN4" s="88">
        <v>22</v>
      </c>
      <c r="AO4" s="88">
        <v>21</v>
      </c>
      <c r="AP4" s="88">
        <v>20</v>
      </c>
      <c r="AQ4" s="88">
        <v>19</v>
      </c>
      <c r="AR4" s="88"/>
      <c r="AS4" s="88"/>
      <c r="AT4" s="88"/>
    </row>
    <row r="5" spans="1:51" x14ac:dyDescent="0.2">
      <c r="A5" s="119"/>
      <c r="C5" s="127"/>
      <c r="D5" s="127"/>
      <c r="E5" s="135" t="s">
        <v>122</v>
      </c>
      <c r="F5" s="131">
        <f>+F32+F73+F76+F78+F80</f>
        <v>224</v>
      </c>
      <c r="G5" s="21">
        <f>+RANK(F5,$F$3:$F$22,1)</f>
        <v>3</v>
      </c>
      <c r="H5" s="132">
        <f>+VLOOKUP(G5,$L$3:$M$22,2)</f>
        <v>28</v>
      </c>
      <c r="I5" s="131">
        <f>+I32+I73+I76+I78+I80+I85+I144+I234</f>
        <v>1478</v>
      </c>
      <c r="J5" s="21">
        <f>+RANK(I5,$I$3:$I$22)</f>
        <v>3</v>
      </c>
      <c r="K5" s="132">
        <f>+VLOOKUP(J5,$L$3:$M$22,2)</f>
        <v>28</v>
      </c>
      <c r="L5" s="15">
        <v>3</v>
      </c>
      <c r="M5" s="15">
        <v>28</v>
      </c>
      <c r="AF5" s="88" t="s">
        <v>210</v>
      </c>
      <c r="AG5" s="88"/>
      <c r="AH5" s="88"/>
      <c r="AI5" s="88"/>
      <c r="AJ5" s="21"/>
      <c r="AK5" s="21"/>
      <c r="AL5" s="21"/>
      <c r="AM5" s="21"/>
      <c r="AN5" s="21"/>
      <c r="AO5" s="21"/>
    </row>
    <row r="6" spans="1:51" x14ac:dyDescent="0.2">
      <c r="A6" s="119"/>
      <c r="C6" s="127"/>
      <c r="D6" s="127"/>
      <c r="E6" s="135" t="s">
        <v>52</v>
      </c>
      <c r="F6" s="131"/>
      <c r="G6" s="21" t="e">
        <f>+RANK(F6,$F$3:$F$22,1)</f>
        <v>#N/A</v>
      </c>
      <c r="H6" s="132" t="e">
        <f>+VLOOKUP(G6,$L$3:$M$22,2)</f>
        <v>#N/A</v>
      </c>
      <c r="I6" s="131">
        <f>+I88+I204+I269</f>
        <v>294</v>
      </c>
      <c r="J6" s="21">
        <f>+RANK(I6,$I$3:$I$22)</f>
        <v>12</v>
      </c>
      <c r="K6" s="132">
        <f>+VLOOKUP(J6,$L$3:$M$22,2)</f>
        <v>19</v>
      </c>
      <c r="L6" s="15">
        <v>4</v>
      </c>
      <c r="M6" s="15">
        <v>27</v>
      </c>
      <c r="AF6" s="88"/>
      <c r="AG6" s="88"/>
      <c r="AH6" s="88"/>
      <c r="AI6" s="88"/>
      <c r="AJ6" s="21"/>
      <c r="AK6" s="21"/>
      <c r="AL6" s="21"/>
      <c r="AM6" s="21"/>
      <c r="AN6" s="21"/>
      <c r="AO6" s="21"/>
    </row>
    <row r="7" spans="1:51" x14ac:dyDescent="0.2">
      <c r="A7" s="119"/>
      <c r="C7" s="127"/>
      <c r="D7" s="127"/>
      <c r="E7" s="135" t="s">
        <v>123</v>
      </c>
      <c r="F7" s="131"/>
      <c r="G7" s="21" t="e">
        <f>+RANK(F7,$F$3:$F$22,1)</f>
        <v>#N/A</v>
      </c>
      <c r="H7" s="132" t="e">
        <f>+VLOOKUP(G7,$L$3:$M$22,2)</f>
        <v>#N/A</v>
      </c>
      <c r="I7" s="131">
        <f>+I75+I190+I251</f>
        <v>339</v>
      </c>
      <c r="J7" s="21">
        <f>+RANK(I7,$I$3:$I$22)</f>
        <v>11</v>
      </c>
      <c r="K7" s="132">
        <f>+VLOOKUP(J7,$L$3:$M$22,2)</f>
        <v>20</v>
      </c>
      <c r="L7" s="15">
        <v>5</v>
      </c>
      <c r="M7" s="15">
        <v>26</v>
      </c>
      <c r="AF7" s="88">
        <v>1</v>
      </c>
      <c r="AG7" s="88">
        <v>2</v>
      </c>
      <c r="AH7" s="88">
        <v>3</v>
      </c>
      <c r="AI7" s="88">
        <v>4</v>
      </c>
      <c r="AJ7" s="88">
        <v>5</v>
      </c>
      <c r="AK7" s="88">
        <v>6</v>
      </c>
      <c r="AL7" s="88">
        <v>7</v>
      </c>
      <c r="AM7" s="88">
        <v>8</v>
      </c>
      <c r="AN7" s="88">
        <v>9</v>
      </c>
      <c r="AO7" s="88">
        <v>10</v>
      </c>
      <c r="AP7" s="88">
        <v>11</v>
      </c>
      <c r="AQ7" s="88">
        <v>12</v>
      </c>
      <c r="AR7" s="88">
        <v>13</v>
      </c>
      <c r="AS7" s="88">
        <v>14</v>
      </c>
      <c r="AT7" s="88">
        <v>15</v>
      </c>
      <c r="AU7" s="88">
        <v>16</v>
      </c>
      <c r="AV7" s="88">
        <v>17</v>
      </c>
      <c r="AW7" s="88">
        <v>18</v>
      </c>
      <c r="AX7" s="88"/>
      <c r="AY7" s="88"/>
    </row>
    <row r="8" spans="1:51" x14ac:dyDescent="0.2">
      <c r="A8" s="119"/>
      <c r="C8" s="127"/>
      <c r="D8" s="127"/>
      <c r="E8" s="135" t="s">
        <v>192</v>
      </c>
      <c r="F8" s="131">
        <f>+F42+F72+F89+F154+261</f>
        <v>526</v>
      </c>
      <c r="G8" s="21">
        <f>+RANK(F8,$F$3:$F$22,1)</f>
        <v>7</v>
      </c>
      <c r="H8" s="132">
        <f>+VLOOKUP(G8,$L$3:$M$22,2)</f>
        <v>24</v>
      </c>
      <c r="I8" s="131">
        <f>+I42+I72+I89+I154+I187+I193</f>
        <v>973</v>
      </c>
      <c r="J8" s="21">
        <f>+RANK(I8,$I$3:$I$22)</f>
        <v>7</v>
      </c>
      <c r="K8" s="132">
        <f>+VLOOKUP(J8,$L$3:$M$22,2)</f>
        <v>24</v>
      </c>
      <c r="L8" s="15">
        <v>6</v>
      </c>
      <c r="M8" s="15">
        <v>25</v>
      </c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</row>
    <row r="9" spans="1:51" x14ac:dyDescent="0.2">
      <c r="A9" s="119"/>
      <c r="C9" s="127"/>
      <c r="D9" s="127"/>
      <c r="E9" s="135" t="s">
        <v>2322</v>
      </c>
      <c r="F9" s="131"/>
      <c r="G9" s="21" t="e">
        <f>+RANK(F9,$F$3:$F$22,1)</f>
        <v>#N/A</v>
      </c>
      <c r="H9" s="132" t="e">
        <f>+VLOOKUP(G9,$L$3:$M$22,2)</f>
        <v>#N/A</v>
      </c>
      <c r="I9" s="131">
        <f>+I112</f>
        <v>173</v>
      </c>
      <c r="J9" s="21">
        <f>+RANK(I9,$I$3:$I$22)</f>
        <v>17</v>
      </c>
      <c r="K9" s="132">
        <f>+VLOOKUP(J9,$L$3:$M$22,2)</f>
        <v>14</v>
      </c>
      <c r="L9" s="15">
        <v>7</v>
      </c>
      <c r="M9" s="15">
        <v>24</v>
      </c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</row>
    <row r="10" spans="1:51" x14ac:dyDescent="0.2">
      <c r="A10" s="119"/>
      <c r="C10" s="127"/>
      <c r="D10" s="127"/>
      <c r="E10" s="135" t="s">
        <v>127</v>
      </c>
      <c r="F10" s="131"/>
      <c r="G10" s="21" t="e">
        <f>+RANK(F10,$F$3:$F$22,1)</f>
        <v>#N/A</v>
      </c>
      <c r="H10" s="132" t="e">
        <f>+VLOOKUP(G10,$L$3:$M$22,2)</f>
        <v>#N/A</v>
      </c>
      <c r="I10" s="131">
        <f>+I25+I26+I96</f>
        <v>708</v>
      </c>
      <c r="J10" s="21">
        <f>+RANK(I10,$I$3:$I$22)</f>
        <v>8</v>
      </c>
      <c r="K10" s="132">
        <f>+VLOOKUP(J10,$L$3:$M$22,2)</f>
        <v>23</v>
      </c>
      <c r="L10" s="15">
        <v>8</v>
      </c>
      <c r="M10" s="15">
        <v>23</v>
      </c>
      <c r="AF10" s="88">
        <f>LARGE($I$3:$I$22,AF7)</f>
        <v>2181</v>
      </c>
      <c r="AG10" s="88">
        <f>LARGE($I$3:$I$22,AG7)</f>
        <v>2031</v>
      </c>
      <c r="AH10" s="88">
        <f>LARGE($I$3:$I$22,AH7)</f>
        <v>1478</v>
      </c>
      <c r="AI10" s="88">
        <f>LARGE($I$3:$I$22,AI7)</f>
        <v>1369</v>
      </c>
      <c r="AJ10" s="88">
        <f>LARGE($I$3:$I$22,AJ7)</f>
        <v>1284</v>
      </c>
      <c r="AK10" s="88">
        <f>LARGE($I$3:$I$22,AK7)</f>
        <v>1052</v>
      </c>
      <c r="AL10" s="88">
        <f>LARGE($I$3:$I$22,AL7)</f>
        <v>973</v>
      </c>
      <c r="AM10" s="88">
        <f>LARGE($I$3:$I$22,AM7)</f>
        <v>708</v>
      </c>
      <c r="AN10" s="88">
        <f>LARGE($I$3:$I$22,AN7)</f>
        <v>508</v>
      </c>
      <c r="AO10" s="88">
        <f>LARGE($I$3:$I$22,AO7)</f>
        <v>370</v>
      </c>
      <c r="AP10" s="88">
        <f>LARGE($I$3:$I$22,AP7)</f>
        <v>339</v>
      </c>
      <c r="AQ10" s="88">
        <f>LARGE($I$3:$I$22,AQ7)</f>
        <v>294</v>
      </c>
      <c r="AR10" s="88">
        <f>LARGE($I$3:$I$22,AR7)</f>
        <v>286</v>
      </c>
      <c r="AS10" s="88">
        <f>LARGE($I$3:$I$22,AS7)</f>
        <v>286</v>
      </c>
      <c r="AT10" s="88">
        <f>LARGE($I$3:$I$22,AT7)</f>
        <v>257</v>
      </c>
      <c r="AU10" s="88">
        <f>LARGE($I$3:$I$22,AU7)</f>
        <v>251</v>
      </c>
      <c r="AV10" s="88">
        <f>LARGE($I$3:$I$22,AV7)</f>
        <v>173</v>
      </c>
      <c r="AW10" s="88">
        <f>LARGE($I$3:$I$22,AW7)</f>
        <v>125</v>
      </c>
      <c r="AX10" s="88"/>
      <c r="AY10" s="88"/>
    </row>
    <row r="11" spans="1:51" x14ac:dyDescent="0.2">
      <c r="A11" s="119"/>
      <c r="C11" s="127"/>
      <c r="D11" s="127"/>
      <c r="E11" s="135" t="s">
        <v>51</v>
      </c>
      <c r="F11" s="131">
        <f>+F46+F56+F118+F174+F183</f>
        <v>462</v>
      </c>
      <c r="G11" s="21">
        <f>+RANK(F11,$F$3:$F$22,1)</f>
        <v>6</v>
      </c>
      <c r="H11" s="132">
        <f>+VLOOKUP(G11,$L$3:$M$22,2)</f>
        <v>25</v>
      </c>
      <c r="I11" s="131">
        <f>+I46+I56+I118+I174+I183+I205+I239+I242+I250</f>
        <v>1052</v>
      </c>
      <c r="J11" s="21">
        <f>+RANK(I11,$I$3:$I$22)</f>
        <v>6</v>
      </c>
      <c r="K11" s="132">
        <f>+VLOOKUP(J11,$L$3:$M$22,2)</f>
        <v>25</v>
      </c>
      <c r="L11" s="15">
        <v>9</v>
      </c>
      <c r="M11" s="15">
        <v>22</v>
      </c>
      <c r="AF11" s="88">
        <v>30</v>
      </c>
      <c r="AG11" s="88">
        <v>29</v>
      </c>
      <c r="AH11" s="88">
        <v>28</v>
      </c>
      <c r="AI11" s="88">
        <v>27</v>
      </c>
      <c r="AJ11" s="88">
        <v>26</v>
      </c>
      <c r="AK11" s="88">
        <v>25</v>
      </c>
      <c r="AL11" s="88">
        <v>24</v>
      </c>
      <c r="AM11" s="88">
        <v>23</v>
      </c>
      <c r="AN11" s="88">
        <v>22</v>
      </c>
      <c r="AO11" s="88">
        <v>21</v>
      </c>
      <c r="AP11" s="88">
        <v>20</v>
      </c>
      <c r="AQ11" s="88">
        <v>19</v>
      </c>
      <c r="AR11" s="88">
        <v>18</v>
      </c>
      <c r="AS11" s="88">
        <v>17</v>
      </c>
      <c r="AT11" s="88">
        <v>16</v>
      </c>
      <c r="AU11" s="88">
        <v>15</v>
      </c>
      <c r="AV11" s="88">
        <v>14</v>
      </c>
      <c r="AW11" s="88">
        <v>13</v>
      </c>
    </row>
    <row r="12" spans="1:51" x14ac:dyDescent="0.2">
      <c r="A12" s="119"/>
      <c r="C12" s="127"/>
      <c r="D12" s="127"/>
      <c r="E12" s="135" t="s">
        <v>132</v>
      </c>
      <c r="F12" s="131">
        <f>+F41+F44+F47+F62+F93</f>
        <v>172</v>
      </c>
      <c r="G12" s="21">
        <f>+RANK(F12,$F$3:$F$22,1)</f>
        <v>1</v>
      </c>
      <c r="H12" s="132">
        <f>+VLOOKUP(G12,$L$3:$M$22,2)</f>
        <v>30</v>
      </c>
      <c r="I12" s="131">
        <f>+I41+I44+I47+I62+I69+I71+I87+I93+I101+I150+I226+I248</f>
        <v>2181</v>
      </c>
      <c r="J12" s="21">
        <f>+RANK(I12,$I$3:$I$22)</f>
        <v>1</v>
      </c>
      <c r="K12" s="132">
        <f>+VLOOKUP(J12,$L$3:$M$22,2)</f>
        <v>30</v>
      </c>
      <c r="L12" s="15">
        <v>10</v>
      </c>
      <c r="M12" s="15">
        <v>21</v>
      </c>
    </row>
    <row r="13" spans="1:51" x14ac:dyDescent="0.2">
      <c r="A13" s="119"/>
      <c r="C13" s="127"/>
      <c r="D13" s="127"/>
      <c r="E13" s="135" t="s">
        <v>135</v>
      </c>
      <c r="F13" s="131"/>
      <c r="G13" s="21" t="e">
        <f>+RANK(F13,$F$3:$F$22,1)</f>
        <v>#N/A</v>
      </c>
      <c r="H13" s="132" t="e">
        <f>+VLOOKUP(G13,$L$3:$M$22,2)</f>
        <v>#N/A</v>
      </c>
      <c r="I13" s="131">
        <f>+I275</f>
        <v>10</v>
      </c>
      <c r="J13" s="21">
        <f>+RANK(I13,$I$3:$I$22)</f>
        <v>20</v>
      </c>
      <c r="K13" s="132">
        <f>+VLOOKUP(J13,$L$3:$M$22,2)</f>
        <v>10</v>
      </c>
      <c r="L13" s="15">
        <v>11</v>
      </c>
      <c r="M13" s="15">
        <v>20</v>
      </c>
    </row>
    <row r="14" spans="1:51" x14ac:dyDescent="0.2">
      <c r="A14" s="119"/>
      <c r="C14" s="127"/>
      <c r="D14" s="127"/>
      <c r="E14" s="135" t="s">
        <v>88</v>
      </c>
      <c r="F14" s="131"/>
      <c r="G14" s="21" t="e">
        <f>+RANK(F14,$F$3:$F$22,1)</f>
        <v>#N/A</v>
      </c>
      <c r="H14" s="132" t="e">
        <f>+VLOOKUP(G14,$L$3:$M$22,2)</f>
        <v>#N/A</v>
      </c>
      <c r="I14" s="131">
        <f>+I34</f>
        <v>251</v>
      </c>
      <c r="J14" s="21">
        <f>+RANK(I14,$I$3:$I$22)</f>
        <v>16</v>
      </c>
      <c r="K14" s="132">
        <f>+VLOOKUP(J14,$L$3:$M$22,2)</f>
        <v>15</v>
      </c>
      <c r="L14" s="15">
        <v>12</v>
      </c>
      <c r="M14" s="15">
        <v>19</v>
      </c>
    </row>
    <row r="15" spans="1:51" x14ac:dyDescent="0.2">
      <c r="A15" s="119"/>
      <c r="C15" s="127"/>
      <c r="D15" s="127"/>
      <c r="E15" s="135" t="s">
        <v>249</v>
      </c>
      <c r="F15" s="131"/>
      <c r="G15" s="21" t="e">
        <f>+RANK(F15,$F$3:$F$22,1)</f>
        <v>#N/A</v>
      </c>
      <c r="H15" s="132" t="e">
        <f>+VLOOKUP(G15,$L$3:$M$22,2)</f>
        <v>#N/A</v>
      </c>
      <c r="I15" s="131">
        <f>+I119+I165</f>
        <v>286</v>
      </c>
      <c r="J15" s="21">
        <f>+RANK(I15,$I$3:$I$22)</f>
        <v>13</v>
      </c>
      <c r="K15" s="132">
        <f>+VLOOKUP(J15,$L$3:$M$22,2)</f>
        <v>18</v>
      </c>
      <c r="L15" s="15">
        <v>13</v>
      </c>
      <c r="M15" s="15">
        <v>18</v>
      </c>
    </row>
    <row r="16" spans="1:51" x14ac:dyDescent="0.2">
      <c r="A16" s="119"/>
      <c r="C16" s="127"/>
      <c r="D16" s="127"/>
      <c r="E16" s="135" t="s">
        <v>138</v>
      </c>
      <c r="F16" s="131">
        <f>+F36+F40+F59+F129+F131</f>
        <v>280</v>
      </c>
      <c r="G16" s="21">
        <f>+RANK(F16,$F$3:$F$22,1)</f>
        <v>5</v>
      </c>
      <c r="H16" s="132">
        <f>+VLOOKUP(G16,$L$3:$M$22,2)</f>
        <v>26</v>
      </c>
      <c r="I16" s="131">
        <f>+I36+I40+I59+I129+I131+I155+I192+I254</f>
        <v>1284</v>
      </c>
      <c r="J16" s="21">
        <f>+RANK(I16,$I$3:$I$22)</f>
        <v>5</v>
      </c>
      <c r="K16" s="132">
        <f>+VLOOKUP(J16,$L$3:$M$22,2)</f>
        <v>26</v>
      </c>
      <c r="L16" s="15">
        <v>14</v>
      </c>
      <c r="M16" s="15">
        <v>17</v>
      </c>
    </row>
    <row r="17" spans="1:13" x14ac:dyDescent="0.2">
      <c r="A17" s="119"/>
      <c r="C17" s="127"/>
      <c r="D17" s="127"/>
      <c r="E17" s="135" t="s">
        <v>140</v>
      </c>
      <c r="F17" s="131"/>
      <c r="G17" s="21" t="e">
        <f>+RANK(F17,$F$3:$F$22,1)</f>
        <v>#N/A</v>
      </c>
      <c r="H17" s="132" t="e">
        <f>+VLOOKUP(G17,$L$3:$M$22,2)</f>
        <v>#N/A</v>
      </c>
      <c r="I17" s="131">
        <f>+I206</f>
        <v>79</v>
      </c>
      <c r="J17" s="21">
        <f>+RANK(I17,$I$3:$I$22)</f>
        <v>19</v>
      </c>
      <c r="K17" s="132">
        <f>+VLOOKUP(J17,$L$3:$M$22,2)</f>
        <v>11</v>
      </c>
      <c r="L17" s="15">
        <v>15</v>
      </c>
      <c r="M17" s="15">
        <v>16</v>
      </c>
    </row>
    <row r="18" spans="1:13" x14ac:dyDescent="0.2">
      <c r="A18" s="119"/>
      <c r="C18" s="127"/>
      <c r="D18" s="127"/>
      <c r="E18" s="135" t="s">
        <v>96</v>
      </c>
      <c r="F18" s="131"/>
      <c r="G18" s="21" t="e">
        <f>+RANK(F18,$F$3:$F$22,1)</f>
        <v>#N/A</v>
      </c>
      <c r="H18" s="132" t="e">
        <f>+VLOOKUP(G18,$L$3:$M$22,2)</f>
        <v>#N/A</v>
      </c>
      <c r="I18" s="131">
        <f>+I28</f>
        <v>257</v>
      </c>
      <c r="J18" s="21">
        <f>+RANK(I18,$I$3:$I$22)</f>
        <v>15</v>
      </c>
      <c r="K18" s="132">
        <f>+VLOOKUP(J18,$L$3:$M$22,2)</f>
        <v>16</v>
      </c>
      <c r="L18" s="15">
        <v>16</v>
      </c>
      <c r="M18" s="15">
        <v>15</v>
      </c>
    </row>
    <row r="19" spans="1:13" x14ac:dyDescent="0.2">
      <c r="A19" s="119"/>
      <c r="C19" s="127"/>
      <c r="D19" s="127"/>
      <c r="E19" s="135" t="s">
        <v>144</v>
      </c>
      <c r="F19" s="131">
        <f>+F29+F31+F52+F63+F152</f>
        <v>212</v>
      </c>
      <c r="G19" s="21">
        <f>+RANK(F19,$F$3:$F$22,1)</f>
        <v>2</v>
      </c>
      <c r="H19" s="132">
        <f>+VLOOKUP(G19,$L$3:$M$22,2)</f>
        <v>29</v>
      </c>
      <c r="I19" s="131">
        <f>+I29+I31+I52+I63+I64+I116+I152+I159+I163+I181+I225+I229+I238+I257</f>
        <v>2031</v>
      </c>
      <c r="J19" s="21">
        <f>+RANK(I19,$I$3:$I$22)</f>
        <v>2</v>
      </c>
      <c r="K19" s="132">
        <f>+VLOOKUP(J19,$L$3:$M$22,2)</f>
        <v>29</v>
      </c>
      <c r="L19" s="15">
        <v>17</v>
      </c>
      <c r="M19" s="15">
        <v>14</v>
      </c>
    </row>
    <row r="20" spans="1:13" x14ac:dyDescent="0.2">
      <c r="A20" s="119"/>
      <c r="C20" s="127"/>
      <c r="D20" s="127"/>
      <c r="E20" s="135" t="s">
        <v>4</v>
      </c>
      <c r="F20" s="131"/>
      <c r="G20" s="21" t="e">
        <f>+RANK(F20,$F$3:$F$22,1)</f>
        <v>#N/A</v>
      </c>
      <c r="H20" s="132" t="e">
        <f>+VLOOKUP(G20,$L$3:$M$22,2)</f>
        <v>#N/A</v>
      </c>
      <c r="I20" s="131">
        <f>+I61+I139</f>
        <v>370</v>
      </c>
      <c r="J20" s="21">
        <f>+RANK(I20,$I$3:$I$22)</f>
        <v>10</v>
      </c>
      <c r="K20" s="132">
        <f>+VLOOKUP(J20,$L$3:$M$22,2)</f>
        <v>21</v>
      </c>
      <c r="L20" s="15">
        <v>18</v>
      </c>
      <c r="M20" s="15">
        <v>13</v>
      </c>
    </row>
    <row r="21" spans="1:13" x14ac:dyDescent="0.2">
      <c r="A21" s="119"/>
      <c r="C21" s="127"/>
      <c r="D21" s="127"/>
      <c r="E21" s="135" t="s">
        <v>66</v>
      </c>
      <c r="F21" s="131"/>
      <c r="G21" s="21" t="e">
        <f>+RANK(F21,$F$3:$F$22,1)</f>
        <v>#N/A</v>
      </c>
      <c r="H21" s="132" t="e">
        <f>+VLOOKUP(G21,$L$3:$M$22,2)</f>
        <v>#N/A</v>
      </c>
      <c r="I21" s="131">
        <f>+I104+I207+I258</f>
        <v>286</v>
      </c>
      <c r="J21" s="21">
        <f>+RANK(I21,$I$3:$I$22)</f>
        <v>13</v>
      </c>
      <c r="K21" s="132">
        <f>+VLOOKUP(J21,$L$3:$M$22,2)</f>
        <v>18</v>
      </c>
      <c r="L21" s="15">
        <v>19</v>
      </c>
      <c r="M21" s="15">
        <v>11</v>
      </c>
    </row>
    <row r="22" spans="1:13" x14ac:dyDescent="0.2">
      <c r="A22" s="119"/>
      <c r="C22" s="127"/>
      <c r="D22" s="127"/>
      <c r="E22" s="135" t="s">
        <v>151</v>
      </c>
      <c r="F22" s="131"/>
      <c r="G22" s="21" t="e">
        <f>+RANK(F22,$F$3:$F$22,1)</f>
        <v>#N/A</v>
      </c>
      <c r="H22" s="132" t="e">
        <f>+VLOOKUP(G22,$L$3:$M$22,2)</f>
        <v>#N/A</v>
      </c>
      <c r="I22" s="131">
        <f>+I160</f>
        <v>125</v>
      </c>
      <c r="J22" s="21">
        <f>+RANK(I22,$I$3:$I$22)</f>
        <v>18</v>
      </c>
      <c r="K22" s="132">
        <f>+VLOOKUP(J22,$L$3:$M$22,2)</f>
        <v>13</v>
      </c>
      <c r="L22" s="15">
        <v>20</v>
      </c>
      <c r="M22" s="15">
        <v>10</v>
      </c>
    </row>
    <row r="23" spans="1:13" x14ac:dyDescent="0.2">
      <c r="A23" s="133" t="s">
        <v>722</v>
      </c>
      <c r="B23" s="133" t="s">
        <v>214</v>
      </c>
      <c r="C23" s="133" t="s">
        <v>2274</v>
      </c>
      <c r="D23" s="133"/>
      <c r="E23" s="133" t="s">
        <v>179</v>
      </c>
      <c r="F23" s="137" t="s">
        <v>177</v>
      </c>
      <c r="G23" s="133"/>
      <c r="H23" s="133" t="s">
        <v>186</v>
      </c>
      <c r="I23" s="137" t="s">
        <v>210</v>
      </c>
      <c r="J23" s="133"/>
      <c r="K23" s="133"/>
      <c r="L23" s="133"/>
      <c r="M23" s="134"/>
    </row>
    <row r="24" spans="1:13" x14ac:dyDescent="0.2">
      <c r="A24" s="135" t="s">
        <v>723</v>
      </c>
      <c r="B24" s="135" t="s">
        <v>724</v>
      </c>
      <c r="C24" s="135" t="s">
        <v>188</v>
      </c>
      <c r="D24" s="135"/>
      <c r="E24" s="135" t="s">
        <v>2304</v>
      </c>
      <c r="F24" s="22">
        <v>1</v>
      </c>
      <c r="G24" s="135"/>
      <c r="H24" s="135"/>
      <c r="I24" s="138">
        <v>261</v>
      </c>
    </row>
    <row r="25" spans="1:13" x14ac:dyDescent="0.2">
      <c r="A25" s="135" t="s">
        <v>2336</v>
      </c>
      <c r="B25" s="135" t="s">
        <v>726</v>
      </c>
      <c r="C25" s="135" t="s">
        <v>188</v>
      </c>
      <c r="D25" s="135"/>
      <c r="E25" s="135" t="s">
        <v>127</v>
      </c>
      <c r="F25" s="22">
        <v>2</v>
      </c>
      <c r="G25" s="135"/>
      <c r="H25" s="135"/>
      <c r="I25" s="138">
        <v>260</v>
      </c>
    </row>
    <row r="26" spans="1:13" x14ac:dyDescent="0.2">
      <c r="A26" s="135" t="s">
        <v>2337</v>
      </c>
      <c r="B26" s="135" t="s">
        <v>731</v>
      </c>
      <c r="C26" s="135" t="s">
        <v>188</v>
      </c>
      <c r="D26" s="135"/>
      <c r="E26" s="135" t="s">
        <v>127</v>
      </c>
      <c r="F26" s="22">
        <v>3</v>
      </c>
      <c r="G26" s="135"/>
      <c r="H26" s="135"/>
      <c r="I26" s="138">
        <v>259</v>
      </c>
    </row>
    <row r="27" spans="1:13" x14ac:dyDescent="0.2">
      <c r="A27" s="135" t="s">
        <v>401</v>
      </c>
      <c r="B27" s="135" t="s">
        <v>726</v>
      </c>
      <c r="C27" s="135" t="s">
        <v>188</v>
      </c>
      <c r="D27" s="135"/>
      <c r="E27" s="135" t="s">
        <v>2305</v>
      </c>
      <c r="F27" s="22">
        <v>4</v>
      </c>
      <c r="G27" s="135"/>
      <c r="H27" s="135"/>
      <c r="I27" s="138">
        <v>258</v>
      </c>
    </row>
    <row r="28" spans="1:13" x14ac:dyDescent="0.2">
      <c r="A28" s="135" t="s">
        <v>2282</v>
      </c>
      <c r="B28" s="135" t="s">
        <v>729</v>
      </c>
      <c r="C28" s="135" t="s">
        <v>188</v>
      </c>
      <c r="D28" s="135"/>
      <c r="E28" s="135" t="s">
        <v>96</v>
      </c>
      <c r="F28" s="22">
        <v>5</v>
      </c>
      <c r="G28" s="135"/>
      <c r="H28" s="135"/>
      <c r="I28" s="138">
        <v>257</v>
      </c>
    </row>
    <row r="29" spans="1:13" x14ac:dyDescent="0.2">
      <c r="A29" s="135" t="s">
        <v>765</v>
      </c>
      <c r="B29" s="135" t="s">
        <v>731</v>
      </c>
      <c r="C29" s="135" t="s">
        <v>188</v>
      </c>
      <c r="D29" s="135"/>
      <c r="E29" s="135" t="s">
        <v>144</v>
      </c>
      <c r="F29" s="22">
        <v>6</v>
      </c>
      <c r="G29" s="135"/>
      <c r="H29" s="135"/>
      <c r="I29" s="138">
        <v>256</v>
      </c>
    </row>
    <row r="30" spans="1:13" x14ac:dyDescent="0.2">
      <c r="A30" s="135" t="s">
        <v>2338</v>
      </c>
      <c r="B30" s="135" t="s">
        <v>759</v>
      </c>
      <c r="C30" s="135" t="s">
        <v>188</v>
      </c>
      <c r="D30" s="135"/>
      <c r="E30" s="135" t="s">
        <v>2306</v>
      </c>
      <c r="F30" s="22">
        <v>7</v>
      </c>
      <c r="G30" s="135"/>
      <c r="H30" s="135"/>
      <c r="I30" s="138">
        <v>255</v>
      </c>
    </row>
    <row r="31" spans="1:13" x14ac:dyDescent="0.2">
      <c r="A31" s="135" t="s">
        <v>596</v>
      </c>
      <c r="B31" s="135" t="s">
        <v>729</v>
      </c>
      <c r="C31" s="135" t="s">
        <v>188</v>
      </c>
      <c r="D31" s="135"/>
      <c r="E31" s="135" t="s">
        <v>2307</v>
      </c>
      <c r="F31" s="22">
        <v>8</v>
      </c>
      <c r="G31" s="135"/>
      <c r="H31" s="135"/>
      <c r="I31" s="138">
        <v>254</v>
      </c>
    </row>
    <row r="32" spans="1:13" x14ac:dyDescent="0.2">
      <c r="A32" s="135" t="s">
        <v>1535</v>
      </c>
      <c r="B32" s="135" t="s">
        <v>726</v>
      </c>
      <c r="C32" s="135" t="s">
        <v>188</v>
      </c>
      <c r="D32" s="135"/>
      <c r="E32" s="135" t="s">
        <v>122</v>
      </c>
      <c r="F32" s="22">
        <v>9</v>
      </c>
      <c r="G32" s="135"/>
      <c r="H32" s="135"/>
      <c r="I32" s="138">
        <v>253</v>
      </c>
    </row>
    <row r="33" spans="1:9" x14ac:dyDescent="0.2">
      <c r="A33" s="135" t="s">
        <v>2339</v>
      </c>
      <c r="B33" s="135" t="s">
        <v>731</v>
      </c>
      <c r="C33" s="135" t="s">
        <v>188</v>
      </c>
      <c r="D33" s="135"/>
      <c r="E33" s="135" t="s">
        <v>2308</v>
      </c>
      <c r="F33" s="22">
        <v>10</v>
      </c>
      <c r="G33" s="135"/>
      <c r="H33" s="135"/>
      <c r="I33" s="138">
        <v>252</v>
      </c>
    </row>
    <row r="34" spans="1:9" x14ac:dyDescent="0.2">
      <c r="A34" s="135" t="s">
        <v>2340</v>
      </c>
      <c r="B34" s="135" t="s">
        <v>726</v>
      </c>
      <c r="C34" s="135" t="s">
        <v>188</v>
      </c>
      <c r="D34" s="135"/>
      <c r="E34" s="135" t="s">
        <v>88</v>
      </c>
      <c r="F34" s="22">
        <v>11</v>
      </c>
      <c r="G34" s="135"/>
      <c r="H34" s="135"/>
      <c r="I34" s="138">
        <v>251</v>
      </c>
    </row>
    <row r="35" spans="1:9" x14ac:dyDescent="0.2">
      <c r="A35" s="135" t="s">
        <v>303</v>
      </c>
      <c r="B35" s="135" t="s">
        <v>736</v>
      </c>
      <c r="C35" s="135" t="s">
        <v>188</v>
      </c>
      <c r="D35" s="135"/>
      <c r="E35" s="135" t="s">
        <v>2305</v>
      </c>
      <c r="F35" s="22">
        <v>12</v>
      </c>
      <c r="G35" s="135"/>
      <c r="H35" s="135"/>
      <c r="I35" s="138">
        <v>250</v>
      </c>
    </row>
    <row r="36" spans="1:9" x14ac:dyDescent="0.2">
      <c r="A36" s="135" t="s">
        <v>229</v>
      </c>
      <c r="B36" s="135" t="s">
        <v>736</v>
      </c>
      <c r="C36" s="135" t="s">
        <v>188</v>
      </c>
      <c r="D36" s="135"/>
      <c r="E36" s="135" t="s">
        <v>138</v>
      </c>
      <c r="F36" s="22">
        <v>13</v>
      </c>
      <c r="G36" s="135"/>
      <c r="H36" s="135"/>
      <c r="I36" s="138">
        <v>249</v>
      </c>
    </row>
    <row r="37" spans="1:9" x14ac:dyDescent="0.2">
      <c r="A37" s="135" t="s">
        <v>751</v>
      </c>
      <c r="B37" s="135" t="s">
        <v>724</v>
      </c>
      <c r="C37" s="135" t="s">
        <v>188</v>
      </c>
      <c r="D37" s="135"/>
      <c r="E37" s="135"/>
      <c r="F37" s="22">
        <v>14</v>
      </c>
      <c r="G37" s="135"/>
      <c r="H37" s="135"/>
      <c r="I37" s="138">
        <v>248</v>
      </c>
    </row>
    <row r="38" spans="1:9" x14ac:dyDescent="0.2">
      <c r="A38" s="135" t="s">
        <v>2341</v>
      </c>
      <c r="B38" s="135" t="s">
        <v>726</v>
      </c>
      <c r="C38" s="135" t="s">
        <v>188</v>
      </c>
      <c r="D38" s="135"/>
      <c r="E38" s="135"/>
      <c r="F38" s="22">
        <v>15</v>
      </c>
      <c r="G38" s="135"/>
      <c r="H38" s="135"/>
      <c r="I38" s="138">
        <v>247</v>
      </c>
    </row>
    <row r="39" spans="1:9" x14ac:dyDescent="0.2">
      <c r="A39" s="135" t="s">
        <v>741</v>
      </c>
      <c r="B39" s="135" t="s">
        <v>731</v>
      </c>
      <c r="C39" s="135" t="s">
        <v>188</v>
      </c>
      <c r="D39" s="135"/>
      <c r="E39" s="135" t="s">
        <v>2309</v>
      </c>
      <c r="F39" s="22">
        <v>16</v>
      </c>
      <c r="G39" s="135"/>
      <c r="H39" s="135"/>
      <c r="I39" s="138">
        <v>246</v>
      </c>
    </row>
    <row r="40" spans="1:9" x14ac:dyDescent="0.2">
      <c r="A40" s="135" t="s">
        <v>2342</v>
      </c>
      <c r="B40" s="135" t="s">
        <v>726</v>
      </c>
      <c r="C40" s="135" t="s">
        <v>188</v>
      </c>
      <c r="D40" s="135"/>
      <c r="E40" s="135" t="s">
        <v>138</v>
      </c>
      <c r="F40" s="22">
        <v>17</v>
      </c>
      <c r="G40" s="135"/>
      <c r="H40" s="135"/>
      <c r="I40" s="138">
        <v>245</v>
      </c>
    </row>
    <row r="41" spans="1:9" x14ac:dyDescent="0.2">
      <c r="A41" s="135" t="s">
        <v>2343</v>
      </c>
      <c r="B41" s="135" t="s">
        <v>729</v>
      </c>
      <c r="C41" s="135" t="s">
        <v>188</v>
      </c>
      <c r="D41" s="135"/>
      <c r="E41" s="135" t="s">
        <v>132</v>
      </c>
      <c r="F41" s="22">
        <v>18</v>
      </c>
      <c r="G41" s="135"/>
      <c r="H41" s="135"/>
      <c r="I41" s="138">
        <v>244</v>
      </c>
    </row>
    <row r="42" spans="1:9" x14ac:dyDescent="0.2">
      <c r="A42" s="135" t="s">
        <v>2344</v>
      </c>
      <c r="B42" s="135" t="s">
        <v>726</v>
      </c>
      <c r="C42" s="135" t="s">
        <v>188</v>
      </c>
      <c r="D42" s="135"/>
      <c r="E42" s="135" t="s">
        <v>192</v>
      </c>
      <c r="F42" s="22">
        <v>19</v>
      </c>
      <c r="G42" s="135"/>
      <c r="H42" s="135"/>
      <c r="I42" s="138">
        <v>243</v>
      </c>
    </row>
    <row r="43" spans="1:9" x14ac:dyDescent="0.2">
      <c r="A43" s="135" t="s">
        <v>1358</v>
      </c>
      <c r="B43" s="135" t="s">
        <v>731</v>
      </c>
      <c r="C43" s="135" t="s">
        <v>188</v>
      </c>
      <c r="D43" s="135"/>
      <c r="E43" s="135" t="s">
        <v>143</v>
      </c>
      <c r="F43" s="22">
        <v>20</v>
      </c>
      <c r="G43" s="135"/>
      <c r="H43" s="135"/>
      <c r="I43" s="138">
        <v>242</v>
      </c>
    </row>
    <row r="44" spans="1:9" x14ac:dyDescent="0.2">
      <c r="A44" s="135" t="s">
        <v>686</v>
      </c>
      <c r="B44" s="135" t="s">
        <v>726</v>
      </c>
      <c r="C44" s="135" t="s">
        <v>188</v>
      </c>
      <c r="D44" s="135"/>
      <c r="E44" s="135" t="s">
        <v>132</v>
      </c>
      <c r="F44" s="22">
        <v>21</v>
      </c>
      <c r="G44" s="135"/>
      <c r="H44" s="135"/>
      <c r="I44" s="138">
        <v>241</v>
      </c>
    </row>
    <row r="45" spans="1:9" x14ac:dyDescent="0.2">
      <c r="A45" s="135" t="s">
        <v>2345</v>
      </c>
      <c r="B45" s="135" t="s">
        <v>729</v>
      </c>
      <c r="C45" s="135" t="s">
        <v>188</v>
      </c>
      <c r="D45" s="135"/>
      <c r="E45" s="135" t="s">
        <v>2310</v>
      </c>
      <c r="F45" s="22">
        <v>22</v>
      </c>
      <c r="G45" s="135"/>
      <c r="H45" s="135"/>
      <c r="I45" s="138">
        <v>240</v>
      </c>
    </row>
    <row r="46" spans="1:9" x14ac:dyDescent="0.2">
      <c r="A46" s="135" t="s">
        <v>756</v>
      </c>
      <c r="B46" s="135" t="s">
        <v>729</v>
      </c>
      <c r="C46" s="135" t="s">
        <v>188</v>
      </c>
      <c r="D46" s="135"/>
      <c r="E46" s="135" t="s">
        <v>51</v>
      </c>
      <c r="F46" s="22">
        <v>23</v>
      </c>
      <c r="G46" s="135"/>
      <c r="H46" s="135"/>
      <c r="I46" s="138">
        <v>239</v>
      </c>
    </row>
    <row r="47" spans="1:9" x14ac:dyDescent="0.2">
      <c r="A47" s="135" t="s">
        <v>2346</v>
      </c>
      <c r="B47" s="135" t="s">
        <v>737</v>
      </c>
      <c r="C47" s="135" t="s">
        <v>188</v>
      </c>
      <c r="D47" s="135"/>
      <c r="E47" s="135" t="s">
        <v>132</v>
      </c>
      <c r="F47" s="22">
        <v>24</v>
      </c>
      <c r="G47" s="135"/>
      <c r="H47" s="135"/>
      <c r="I47" s="138">
        <v>238</v>
      </c>
    </row>
    <row r="48" spans="1:9" x14ac:dyDescent="0.2">
      <c r="A48" s="135" t="s">
        <v>2347</v>
      </c>
      <c r="B48" s="135" t="s">
        <v>724</v>
      </c>
      <c r="C48" s="135" t="s">
        <v>188</v>
      </c>
      <c r="D48" s="135"/>
      <c r="E48" s="135" t="s">
        <v>2311</v>
      </c>
      <c r="F48" s="22">
        <v>25</v>
      </c>
      <c r="G48" s="135"/>
      <c r="H48" s="135"/>
      <c r="I48" s="138">
        <v>237</v>
      </c>
    </row>
    <row r="49" spans="1:9" x14ac:dyDescent="0.2">
      <c r="A49" s="135" t="s">
        <v>2348</v>
      </c>
      <c r="B49" s="135" t="s">
        <v>726</v>
      </c>
      <c r="C49" s="135" t="s">
        <v>188</v>
      </c>
      <c r="D49" s="135"/>
      <c r="E49" s="135"/>
      <c r="F49" s="22">
        <v>26</v>
      </c>
      <c r="G49" s="135"/>
      <c r="H49" s="135"/>
      <c r="I49" s="138">
        <v>236</v>
      </c>
    </row>
    <row r="50" spans="1:9" x14ac:dyDescent="0.2">
      <c r="A50" s="135" t="s">
        <v>403</v>
      </c>
      <c r="B50" s="135" t="s">
        <v>726</v>
      </c>
      <c r="C50" s="135" t="s">
        <v>194</v>
      </c>
      <c r="D50" s="135"/>
      <c r="E50" s="135" t="s">
        <v>141</v>
      </c>
      <c r="F50" s="22">
        <v>27</v>
      </c>
      <c r="G50" s="135"/>
      <c r="H50" s="135"/>
      <c r="I50" s="138">
        <v>235</v>
      </c>
    </row>
    <row r="51" spans="1:9" x14ac:dyDescent="0.2">
      <c r="A51" s="135" t="s">
        <v>767</v>
      </c>
      <c r="B51" s="135" t="s">
        <v>726</v>
      </c>
      <c r="C51" s="135" t="s">
        <v>188</v>
      </c>
      <c r="D51" s="135"/>
      <c r="E51" s="135"/>
      <c r="F51" s="22">
        <v>28</v>
      </c>
      <c r="G51" s="135"/>
      <c r="H51" s="135"/>
      <c r="I51" s="138">
        <v>234</v>
      </c>
    </row>
    <row r="52" spans="1:9" x14ac:dyDescent="0.2">
      <c r="A52" s="135" t="s">
        <v>2349</v>
      </c>
      <c r="B52" s="135" t="s">
        <v>724</v>
      </c>
      <c r="C52" s="135" t="s">
        <v>188</v>
      </c>
      <c r="D52" s="135"/>
      <c r="E52" s="135" t="s">
        <v>144</v>
      </c>
      <c r="F52" s="22">
        <v>29</v>
      </c>
      <c r="G52" s="135"/>
      <c r="H52" s="135"/>
      <c r="I52" s="138">
        <v>233</v>
      </c>
    </row>
    <row r="53" spans="1:9" x14ac:dyDescent="0.2">
      <c r="A53" s="135" t="s">
        <v>761</v>
      </c>
      <c r="B53" s="135" t="s">
        <v>726</v>
      </c>
      <c r="C53" s="135" t="s">
        <v>188</v>
      </c>
      <c r="D53" s="135"/>
      <c r="E53" s="135" t="s">
        <v>70</v>
      </c>
      <c r="F53" s="22">
        <v>30</v>
      </c>
      <c r="G53" s="135"/>
      <c r="H53" s="135"/>
      <c r="I53" s="138">
        <v>232</v>
      </c>
    </row>
    <row r="54" spans="1:9" x14ac:dyDescent="0.2">
      <c r="A54" s="135" t="s">
        <v>2350</v>
      </c>
      <c r="B54" s="135" t="s">
        <v>737</v>
      </c>
      <c r="C54" s="135" t="s">
        <v>188</v>
      </c>
      <c r="D54" s="135"/>
      <c r="E54" s="135" t="s">
        <v>2312</v>
      </c>
      <c r="F54" s="22">
        <v>31</v>
      </c>
      <c r="G54" s="135"/>
      <c r="H54" s="135"/>
      <c r="I54" s="138">
        <v>231</v>
      </c>
    </row>
    <row r="55" spans="1:9" x14ac:dyDescent="0.2">
      <c r="A55" s="135" t="s">
        <v>2351</v>
      </c>
      <c r="B55" s="135" t="s">
        <v>736</v>
      </c>
      <c r="C55" s="135" t="s">
        <v>188</v>
      </c>
      <c r="D55" s="135"/>
      <c r="E55" s="135" t="s">
        <v>260</v>
      </c>
      <c r="F55" s="22">
        <v>32</v>
      </c>
      <c r="G55" s="135"/>
      <c r="H55" s="135"/>
      <c r="I55" s="138">
        <v>230</v>
      </c>
    </row>
    <row r="56" spans="1:9" x14ac:dyDescent="0.2">
      <c r="A56" s="135" t="s">
        <v>2352</v>
      </c>
      <c r="B56" s="135" t="s">
        <v>736</v>
      </c>
      <c r="C56" s="135" t="s">
        <v>188</v>
      </c>
      <c r="D56" s="135"/>
      <c r="E56" s="135" t="s">
        <v>51</v>
      </c>
      <c r="F56" s="22">
        <v>33</v>
      </c>
      <c r="G56" s="135"/>
      <c r="H56" s="135"/>
      <c r="I56" s="138">
        <v>229</v>
      </c>
    </row>
    <row r="57" spans="1:9" x14ac:dyDescent="0.2">
      <c r="A57" s="135" t="s">
        <v>2353</v>
      </c>
      <c r="B57" s="135" t="s">
        <v>724</v>
      </c>
      <c r="C57" s="135" t="s">
        <v>188</v>
      </c>
      <c r="D57" s="135"/>
      <c r="E57" s="135" t="s">
        <v>70</v>
      </c>
      <c r="F57" s="22">
        <v>34</v>
      </c>
      <c r="G57" s="135"/>
      <c r="H57" s="135"/>
      <c r="I57" s="138">
        <v>228</v>
      </c>
    </row>
    <row r="58" spans="1:9" x14ac:dyDescent="0.2">
      <c r="A58" s="135" t="s">
        <v>2354</v>
      </c>
      <c r="B58" s="135" t="s">
        <v>724</v>
      </c>
      <c r="C58" s="135" t="s">
        <v>188</v>
      </c>
      <c r="D58" s="135"/>
      <c r="E58" s="135"/>
      <c r="F58" s="22">
        <v>35</v>
      </c>
      <c r="G58" s="135"/>
      <c r="H58" s="135"/>
      <c r="I58" s="138">
        <v>227</v>
      </c>
    </row>
    <row r="59" spans="1:9" x14ac:dyDescent="0.2">
      <c r="A59" s="135" t="s">
        <v>2355</v>
      </c>
      <c r="B59" s="135" t="s">
        <v>724</v>
      </c>
      <c r="C59" s="135" t="s">
        <v>188</v>
      </c>
      <c r="D59" s="135"/>
      <c r="E59" s="135" t="s">
        <v>138</v>
      </c>
      <c r="F59" s="22">
        <v>36</v>
      </c>
      <c r="G59" s="135"/>
      <c r="H59" s="135"/>
      <c r="I59" s="138">
        <v>226</v>
      </c>
    </row>
    <row r="60" spans="1:9" x14ac:dyDescent="0.2">
      <c r="A60" s="135" t="s">
        <v>2356</v>
      </c>
      <c r="B60" s="135" t="s">
        <v>737</v>
      </c>
      <c r="C60" s="135" t="s">
        <v>188</v>
      </c>
      <c r="D60" s="135"/>
      <c r="E60" s="135" t="s">
        <v>2313</v>
      </c>
      <c r="F60" s="22">
        <v>37</v>
      </c>
      <c r="G60" s="135"/>
      <c r="H60" s="135"/>
      <c r="I60" s="138">
        <v>225</v>
      </c>
    </row>
    <row r="61" spans="1:9" x14ac:dyDescent="0.2">
      <c r="A61" s="135" t="s">
        <v>2357</v>
      </c>
      <c r="B61" s="135" t="s">
        <v>724</v>
      </c>
      <c r="C61" s="135" t="s">
        <v>188</v>
      </c>
      <c r="D61" s="135"/>
      <c r="E61" s="135" t="s">
        <v>4</v>
      </c>
      <c r="F61" s="22">
        <v>38</v>
      </c>
      <c r="G61" s="135"/>
      <c r="H61" s="135"/>
      <c r="I61" s="138">
        <v>224</v>
      </c>
    </row>
    <row r="62" spans="1:9" x14ac:dyDescent="0.2">
      <c r="A62" s="135" t="s">
        <v>691</v>
      </c>
      <c r="B62" s="135" t="s">
        <v>724</v>
      </c>
      <c r="C62" s="135" t="s">
        <v>188</v>
      </c>
      <c r="D62" s="135"/>
      <c r="E62" s="135" t="s">
        <v>132</v>
      </c>
      <c r="F62" s="22">
        <v>39</v>
      </c>
      <c r="G62" s="135"/>
      <c r="H62" s="135"/>
      <c r="I62" s="138">
        <v>223</v>
      </c>
    </row>
    <row r="63" spans="1:9" x14ac:dyDescent="0.2">
      <c r="A63" s="135" t="s">
        <v>2358</v>
      </c>
      <c r="B63" s="135" t="s">
        <v>724</v>
      </c>
      <c r="C63" s="135" t="s">
        <v>188</v>
      </c>
      <c r="D63" s="135"/>
      <c r="E63" s="135" t="s">
        <v>144</v>
      </c>
      <c r="F63" s="22">
        <v>40</v>
      </c>
      <c r="G63" s="135"/>
      <c r="H63" s="135"/>
      <c r="I63" s="138">
        <v>222</v>
      </c>
    </row>
    <row r="64" spans="1:9" x14ac:dyDescent="0.2">
      <c r="A64" s="135" t="s">
        <v>812</v>
      </c>
      <c r="B64" s="135" t="s">
        <v>398</v>
      </c>
      <c r="C64" s="135" t="s">
        <v>188</v>
      </c>
      <c r="D64" s="135"/>
      <c r="E64" s="135" t="s">
        <v>144</v>
      </c>
      <c r="F64" s="22">
        <v>41</v>
      </c>
      <c r="G64" s="135"/>
      <c r="H64" s="135"/>
      <c r="I64" s="138">
        <v>221</v>
      </c>
    </row>
    <row r="65" spans="1:9" x14ac:dyDescent="0.2">
      <c r="A65" s="135" t="s">
        <v>781</v>
      </c>
      <c r="B65" s="135" t="s">
        <v>724</v>
      </c>
      <c r="C65" s="135" t="s">
        <v>194</v>
      </c>
      <c r="D65" s="135"/>
      <c r="E65" s="135" t="s">
        <v>2314</v>
      </c>
      <c r="F65" s="22">
        <v>42</v>
      </c>
      <c r="G65" s="135"/>
      <c r="H65" s="135"/>
      <c r="I65" s="138">
        <v>220</v>
      </c>
    </row>
    <row r="66" spans="1:9" x14ac:dyDescent="0.2">
      <c r="A66" s="135" t="s">
        <v>2359</v>
      </c>
      <c r="B66" s="135" t="s">
        <v>724</v>
      </c>
      <c r="C66" s="135" t="s">
        <v>188</v>
      </c>
      <c r="D66" s="135"/>
      <c r="E66" s="135" t="s">
        <v>2315</v>
      </c>
      <c r="F66" s="22">
        <v>43</v>
      </c>
      <c r="G66" s="135"/>
      <c r="H66" s="135"/>
      <c r="I66" s="138">
        <v>219</v>
      </c>
    </row>
    <row r="67" spans="1:9" x14ac:dyDescent="0.2">
      <c r="A67" s="135" t="s">
        <v>2360</v>
      </c>
      <c r="B67" s="135" t="s">
        <v>729</v>
      </c>
      <c r="C67" s="135" t="s">
        <v>188</v>
      </c>
      <c r="D67" s="135"/>
      <c r="E67" s="135" t="s">
        <v>747</v>
      </c>
      <c r="F67" s="22">
        <v>44</v>
      </c>
      <c r="G67" s="135"/>
      <c r="H67" s="135"/>
      <c r="I67" s="138">
        <v>218</v>
      </c>
    </row>
    <row r="68" spans="1:9" x14ac:dyDescent="0.2">
      <c r="A68" s="135" t="s">
        <v>2361</v>
      </c>
      <c r="B68" s="135" t="s">
        <v>726</v>
      </c>
      <c r="C68" s="135" t="s">
        <v>188</v>
      </c>
      <c r="D68" s="135"/>
      <c r="E68" s="135" t="s">
        <v>2316</v>
      </c>
      <c r="F68" s="22">
        <v>45</v>
      </c>
      <c r="G68" s="135"/>
      <c r="H68" s="135"/>
      <c r="I68" s="138">
        <v>217</v>
      </c>
    </row>
    <row r="69" spans="1:9" x14ac:dyDescent="0.2">
      <c r="A69" s="135" t="s">
        <v>2283</v>
      </c>
      <c r="B69" s="135" t="s">
        <v>726</v>
      </c>
      <c r="C69" s="135" t="s">
        <v>188</v>
      </c>
      <c r="D69" s="135"/>
      <c r="E69" s="135" t="s">
        <v>132</v>
      </c>
      <c r="F69" s="22">
        <v>46</v>
      </c>
      <c r="G69" s="135"/>
      <c r="H69" s="135"/>
      <c r="I69" s="138">
        <v>216</v>
      </c>
    </row>
    <row r="70" spans="1:9" x14ac:dyDescent="0.2">
      <c r="A70" s="135" t="s">
        <v>2362</v>
      </c>
      <c r="B70" s="135" t="s">
        <v>724</v>
      </c>
      <c r="C70" s="135" t="s">
        <v>194</v>
      </c>
      <c r="D70" s="135"/>
      <c r="E70" s="135"/>
      <c r="F70" s="22">
        <v>47</v>
      </c>
      <c r="G70" s="135"/>
      <c r="H70" s="135"/>
      <c r="I70" s="138">
        <v>215</v>
      </c>
    </row>
    <row r="71" spans="1:9" x14ac:dyDescent="0.2">
      <c r="A71" s="135" t="s">
        <v>603</v>
      </c>
      <c r="B71" s="135" t="s">
        <v>726</v>
      </c>
      <c r="C71" s="135" t="s">
        <v>188</v>
      </c>
      <c r="D71" s="135"/>
      <c r="E71" s="135" t="s">
        <v>132</v>
      </c>
      <c r="F71" s="22">
        <v>48</v>
      </c>
      <c r="G71" s="135"/>
      <c r="H71" s="135"/>
      <c r="I71" s="138">
        <v>214</v>
      </c>
    </row>
    <row r="72" spans="1:9" x14ac:dyDescent="0.2">
      <c r="A72" s="135" t="s">
        <v>2363</v>
      </c>
      <c r="B72" s="135" t="s">
        <v>729</v>
      </c>
      <c r="C72" s="135" t="s">
        <v>194</v>
      </c>
      <c r="D72" s="135"/>
      <c r="E72" s="135" t="s">
        <v>192</v>
      </c>
      <c r="F72" s="22">
        <v>49</v>
      </c>
      <c r="G72" s="135"/>
      <c r="H72" s="135"/>
      <c r="I72" s="138">
        <v>213</v>
      </c>
    </row>
    <row r="73" spans="1:9" x14ac:dyDescent="0.2">
      <c r="A73" s="135" t="s">
        <v>1057</v>
      </c>
      <c r="B73" s="135" t="s">
        <v>736</v>
      </c>
      <c r="C73" s="135" t="s">
        <v>188</v>
      </c>
      <c r="D73" s="135"/>
      <c r="E73" s="135" t="s">
        <v>122</v>
      </c>
      <c r="F73" s="22">
        <v>50</v>
      </c>
      <c r="G73" s="135"/>
      <c r="H73" s="135"/>
      <c r="I73" s="138">
        <v>212</v>
      </c>
    </row>
    <row r="74" spans="1:9" x14ac:dyDescent="0.2">
      <c r="A74" s="135" t="s">
        <v>2185</v>
      </c>
      <c r="B74" s="135" t="s">
        <v>729</v>
      </c>
      <c r="C74" s="135" t="s">
        <v>188</v>
      </c>
      <c r="D74" s="135"/>
      <c r="E74" s="135" t="s">
        <v>70</v>
      </c>
      <c r="F74" s="22">
        <v>51</v>
      </c>
      <c r="G74" s="135"/>
      <c r="H74" s="135"/>
      <c r="I74" s="138">
        <v>211</v>
      </c>
    </row>
    <row r="75" spans="1:9" x14ac:dyDescent="0.2">
      <c r="A75" s="135" t="s">
        <v>2364</v>
      </c>
      <c r="B75" s="135" t="s">
        <v>729</v>
      </c>
      <c r="C75" s="135" t="s">
        <v>188</v>
      </c>
      <c r="D75" s="135"/>
      <c r="E75" s="135" t="s">
        <v>123</v>
      </c>
      <c r="F75" s="22">
        <v>52</v>
      </c>
      <c r="G75" s="135"/>
      <c r="H75" s="135"/>
      <c r="I75" s="138">
        <v>210</v>
      </c>
    </row>
    <row r="76" spans="1:9" x14ac:dyDescent="0.2">
      <c r="A76" s="135" t="s">
        <v>2365</v>
      </c>
      <c r="B76" s="135" t="s">
        <v>726</v>
      </c>
      <c r="C76" s="135" t="s">
        <v>188</v>
      </c>
      <c r="D76" s="135"/>
      <c r="E76" s="135" t="s">
        <v>122</v>
      </c>
      <c r="F76" s="22">
        <v>53</v>
      </c>
      <c r="G76" s="135"/>
      <c r="H76" s="135"/>
      <c r="I76" s="138">
        <v>209</v>
      </c>
    </row>
    <row r="77" spans="1:9" x14ac:dyDescent="0.2">
      <c r="A77" s="135" t="s">
        <v>2366</v>
      </c>
      <c r="B77" s="135" t="s">
        <v>736</v>
      </c>
      <c r="C77" s="135" t="s">
        <v>188</v>
      </c>
      <c r="D77" s="135"/>
      <c r="E77" s="135"/>
      <c r="F77" s="22">
        <v>54</v>
      </c>
      <c r="G77" s="135"/>
      <c r="H77" s="135"/>
      <c r="I77" s="138">
        <v>208</v>
      </c>
    </row>
    <row r="78" spans="1:9" x14ac:dyDescent="0.2">
      <c r="A78" s="135" t="s">
        <v>393</v>
      </c>
      <c r="B78" s="135" t="s">
        <v>759</v>
      </c>
      <c r="C78" s="135" t="s">
        <v>188</v>
      </c>
      <c r="D78" s="135"/>
      <c r="E78" s="135" t="s">
        <v>122</v>
      </c>
      <c r="F78" s="22">
        <v>55</v>
      </c>
      <c r="G78" s="135"/>
      <c r="H78" s="135"/>
      <c r="I78" s="138">
        <v>207</v>
      </c>
    </row>
    <row r="79" spans="1:9" x14ac:dyDescent="0.2">
      <c r="A79" s="135" t="s">
        <v>2367</v>
      </c>
      <c r="B79" s="135" t="s">
        <v>736</v>
      </c>
      <c r="C79" s="135" t="s">
        <v>188</v>
      </c>
      <c r="D79" s="135"/>
      <c r="E79" s="135" t="s">
        <v>2317</v>
      </c>
      <c r="F79" s="22">
        <v>56</v>
      </c>
      <c r="G79" s="135"/>
      <c r="H79" s="135"/>
      <c r="I79" s="138">
        <v>206</v>
      </c>
    </row>
    <row r="80" spans="1:9" x14ac:dyDescent="0.2">
      <c r="A80" s="135" t="s">
        <v>2368</v>
      </c>
      <c r="B80" s="135" t="s">
        <v>724</v>
      </c>
      <c r="C80" s="135" t="s">
        <v>194</v>
      </c>
      <c r="D80" s="135"/>
      <c r="E80" s="135" t="s">
        <v>122</v>
      </c>
      <c r="F80" s="22">
        <v>57</v>
      </c>
      <c r="G80" s="135"/>
      <c r="H80" s="135"/>
      <c r="I80" s="138">
        <v>205</v>
      </c>
    </row>
    <row r="81" spans="1:9" x14ac:dyDescent="0.2">
      <c r="A81" s="135" t="s">
        <v>917</v>
      </c>
      <c r="B81" s="135" t="s">
        <v>729</v>
      </c>
      <c r="C81" s="135" t="s">
        <v>188</v>
      </c>
      <c r="D81" s="135"/>
      <c r="E81" s="135"/>
      <c r="F81" s="22">
        <v>58</v>
      </c>
      <c r="G81" s="135"/>
      <c r="H81" s="135"/>
      <c r="I81" s="138">
        <v>204</v>
      </c>
    </row>
    <row r="82" spans="1:9" x14ac:dyDescent="0.2">
      <c r="A82" s="135" t="s">
        <v>2369</v>
      </c>
      <c r="B82" s="135" t="s">
        <v>737</v>
      </c>
      <c r="C82" s="135" t="s">
        <v>188</v>
      </c>
      <c r="D82" s="135"/>
      <c r="E82" s="135"/>
      <c r="F82" s="22">
        <v>59</v>
      </c>
      <c r="G82" s="135"/>
      <c r="H82" s="135"/>
      <c r="I82" s="138">
        <v>203</v>
      </c>
    </row>
    <row r="83" spans="1:9" x14ac:dyDescent="0.2">
      <c r="A83" s="135" t="s">
        <v>2370</v>
      </c>
      <c r="B83" s="135" t="s">
        <v>726</v>
      </c>
      <c r="C83" s="135" t="s">
        <v>188</v>
      </c>
      <c r="D83" s="135"/>
      <c r="E83" s="135"/>
      <c r="F83" s="22">
        <v>60</v>
      </c>
      <c r="G83" s="135"/>
      <c r="H83" s="135"/>
      <c r="I83" s="138">
        <v>202</v>
      </c>
    </row>
    <row r="84" spans="1:9" x14ac:dyDescent="0.2">
      <c r="A84" s="135" t="s">
        <v>847</v>
      </c>
      <c r="B84" s="135" t="s">
        <v>737</v>
      </c>
      <c r="C84" s="135" t="s">
        <v>188</v>
      </c>
      <c r="D84" s="135"/>
      <c r="E84" s="135"/>
      <c r="F84" s="22">
        <v>61</v>
      </c>
      <c r="G84" s="135"/>
      <c r="H84" s="135"/>
      <c r="I84" s="138">
        <v>201</v>
      </c>
    </row>
    <row r="85" spans="1:9" x14ac:dyDescent="0.2">
      <c r="A85" s="135" t="s">
        <v>2371</v>
      </c>
      <c r="B85" s="135" t="s">
        <v>729</v>
      </c>
      <c r="C85" s="135" t="s">
        <v>188</v>
      </c>
      <c r="D85" s="135"/>
      <c r="E85" s="135" t="s">
        <v>122</v>
      </c>
      <c r="F85" s="22">
        <v>62</v>
      </c>
      <c r="G85" s="135"/>
      <c r="H85" s="135"/>
      <c r="I85" s="138">
        <v>200</v>
      </c>
    </row>
    <row r="86" spans="1:9" x14ac:dyDescent="0.2">
      <c r="A86" s="135" t="s">
        <v>2372</v>
      </c>
      <c r="B86" s="135" t="s">
        <v>737</v>
      </c>
      <c r="C86" s="135" t="s">
        <v>188</v>
      </c>
      <c r="D86" s="135"/>
      <c r="E86" s="135" t="s">
        <v>70</v>
      </c>
      <c r="F86" s="22">
        <v>63</v>
      </c>
      <c r="G86" s="135"/>
      <c r="H86" s="135"/>
      <c r="I86" s="138">
        <v>199</v>
      </c>
    </row>
    <row r="87" spans="1:9" x14ac:dyDescent="0.2">
      <c r="A87" s="135" t="s">
        <v>2373</v>
      </c>
      <c r="B87" s="135" t="s">
        <v>398</v>
      </c>
      <c r="C87" s="135" t="s">
        <v>188</v>
      </c>
      <c r="D87" s="135"/>
      <c r="E87" s="135" t="s">
        <v>132</v>
      </c>
      <c r="F87" s="22">
        <v>64</v>
      </c>
      <c r="G87" s="135"/>
      <c r="H87" s="135"/>
      <c r="I87" s="138">
        <v>198</v>
      </c>
    </row>
    <row r="88" spans="1:9" x14ac:dyDescent="0.2">
      <c r="A88" s="135" t="s">
        <v>2374</v>
      </c>
      <c r="B88" s="135" t="s">
        <v>726</v>
      </c>
      <c r="C88" s="135" t="s">
        <v>188</v>
      </c>
      <c r="D88" s="135"/>
      <c r="E88" s="135" t="s">
        <v>52</v>
      </c>
      <c r="F88" s="22">
        <v>65</v>
      </c>
      <c r="G88" s="135"/>
      <c r="H88" s="135"/>
      <c r="I88" s="138">
        <v>197</v>
      </c>
    </row>
    <row r="89" spans="1:9" x14ac:dyDescent="0.2">
      <c r="A89" s="135" t="s">
        <v>2375</v>
      </c>
      <c r="B89" s="135" t="s">
        <v>724</v>
      </c>
      <c r="C89" s="135" t="s">
        <v>194</v>
      </c>
      <c r="D89" s="135"/>
      <c r="E89" s="135" t="s">
        <v>192</v>
      </c>
      <c r="F89" s="22">
        <v>66</v>
      </c>
      <c r="G89" s="135"/>
      <c r="H89" s="135"/>
      <c r="I89" s="138">
        <v>196</v>
      </c>
    </row>
    <row r="90" spans="1:9" x14ac:dyDescent="0.2">
      <c r="A90" s="135" t="s">
        <v>2376</v>
      </c>
      <c r="B90" s="135" t="s">
        <v>737</v>
      </c>
      <c r="C90" s="135" t="s">
        <v>188</v>
      </c>
      <c r="D90" s="135"/>
      <c r="E90" s="135" t="s">
        <v>2318</v>
      </c>
      <c r="F90" s="22">
        <v>67</v>
      </c>
      <c r="G90" s="135"/>
      <c r="H90" s="135"/>
      <c r="I90" s="138">
        <v>195</v>
      </c>
    </row>
    <row r="91" spans="1:9" x14ac:dyDescent="0.2">
      <c r="A91" s="135" t="s">
        <v>2377</v>
      </c>
      <c r="B91" s="135" t="s">
        <v>726</v>
      </c>
      <c r="C91" s="135" t="s">
        <v>188</v>
      </c>
      <c r="D91" s="135"/>
      <c r="E91" s="135"/>
      <c r="F91" s="22">
        <v>68</v>
      </c>
      <c r="G91" s="135"/>
      <c r="H91" s="135"/>
      <c r="I91" s="138">
        <v>194</v>
      </c>
    </row>
    <row r="92" spans="1:9" x14ac:dyDescent="0.2">
      <c r="A92" s="135" t="s">
        <v>2378</v>
      </c>
      <c r="B92" s="135" t="s">
        <v>724</v>
      </c>
      <c r="C92" s="135" t="s">
        <v>188</v>
      </c>
      <c r="D92" s="135"/>
      <c r="E92" s="135" t="s">
        <v>2319</v>
      </c>
      <c r="F92" s="22">
        <v>69</v>
      </c>
      <c r="G92" s="135"/>
      <c r="H92" s="135"/>
      <c r="I92" s="138">
        <v>193</v>
      </c>
    </row>
    <row r="93" spans="1:9" x14ac:dyDescent="0.2">
      <c r="A93" s="135" t="s">
        <v>2297</v>
      </c>
      <c r="B93" s="135" t="s">
        <v>724</v>
      </c>
      <c r="C93" s="135" t="s">
        <v>194</v>
      </c>
      <c r="D93" s="135"/>
      <c r="E93" s="135" t="s">
        <v>132</v>
      </c>
      <c r="F93" s="22">
        <v>70</v>
      </c>
      <c r="G93" s="135"/>
      <c r="H93" s="135"/>
      <c r="I93" s="138">
        <v>192</v>
      </c>
    </row>
    <row r="94" spans="1:9" x14ac:dyDescent="0.2">
      <c r="A94" s="135" t="s">
        <v>2379</v>
      </c>
      <c r="B94" s="135" t="s">
        <v>736</v>
      </c>
      <c r="C94" s="135" t="s">
        <v>188</v>
      </c>
      <c r="D94" s="135"/>
      <c r="E94" s="135" t="s">
        <v>2320</v>
      </c>
      <c r="F94" s="22">
        <v>71</v>
      </c>
      <c r="G94" s="135"/>
      <c r="H94" s="135"/>
      <c r="I94" s="138">
        <v>191</v>
      </c>
    </row>
    <row r="95" spans="1:9" x14ac:dyDescent="0.2">
      <c r="A95" s="135" t="s">
        <v>2380</v>
      </c>
      <c r="B95" s="135" t="s">
        <v>724</v>
      </c>
      <c r="C95" s="135" t="s">
        <v>188</v>
      </c>
      <c r="D95" s="135"/>
      <c r="E95" s="135"/>
      <c r="F95" s="22">
        <v>72</v>
      </c>
      <c r="G95" s="135"/>
      <c r="H95" s="135"/>
      <c r="I95" s="138">
        <v>190</v>
      </c>
    </row>
    <row r="96" spans="1:9" x14ac:dyDescent="0.2">
      <c r="A96" s="135" t="s">
        <v>2216</v>
      </c>
      <c r="B96" s="135" t="s">
        <v>726</v>
      </c>
      <c r="C96" s="135" t="s">
        <v>194</v>
      </c>
      <c r="D96" s="135"/>
      <c r="E96" s="135" t="s">
        <v>127</v>
      </c>
      <c r="F96" s="22">
        <v>73</v>
      </c>
      <c r="G96" s="135"/>
      <c r="H96" s="135"/>
      <c r="I96" s="138">
        <v>189</v>
      </c>
    </row>
    <row r="97" spans="1:9" x14ac:dyDescent="0.2">
      <c r="A97" s="135" t="s">
        <v>890</v>
      </c>
      <c r="B97" s="135" t="s">
        <v>724</v>
      </c>
      <c r="C97" s="135" t="s">
        <v>194</v>
      </c>
      <c r="D97" s="135"/>
      <c r="E97" s="135"/>
      <c r="F97" s="22">
        <v>74</v>
      </c>
      <c r="G97" s="135"/>
      <c r="H97" s="135"/>
      <c r="I97" s="138">
        <v>188</v>
      </c>
    </row>
    <row r="98" spans="1:9" x14ac:dyDescent="0.2">
      <c r="A98" s="135" t="s">
        <v>419</v>
      </c>
      <c r="B98" s="135" t="s">
        <v>726</v>
      </c>
      <c r="C98" s="135" t="s">
        <v>194</v>
      </c>
      <c r="D98" s="135"/>
      <c r="E98" s="135" t="s">
        <v>70</v>
      </c>
      <c r="F98" s="22">
        <v>75</v>
      </c>
      <c r="G98" s="135"/>
      <c r="H98" s="135"/>
      <c r="I98" s="138">
        <v>187</v>
      </c>
    </row>
    <row r="99" spans="1:9" x14ac:dyDescent="0.2">
      <c r="A99" s="135" t="s">
        <v>2381</v>
      </c>
      <c r="B99" s="135" t="s">
        <v>729</v>
      </c>
      <c r="C99" s="135" t="s">
        <v>188</v>
      </c>
      <c r="D99" s="135"/>
      <c r="E99" s="135"/>
      <c r="F99" s="22">
        <v>76</v>
      </c>
      <c r="G99" s="135"/>
      <c r="H99" s="135"/>
      <c r="I99" s="138">
        <v>186</v>
      </c>
    </row>
    <row r="100" spans="1:9" x14ac:dyDescent="0.2">
      <c r="A100" s="135" t="s">
        <v>2382</v>
      </c>
      <c r="B100" s="135" t="s">
        <v>731</v>
      </c>
      <c r="C100" s="135" t="s">
        <v>188</v>
      </c>
      <c r="D100" s="135"/>
      <c r="E100" s="135"/>
      <c r="F100" s="22">
        <v>77</v>
      </c>
      <c r="G100" s="135"/>
      <c r="H100" s="135"/>
      <c r="I100" s="138">
        <v>185</v>
      </c>
    </row>
    <row r="101" spans="1:9" x14ac:dyDescent="0.2">
      <c r="A101" s="135" t="s">
        <v>701</v>
      </c>
      <c r="B101" s="135" t="s">
        <v>729</v>
      </c>
      <c r="C101" s="135" t="s">
        <v>194</v>
      </c>
      <c r="D101" s="135"/>
      <c r="E101" s="135" t="s">
        <v>132</v>
      </c>
      <c r="F101" s="22">
        <v>78</v>
      </c>
      <c r="G101" s="135"/>
      <c r="H101" s="135"/>
      <c r="I101" s="138">
        <v>184</v>
      </c>
    </row>
    <row r="102" spans="1:9" x14ac:dyDescent="0.2">
      <c r="A102" s="135" t="s">
        <v>2383</v>
      </c>
      <c r="B102" s="135" t="s">
        <v>729</v>
      </c>
      <c r="C102" s="135" t="s">
        <v>188</v>
      </c>
      <c r="D102" s="135"/>
      <c r="E102" s="135"/>
      <c r="F102" s="22">
        <v>79</v>
      </c>
      <c r="G102" s="135"/>
      <c r="H102" s="135"/>
      <c r="I102" s="138">
        <v>183</v>
      </c>
    </row>
    <row r="103" spans="1:9" x14ac:dyDescent="0.2">
      <c r="A103" s="135" t="s">
        <v>2384</v>
      </c>
      <c r="B103" s="135" t="s">
        <v>724</v>
      </c>
      <c r="C103" s="135" t="s">
        <v>188</v>
      </c>
      <c r="D103" s="135"/>
      <c r="E103" s="135"/>
      <c r="F103" s="22">
        <v>80</v>
      </c>
      <c r="G103" s="135"/>
      <c r="H103" s="135"/>
      <c r="I103" s="138">
        <v>182</v>
      </c>
    </row>
    <row r="104" spans="1:9" x14ac:dyDescent="0.2">
      <c r="A104" s="135" t="s">
        <v>2385</v>
      </c>
      <c r="B104" s="135" t="s">
        <v>729</v>
      </c>
      <c r="C104" s="135" t="s">
        <v>188</v>
      </c>
      <c r="D104" s="135"/>
      <c r="E104" s="135" t="s">
        <v>66</v>
      </c>
      <c r="F104" s="22">
        <v>81</v>
      </c>
      <c r="G104" s="135"/>
      <c r="H104" s="135"/>
      <c r="I104" s="138">
        <v>181</v>
      </c>
    </row>
    <row r="105" spans="1:9" x14ac:dyDescent="0.2">
      <c r="A105" s="135" t="s">
        <v>2386</v>
      </c>
      <c r="B105" s="135" t="s">
        <v>731</v>
      </c>
      <c r="C105" s="135" t="s">
        <v>188</v>
      </c>
      <c r="D105" s="135"/>
      <c r="E105" s="135" t="s">
        <v>70</v>
      </c>
      <c r="F105" s="22">
        <v>82</v>
      </c>
      <c r="G105" s="135"/>
      <c r="H105" s="135"/>
      <c r="I105" s="138">
        <v>180</v>
      </c>
    </row>
    <row r="106" spans="1:9" x14ac:dyDescent="0.2">
      <c r="A106" s="135" t="s">
        <v>2387</v>
      </c>
      <c r="B106" s="135" t="s">
        <v>729</v>
      </c>
      <c r="C106" s="135" t="s">
        <v>188</v>
      </c>
      <c r="D106" s="135"/>
      <c r="E106" s="135"/>
      <c r="F106" s="22">
        <v>83</v>
      </c>
      <c r="G106" s="135"/>
      <c r="H106" s="135"/>
      <c r="I106" s="138">
        <v>179</v>
      </c>
    </row>
    <row r="107" spans="1:9" x14ac:dyDescent="0.2">
      <c r="A107" s="135" t="s">
        <v>2388</v>
      </c>
      <c r="B107" s="135" t="s">
        <v>729</v>
      </c>
      <c r="C107" s="135" t="s">
        <v>188</v>
      </c>
      <c r="D107" s="135"/>
      <c r="E107" s="135"/>
      <c r="F107" s="22">
        <v>84</v>
      </c>
      <c r="G107" s="135"/>
      <c r="H107" s="135"/>
      <c r="I107" s="138">
        <v>178</v>
      </c>
    </row>
    <row r="108" spans="1:9" x14ac:dyDescent="0.2">
      <c r="A108" s="135" t="s">
        <v>833</v>
      </c>
      <c r="B108" s="135" t="s">
        <v>759</v>
      </c>
      <c r="C108" s="135" t="s">
        <v>188</v>
      </c>
      <c r="D108" s="135"/>
      <c r="E108" s="135" t="s">
        <v>2321</v>
      </c>
      <c r="F108" s="22">
        <v>85</v>
      </c>
      <c r="G108" s="135"/>
      <c r="H108" s="135"/>
      <c r="I108" s="138">
        <v>177</v>
      </c>
    </row>
    <row r="109" spans="1:9" x14ac:dyDescent="0.2">
      <c r="A109" s="135" t="s">
        <v>2389</v>
      </c>
      <c r="B109" s="135" t="s">
        <v>736</v>
      </c>
      <c r="C109" s="135" t="s">
        <v>188</v>
      </c>
      <c r="D109" s="135"/>
      <c r="E109" s="135" t="s">
        <v>2317</v>
      </c>
      <c r="F109" s="22">
        <v>86</v>
      </c>
      <c r="G109" s="135"/>
      <c r="H109" s="135"/>
      <c r="I109" s="138">
        <v>176</v>
      </c>
    </row>
    <row r="110" spans="1:9" x14ac:dyDescent="0.2">
      <c r="A110" s="135" t="s">
        <v>883</v>
      </c>
      <c r="B110" s="135" t="s">
        <v>729</v>
      </c>
      <c r="C110" s="135" t="s">
        <v>188</v>
      </c>
      <c r="D110" s="135"/>
      <c r="E110" s="135"/>
      <c r="F110" s="22">
        <v>87</v>
      </c>
      <c r="G110" s="135"/>
      <c r="H110" s="135"/>
      <c r="I110" s="138">
        <v>175</v>
      </c>
    </row>
    <row r="111" spans="1:9" x14ac:dyDescent="0.2">
      <c r="A111" s="135" t="s">
        <v>2390</v>
      </c>
      <c r="B111" s="135" t="s">
        <v>726</v>
      </c>
      <c r="C111" s="135" t="s">
        <v>188</v>
      </c>
      <c r="D111" s="135"/>
      <c r="E111" s="135"/>
      <c r="F111" s="22">
        <v>88</v>
      </c>
      <c r="G111" s="135"/>
      <c r="H111" s="135"/>
      <c r="I111" s="138">
        <v>174</v>
      </c>
    </row>
    <row r="112" spans="1:9" x14ac:dyDescent="0.2">
      <c r="A112" s="135" t="s">
        <v>2391</v>
      </c>
      <c r="B112" s="135" t="s">
        <v>729</v>
      </c>
      <c r="C112" s="135" t="s">
        <v>188</v>
      </c>
      <c r="D112" s="135"/>
      <c r="E112" s="135" t="s">
        <v>2322</v>
      </c>
      <c r="F112" s="22">
        <v>89</v>
      </c>
      <c r="G112" s="135"/>
      <c r="H112" s="135"/>
      <c r="I112" s="138">
        <v>173</v>
      </c>
    </row>
    <row r="113" spans="1:9" x14ac:dyDescent="0.2">
      <c r="A113" s="135" t="s">
        <v>2392</v>
      </c>
      <c r="B113" s="135" t="s">
        <v>398</v>
      </c>
      <c r="C113" s="135" t="s">
        <v>194</v>
      </c>
      <c r="D113" s="135"/>
      <c r="E113" s="135" t="s">
        <v>2323</v>
      </c>
      <c r="F113" s="22">
        <v>90</v>
      </c>
      <c r="G113" s="135"/>
      <c r="H113" s="135"/>
      <c r="I113" s="138">
        <v>172</v>
      </c>
    </row>
    <row r="114" spans="1:9" x14ac:dyDescent="0.2">
      <c r="A114" s="135" t="s">
        <v>2393</v>
      </c>
      <c r="B114" s="135" t="s">
        <v>737</v>
      </c>
      <c r="C114" s="135" t="s">
        <v>188</v>
      </c>
      <c r="D114" s="135"/>
      <c r="E114" s="135" t="s">
        <v>2324</v>
      </c>
      <c r="F114" s="22">
        <v>91</v>
      </c>
      <c r="G114" s="135"/>
      <c r="H114" s="135"/>
      <c r="I114" s="138">
        <v>171</v>
      </c>
    </row>
    <row r="115" spans="1:9" x14ac:dyDescent="0.2">
      <c r="A115" s="135" t="s">
        <v>2394</v>
      </c>
      <c r="B115" s="135" t="s">
        <v>736</v>
      </c>
      <c r="C115" s="135" t="s">
        <v>188</v>
      </c>
      <c r="D115" s="135"/>
      <c r="E115" s="135"/>
      <c r="F115" s="22">
        <v>92</v>
      </c>
      <c r="G115" s="135"/>
      <c r="H115" s="135"/>
      <c r="I115" s="138">
        <v>170</v>
      </c>
    </row>
    <row r="116" spans="1:9" x14ac:dyDescent="0.2">
      <c r="A116" s="135" t="s">
        <v>2395</v>
      </c>
      <c r="B116" s="135" t="s">
        <v>737</v>
      </c>
      <c r="C116" s="135" t="s">
        <v>188</v>
      </c>
      <c r="D116" s="135"/>
      <c r="E116" s="135" t="s">
        <v>144</v>
      </c>
      <c r="F116" s="22">
        <v>93</v>
      </c>
      <c r="G116" s="135"/>
      <c r="H116" s="135"/>
      <c r="I116" s="138">
        <v>169</v>
      </c>
    </row>
    <row r="117" spans="1:9" x14ac:dyDescent="0.2">
      <c r="A117" s="135" t="s">
        <v>2396</v>
      </c>
      <c r="B117" s="135" t="s">
        <v>729</v>
      </c>
      <c r="C117" s="135" t="s">
        <v>194</v>
      </c>
      <c r="D117" s="135"/>
      <c r="E117" s="135" t="s">
        <v>2314</v>
      </c>
      <c r="F117" s="22">
        <v>94</v>
      </c>
      <c r="G117" s="135"/>
      <c r="H117" s="135"/>
      <c r="I117" s="138">
        <v>168</v>
      </c>
    </row>
    <row r="118" spans="1:9" x14ac:dyDescent="0.2">
      <c r="A118" s="135" t="s">
        <v>2397</v>
      </c>
      <c r="B118" s="135" t="s">
        <v>729</v>
      </c>
      <c r="C118" s="135" t="s">
        <v>188</v>
      </c>
      <c r="D118" s="135"/>
      <c r="E118" s="135" t="s">
        <v>51</v>
      </c>
      <c r="F118" s="22">
        <v>95</v>
      </c>
      <c r="G118" s="135"/>
      <c r="H118" s="135"/>
      <c r="I118" s="138">
        <v>167</v>
      </c>
    </row>
    <row r="119" spans="1:9" x14ac:dyDescent="0.2">
      <c r="A119" s="135" t="s">
        <v>793</v>
      </c>
      <c r="B119" s="135" t="s">
        <v>737</v>
      </c>
      <c r="C119" s="135" t="s">
        <v>188</v>
      </c>
      <c r="D119" s="135"/>
      <c r="E119" s="135" t="s">
        <v>249</v>
      </c>
      <c r="F119" s="22">
        <v>96</v>
      </c>
      <c r="G119" s="135"/>
      <c r="H119" s="135"/>
      <c r="I119" s="138">
        <v>166</v>
      </c>
    </row>
    <row r="120" spans="1:9" x14ac:dyDescent="0.2">
      <c r="A120" s="135" t="s">
        <v>2398</v>
      </c>
      <c r="B120" s="135" t="s">
        <v>731</v>
      </c>
      <c r="C120" s="135" t="s">
        <v>188</v>
      </c>
      <c r="D120" s="135"/>
      <c r="E120" s="135"/>
      <c r="F120" s="22">
        <v>97</v>
      </c>
      <c r="G120" s="135"/>
      <c r="H120" s="135"/>
      <c r="I120" s="138">
        <v>165</v>
      </c>
    </row>
    <row r="121" spans="1:9" x14ac:dyDescent="0.2">
      <c r="A121" s="135" t="s">
        <v>2399</v>
      </c>
      <c r="B121" s="135" t="s">
        <v>726</v>
      </c>
      <c r="C121" s="135" t="s">
        <v>188</v>
      </c>
      <c r="D121" s="135"/>
      <c r="E121" s="135"/>
      <c r="F121" s="22">
        <v>98</v>
      </c>
      <c r="G121" s="135"/>
      <c r="H121" s="135"/>
      <c r="I121" s="138">
        <v>164</v>
      </c>
    </row>
    <row r="122" spans="1:9" x14ac:dyDescent="0.2">
      <c r="A122" s="135" t="s">
        <v>2400</v>
      </c>
      <c r="B122" s="135" t="s">
        <v>736</v>
      </c>
      <c r="C122" s="135" t="s">
        <v>188</v>
      </c>
      <c r="D122" s="135"/>
      <c r="E122" s="135"/>
      <c r="F122" s="22">
        <v>99</v>
      </c>
      <c r="G122" s="135"/>
      <c r="H122" s="135"/>
      <c r="I122" s="138">
        <v>163</v>
      </c>
    </row>
    <row r="123" spans="1:9" x14ac:dyDescent="0.2">
      <c r="A123" s="135" t="s">
        <v>2401</v>
      </c>
      <c r="B123" s="135" t="s">
        <v>729</v>
      </c>
      <c r="C123" s="135" t="s">
        <v>188</v>
      </c>
      <c r="D123" s="135"/>
      <c r="E123" s="135"/>
      <c r="F123" s="22">
        <v>100</v>
      </c>
      <c r="G123" s="135"/>
      <c r="H123" s="135"/>
      <c r="I123" s="138">
        <v>162</v>
      </c>
    </row>
    <row r="124" spans="1:9" x14ac:dyDescent="0.2">
      <c r="A124" s="135" t="s">
        <v>2402</v>
      </c>
      <c r="B124" s="135" t="s">
        <v>737</v>
      </c>
      <c r="C124" s="135" t="s">
        <v>188</v>
      </c>
      <c r="D124" s="135"/>
      <c r="E124" s="135" t="s">
        <v>259</v>
      </c>
      <c r="F124" s="22">
        <v>101</v>
      </c>
      <c r="G124" s="135"/>
      <c r="H124" s="135"/>
      <c r="I124" s="138">
        <v>161</v>
      </c>
    </row>
    <row r="125" spans="1:9" x14ac:dyDescent="0.2">
      <c r="A125" s="135" t="s">
        <v>2403</v>
      </c>
      <c r="B125" s="135" t="s">
        <v>398</v>
      </c>
      <c r="C125" s="135" t="s">
        <v>194</v>
      </c>
      <c r="D125" s="135"/>
      <c r="E125" s="135" t="s">
        <v>2325</v>
      </c>
      <c r="F125" s="22">
        <v>102</v>
      </c>
      <c r="G125" s="135"/>
      <c r="H125" s="135"/>
      <c r="I125" s="138">
        <v>160</v>
      </c>
    </row>
    <row r="126" spans="1:9" x14ac:dyDescent="0.2">
      <c r="A126" s="135" t="s">
        <v>923</v>
      </c>
      <c r="B126" s="135" t="s">
        <v>737</v>
      </c>
      <c r="C126" s="135" t="s">
        <v>188</v>
      </c>
      <c r="D126" s="135"/>
      <c r="E126" s="135" t="s">
        <v>2326</v>
      </c>
      <c r="F126" s="22">
        <v>103</v>
      </c>
      <c r="G126" s="135"/>
      <c r="H126" s="135"/>
      <c r="I126" s="138">
        <v>159</v>
      </c>
    </row>
    <row r="127" spans="1:9" x14ac:dyDescent="0.2">
      <c r="A127" s="135" t="s">
        <v>810</v>
      </c>
      <c r="B127" s="135" t="s">
        <v>729</v>
      </c>
      <c r="C127" s="135" t="s">
        <v>194</v>
      </c>
      <c r="D127" s="135"/>
      <c r="E127" s="135" t="s">
        <v>2319</v>
      </c>
      <c r="F127" s="22">
        <v>104</v>
      </c>
      <c r="G127" s="135"/>
      <c r="H127" s="135"/>
      <c r="I127" s="138">
        <v>158</v>
      </c>
    </row>
    <row r="128" spans="1:9" x14ac:dyDescent="0.2">
      <c r="A128" s="135" t="s">
        <v>423</v>
      </c>
      <c r="B128" s="135" t="s">
        <v>759</v>
      </c>
      <c r="C128" s="135" t="s">
        <v>188</v>
      </c>
      <c r="D128" s="135"/>
      <c r="E128" s="135"/>
      <c r="F128" s="22">
        <v>105</v>
      </c>
      <c r="G128" s="135"/>
      <c r="H128" s="135"/>
      <c r="I128" s="138">
        <v>157</v>
      </c>
    </row>
    <row r="129" spans="1:9" x14ac:dyDescent="0.2">
      <c r="A129" s="135" t="s">
        <v>2404</v>
      </c>
      <c r="B129" s="135" t="s">
        <v>731</v>
      </c>
      <c r="C129" s="135" t="s">
        <v>194</v>
      </c>
      <c r="D129" s="135"/>
      <c r="E129" s="135" t="s">
        <v>138</v>
      </c>
      <c r="F129" s="22">
        <v>106</v>
      </c>
      <c r="G129" s="135"/>
      <c r="H129" s="135"/>
      <c r="I129" s="138">
        <v>156</v>
      </c>
    </row>
    <row r="130" spans="1:9" x14ac:dyDescent="0.2">
      <c r="A130" s="135" t="s">
        <v>2405</v>
      </c>
      <c r="B130" s="135" t="s">
        <v>731</v>
      </c>
      <c r="C130" s="135" t="s">
        <v>188</v>
      </c>
      <c r="D130" s="135"/>
      <c r="E130" s="135"/>
      <c r="F130" s="22">
        <v>107</v>
      </c>
      <c r="G130" s="135"/>
      <c r="H130" s="135"/>
      <c r="I130" s="138">
        <v>155</v>
      </c>
    </row>
    <row r="131" spans="1:9" x14ac:dyDescent="0.2">
      <c r="A131" s="135" t="s">
        <v>2406</v>
      </c>
      <c r="B131" s="135" t="s">
        <v>729</v>
      </c>
      <c r="C131" s="135" t="s">
        <v>188</v>
      </c>
      <c r="D131" s="135"/>
      <c r="E131" s="135" t="s">
        <v>138</v>
      </c>
      <c r="F131" s="22">
        <v>108</v>
      </c>
      <c r="G131" s="135"/>
      <c r="H131" s="135"/>
      <c r="I131" s="138">
        <v>154</v>
      </c>
    </row>
    <row r="132" spans="1:9" x14ac:dyDescent="0.2">
      <c r="A132" s="135" t="s">
        <v>2407</v>
      </c>
      <c r="B132" s="135" t="s">
        <v>731</v>
      </c>
      <c r="C132" s="135" t="s">
        <v>188</v>
      </c>
      <c r="D132" s="135"/>
      <c r="E132" s="135" t="s">
        <v>766</v>
      </c>
      <c r="F132" s="22">
        <v>109</v>
      </c>
      <c r="G132" s="135"/>
      <c r="H132" s="135"/>
      <c r="I132" s="138">
        <v>153</v>
      </c>
    </row>
    <row r="133" spans="1:9" x14ac:dyDescent="0.2">
      <c r="A133" s="135" t="s">
        <v>2408</v>
      </c>
      <c r="B133" s="135" t="s">
        <v>891</v>
      </c>
      <c r="C133" s="135" t="s">
        <v>188</v>
      </c>
      <c r="D133" s="135"/>
      <c r="E133" s="135" t="s">
        <v>279</v>
      </c>
      <c r="F133" s="22">
        <v>110</v>
      </c>
      <c r="G133" s="135"/>
      <c r="H133" s="135"/>
      <c r="I133" s="138">
        <v>152</v>
      </c>
    </row>
    <row r="134" spans="1:9" x14ac:dyDescent="0.2">
      <c r="A134" s="135" t="s">
        <v>436</v>
      </c>
      <c r="B134" s="135" t="s">
        <v>736</v>
      </c>
      <c r="C134" s="135" t="s">
        <v>188</v>
      </c>
      <c r="D134" s="135"/>
      <c r="E134" s="135" t="s">
        <v>259</v>
      </c>
      <c r="F134" s="22">
        <v>111</v>
      </c>
      <c r="G134" s="135"/>
      <c r="H134" s="135"/>
      <c r="I134" s="138">
        <v>151</v>
      </c>
    </row>
    <row r="135" spans="1:9" x14ac:dyDescent="0.2">
      <c r="A135" s="135" t="s">
        <v>2409</v>
      </c>
      <c r="B135" s="135" t="s">
        <v>737</v>
      </c>
      <c r="C135" s="135" t="s">
        <v>188</v>
      </c>
      <c r="D135" s="135"/>
      <c r="E135" s="135" t="s">
        <v>2327</v>
      </c>
      <c r="F135" s="22">
        <v>112</v>
      </c>
      <c r="G135" s="135"/>
      <c r="H135" s="135"/>
      <c r="I135" s="138">
        <v>150</v>
      </c>
    </row>
    <row r="136" spans="1:9" x14ac:dyDescent="0.2">
      <c r="A136" s="135" t="s">
        <v>2410</v>
      </c>
      <c r="B136" s="135" t="s">
        <v>737</v>
      </c>
      <c r="C136" s="135" t="s">
        <v>188</v>
      </c>
      <c r="D136" s="135"/>
      <c r="E136" s="135"/>
      <c r="F136" s="22">
        <v>113</v>
      </c>
      <c r="G136" s="135"/>
      <c r="H136" s="135"/>
      <c r="I136" s="138">
        <v>149</v>
      </c>
    </row>
    <row r="137" spans="1:9" x14ac:dyDescent="0.2">
      <c r="A137" s="135" t="s">
        <v>2411</v>
      </c>
      <c r="B137" s="135" t="s">
        <v>729</v>
      </c>
      <c r="C137" s="135" t="s">
        <v>188</v>
      </c>
      <c r="D137" s="135"/>
      <c r="E137" s="135" t="s">
        <v>2317</v>
      </c>
      <c r="F137" s="22">
        <v>114</v>
      </c>
      <c r="G137" s="135"/>
      <c r="H137" s="135"/>
      <c r="I137" s="138">
        <v>148</v>
      </c>
    </row>
    <row r="138" spans="1:9" x14ac:dyDescent="0.2">
      <c r="A138" s="135" t="s">
        <v>2412</v>
      </c>
      <c r="B138" s="135" t="s">
        <v>729</v>
      </c>
      <c r="C138" s="135" t="s">
        <v>188</v>
      </c>
      <c r="D138" s="135"/>
      <c r="E138" s="135"/>
      <c r="F138" s="22">
        <v>115</v>
      </c>
      <c r="G138" s="135"/>
      <c r="H138" s="135"/>
      <c r="I138" s="138">
        <v>147</v>
      </c>
    </row>
    <row r="139" spans="1:9" x14ac:dyDescent="0.2">
      <c r="A139" s="135" t="s">
        <v>2413</v>
      </c>
      <c r="B139" s="135" t="s">
        <v>724</v>
      </c>
      <c r="C139" s="135" t="s">
        <v>194</v>
      </c>
      <c r="D139" s="135"/>
      <c r="E139" s="135" t="s">
        <v>4</v>
      </c>
      <c r="F139" s="22">
        <v>116</v>
      </c>
      <c r="G139" s="135"/>
      <c r="H139" s="135"/>
      <c r="I139" s="138">
        <v>146</v>
      </c>
    </row>
    <row r="140" spans="1:9" x14ac:dyDescent="0.2">
      <c r="A140" s="135" t="s">
        <v>431</v>
      </c>
      <c r="B140" s="135" t="s">
        <v>737</v>
      </c>
      <c r="C140" s="135" t="s">
        <v>188</v>
      </c>
      <c r="D140" s="135"/>
      <c r="E140" s="135" t="s">
        <v>277</v>
      </c>
      <c r="F140" s="22">
        <v>117</v>
      </c>
      <c r="G140" s="135"/>
      <c r="H140" s="135"/>
      <c r="I140" s="138">
        <v>145</v>
      </c>
    </row>
    <row r="141" spans="1:9" x14ac:dyDescent="0.2">
      <c r="A141" s="135" t="s">
        <v>916</v>
      </c>
      <c r="B141" s="135" t="s">
        <v>736</v>
      </c>
      <c r="C141" s="135" t="s">
        <v>188</v>
      </c>
      <c r="D141" s="135"/>
      <c r="E141" s="135"/>
      <c r="F141" s="22">
        <v>118</v>
      </c>
      <c r="G141" s="135"/>
      <c r="H141" s="135"/>
      <c r="I141" s="138">
        <v>144</v>
      </c>
    </row>
    <row r="142" spans="1:9" x14ac:dyDescent="0.2">
      <c r="A142" s="135" t="s">
        <v>2414</v>
      </c>
      <c r="B142" s="135" t="s">
        <v>729</v>
      </c>
      <c r="C142" s="135" t="s">
        <v>188</v>
      </c>
      <c r="D142" s="135"/>
      <c r="E142" s="135"/>
      <c r="F142" s="22">
        <v>119</v>
      </c>
      <c r="G142" s="135"/>
      <c r="H142" s="135"/>
      <c r="I142" s="138">
        <v>143</v>
      </c>
    </row>
    <row r="143" spans="1:9" x14ac:dyDescent="0.2">
      <c r="A143" s="135" t="s">
        <v>2415</v>
      </c>
      <c r="B143" s="135" t="s">
        <v>731</v>
      </c>
      <c r="C143" s="135" t="s">
        <v>188</v>
      </c>
      <c r="D143" s="135"/>
      <c r="E143" s="135"/>
      <c r="F143" s="22">
        <v>120</v>
      </c>
      <c r="G143" s="135"/>
      <c r="H143" s="135"/>
      <c r="I143" s="138">
        <v>142</v>
      </c>
    </row>
    <row r="144" spans="1:9" x14ac:dyDescent="0.2">
      <c r="A144" s="135" t="s">
        <v>2416</v>
      </c>
      <c r="B144" s="135" t="s">
        <v>724</v>
      </c>
      <c r="C144" s="135" t="s">
        <v>188</v>
      </c>
      <c r="D144" s="135"/>
      <c r="E144" s="135" t="s">
        <v>122</v>
      </c>
      <c r="F144" s="22">
        <v>121</v>
      </c>
      <c r="G144" s="135"/>
      <c r="H144" s="135"/>
      <c r="I144" s="138">
        <v>141</v>
      </c>
    </row>
    <row r="145" spans="1:9" x14ac:dyDescent="0.2">
      <c r="A145" s="135" t="s">
        <v>2417</v>
      </c>
      <c r="B145" s="135" t="s">
        <v>726</v>
      </c>
      <c r="C145" s="135" t="s">
        <v>188</v>
      </c>
      <c r="D145" s="135"/>
      <c r="E145" s="135"/>
      <c r="F145" s="22">
        <v>122</v>
      </c>
      <c r="G145" s="135"/>
      <c r="H145" s="135"/>
      <c r="I145" s="138">
        <v>140</v>
      </c>
    </row>
    <row r="146" spans="1:9" x14ac:dyDescent="0.2">
      <c r="A146" s="135" t="s">
        <v>2418</v>
      </c>
      <c r="B146" s="135" t="s">
        <v>726</v>
      </c>
      <c r="C146" s="135" t="s">
        <v>188</v>
      </c>
      <c r="D146" s="135"/>
      <c r="E146" s="135"/>
      <c r="F146" s="22">
        <v>123</v>
      </c>
      <c r="G146" s="135"/>
      <c r="H146" s="135"/>
      <c r="I146" s="138">
        <v>139</v>
      </c>
    </row>
    <row r="147" spans="1:9" x14ac:dyDescent="0.2">
      <c r="A147" s="135" t="s">
        <v>2419</v>
      </c>
      <c r="B147" s="135" t="s">
        <v>726</v>
      </c>
      <c r="C147" s="135" t="s">
        <v>188</v>
      </c>
      <c r="D147" s="135"/>
      <c r="E147" s="135"/>
      <c r="F147" s="22">
        <v>124</v>
      </c>
      <c r="G147" s="135"/>
      <c r="H147" s="135"/>
      <c r="I147" s="138">
        <v>138</v>
      </c>
    </row>
    <row r="148" spans="1:9" x14ac:dyDescent="0.2">
      <c r="A148" s="135" t="s">
        <v>2420</v>
      </c>
      <c r="B148" s="135" t="s">
        <v>736</v>
      </c>
      <c r="C148" s="135" t="s">
        <v>188</v>
      </c>
      <c r="D148" s="135"/>
      <c r="E148" s="135" t="s">
        <v>2328</v>
      </c>
      <c r="F148" s="22">
        <v>125</v>
      </c>
      <c r="G148" s="135"/>
      <c r="H148" s="135"/>
      <c r="I148" s="138">
        <v>137</v>
      </c>
    </row>
    <row r="149" spans="1:9" x14ac:dyDescent="0.2">
      <c r="A149" s="135" t="s">
        <v>2421</v>
      </c>
      <c r="B149" s="135" t="s">
        <v>759</v>
      </c>
      <c r="C149" s="135" t="s">
        <v>194</v>
      </c>
      <c r="D149" s="135"/>
      <c r="E149" s="135"/>
      <c r="F149" s="22">
        <v>126</v>
      </c>
      <c r="G149" s="135"/>
      <c r="H149" s="135"/>
      <c r="I149" s="138">
        <v>136</v>
      </c>
    </row>
    <row r="150" spans="1:9" x14ac:dyDescent="0.2">
      <c r="A150" s="135" t="s">
        <v>2422</v>
      </c>
      <c r="B150" s="135" t="s">
        <v>724</v>
      </c>
      <c r="C150" s="135" t="s">
        <v>188</v>
      </c>
      <c r="D150" s="135"/>
      <c r="E150" s="135" t="s">
        <v>132</v>
      </c>
      <c r="F150" s="22">
        <v>127</v>
      </c>
      <c r="G150" s="135"/>
      <c r="H150" s="135"/>
      <c r="I150" s="138">
        <v>135</v>
      </c>
    </row>
    <row r="151" spans="1:9" x14ac:dyDescent="0.2">
      <c r="A151" s="135" t="s">
        <v>2423</v>
      </c>
      <c r="B151" s="135" t="s">
        <v>736</v>
      </c>
      <c r="C151" s="135" t="s">
        <v>194</v>
      </c>
      <c r="D151" s="135"/>
      <c r="E151" s="135"/>
      <c r="F151" s="22">
        <v>128</v>
      </c>
      <c r="G151" s="135"/>
      <c r="H151" s="135"/>
      <c r="I151" s="138">
        <v>134</v>
      </c>
    </row>
    <row r="152" spans="1:9" x14ac:dyDescent="0.2">
      <c r="A152" s="135" t="s">
        <v>878</v>
      </c>
      <c r="B152" s="135" t="s">
        <v>736</v>
      </c>
      <c r="C152" s="135" t="s">
        <v>194</v>
      </c>
      <c r="D152" s="135"/>
      <c r="E152" s="135" t="s">
        <v>144</v>
      </c>
      <c r="F152" s="22">
        <v>129</v>
      </c>
      <c r="G152" s="135"/>
      <c r="H152" s="135"/>
      <c r="I152" s="138">
        <v>133</v>
      </c>
    </row>
    <row r="153" spans="1:9" x14ac:dyDescent="0.2">
      <c r="A153" s="135" t="s">
        <v>2424</v>
      </c>
      <c r="B153" s="135" t="s">
        <v>729</v>
      </c>
      <c r="C153" s="135" t="s">
        <v>194</v>
      </c>
      <c r="D153" s="135"/>
      <c r="E153" s="135" t="s">
        <v>2329</v>
      </c>
      <c r="F153" s="22">
        <v>130</v>
      </c>
      <c r="G153" s="135"/>
      <c r="H153" s="135"/>
      <c r="I153" s="138">
        <v>132</v>
      </c>
    </row>
    <row r="154" spans="1:9" x14ac:dyDescent="0.2">
      <c r="A154" s="135" t="s">
        <v>2425</v>
      </c>
      <c r="B154" s="135" t="s">
        <v>726</v>
      </c>
      <c r="C154" s="135" t="s">
        <v>188</v>
      </c>
      <c r="D154" s="135"/>
      <c r="E154" s="135" t="s">
        <v>192</v>
      </c>
      <c r="F154" s="22">
        <v>131</v>
      </c>
      <c r="G154" s="135"/>
      <c r="H154" s="135"/>
      <c r="I154" s="138">
        <v>131</v>
      </c>
    </row>
    <row r="155" spans="1:9" x14ac:dyDescent="0.2">
      <c r="A155" s="135" t="s">
        <v>2426</v>
      </c>
      <c r="B155" s="135" t="s">
        <v>726</v>
      </c>
      <c r="C155" s="135" t="s">
        <v>194</v>
      </c>
      <c r="D155" s="135"/>
      <c r="E155" s="135" t="s">
        <v>138</v>
      </c>
      <c r="F155" s="22">
        <v>132</v>
      </c>
      <c r="G155" s="135"/>
      <c r="H155" s="135"/>
      <c r="I155" s="138">
        <v>130</v>
      </c>
    </row>
    <row r="156" spans="1:9" x14ac:dyDescent="0.2">
      <c r="A156" s="135" t="s">
        <v>2427</v>
      </c>
      <c r="B156" s="135" t="s">
        <v>729</v>
      </c>
      <c r="C156" s="135" t="s">
        <v>188</v>
      </c>
      <c r="D156" s="135"/>
      <c r="E156" s="135"/>
      <c r="F156" s="22">
        <v>133</v>
      </c>
      <c r="G156" s="135"/>
      <c r="H156" s="135"/>
      <c r="I156" s="138">
        <v>129</v>
      </c>
    </row>
    <row r="157" spans="1:9" x14ac:dyDescent="0.2">
      <c r="A157" s="135" t="s">
        <v>2428</v>
      </c>
      <c r="B157" s="135" t="s">
        <v>736</v>
      </c>
      <c r="C157" s="135" t="s">
        <v>188</v>
      </c>
      <c r="D157" s="135"/>
      <c r="E157" s="135"/>
      <c r="F157" s="22">
        <v>134</v>
      </c>
      <c r="G157" s="135"/>
      <c r="H157" s="135"/>
      <c r="I157" s="138">
        <v>128</v>
      </c>
    </row>
    <row r="158" spans="1:9" x14ac:dyDescent="0.2">
      <c r="A158" s="135" t="s">
        <v>2429</v>
      </c>
      <c r="B158" s="135" t="s">
        <v>729</v>
      </c>
      <c r="C158" s="135" t="s">
        <v>188</v>
      </c>
      <c r="D158" s="135"/>
      <c r="E158" s="135"/>
      <c r="F158" s="22">
        <v>135</v>
      </c>
      <c r="G158" s="135"/>
      <c r="H158" s="135"/>
      <c r="I158" s="138">
        <v>127</v>
      </c>
    </row>
    <row r="159" spans="1:9" x14ac:dyDescent="0.2">
      <c r="A159" s="135" t="s">
        <v>2430</v>
      </c>
      <c r="B159" s="135" t="s">
        <v>736</v>
      </c>
      <c r="C159" s="135" t="s">
        <v>188</v>
      </c>
      <c r="D159" s="135"/>
      <c r="E159" s="135" t="s">
        <v>144</v>
      </c>
      <c r="F159" s="22">
        <v>136</v>
      </c>
      <c r="G159" s="135"/>
      <c r="H159" s="135"/>
      <c r="I159" s="138">
        <v>126</v>
      </c>
    </row>
    <row r="160" spans="1:9" x14ac:dyDescent="0.2">
      <c r="A160" s="135" t="s">
        <v>2431</v>
      </c>
      <c r="B160" s="135" t="s">
        <v>724</v>
      </c>
      <c r="C160" s="135" t="s">
        <v>194</v>
      </c>
      <c r="D160" s="135"/>
      <c r="E160" s="135" t="s">
        <v>151</v>
      </c>
      <c r="F160" s="22">
        <v>137</v>
      </c>
      <c r="G160" s="135"/>
      <c r="H160" s="135"/>
      <c r="I160" s="138">
        <v>125</v>
      </c>
    </row>
    <row r="161" spans="1:9" x14ac:dyDescent="0.2">
      <c r="A161" s="135" t="s">
        <v>1591</v>
      </c>
      <c r="B161" s="135" t="s">
        <v>815</v>
      </c>
      <c r="C161" s="135" t="s">
        <v>188</v>
      </c>
      <c r="D161" s="135"/>
      <c r="E161" s="135" t="s">
        <v>2330</v>
      </c>
      <c r="F161" s="22">
        <v>138</v>
      </c>
      <c r="G161" s="135"/>
      <c r="H161" s="135"/>
      <c r="I161" s="138">
        <v>124</v>
      </c>
    </row>
    <row r="162" spans="1:9" x14ac:dyDescent="0.2">
      <c r="A162" s="135" t="s">
        <v>2432</v>
      </c>
      <c r="B162" s="135" t="s">
        <v>729</v>
      </c>
      <c r="C162" s="135" t="s">
        <v>188</v>
      </c>
      <c r="D162" s="135"/>
      <c r="E162" s="135" t="s">
        <v>276</v>
      </c>
      <c r="F162" s="22">
        <v>139</v>
      </c>
      <c r="G162" s="135"/>
      <c r="H162" s="135"/>
      <c r="I162" s="138">
        <v>123</v>
      </c>
    </row>
    <row r="163" spans="1:9" x14ac:dyDescent="0.2">
      <c r="A163" s="135" t="s">
        <v>2433</v>
      </c>
      <c r="B163" s="135" t="s">
        <v>729</v>
      </c>
      <c r="C163" s="135" t="s">
        <v>188</v>
      </c>
      <c r="D163" s="135"/>
      <c r="E163" s="135" t="s">
        <v>144</v>
      </c>
      <c r="F163" s="22">
        <v>140</v>
      </c>
      <c r="G163" s="135"/>
      <c r="H163" s="135"/>
      <c r="I163" s="138">
        <v>122</v>
      </c>
    </row>
    <row r="164" spans="1:9" x14ac:dyDescent="0.2">
      <c r="A164" s="135" t="s">
        <v>2434</v>
      </c>
      <c r="B164" s="135" t="s">
        <v>726</v>
      </c>
      <c r="C164" s="135" t="s">
        <v>188</v>
      </c>
      <c r="D164" s="135"/>
      <c r="E164" s="135" t="s">
        <v>259</v>
      </c>
      <c r="F164" s="22">
        <v>141</v>
      </c>
      <c r="G164" s="135"/>
      <c r="H164" s="135"/>
      <c r="I164" s="138">
        <v>121</v>
      </c>
    </row>
    <row r="165" spans="1:9" x14ac:dyDescent="0.2">
      <c r="A165" s="135" t="s">
        <v>2435</v>
      </c>
      <c r="B165" s="135" t="s">
        <v>724</v>
      </c>
      <c r="C165" s="135" t="s">
        <v>194</v>
      </c>
      <c r="D165" s="135"/>
      <c r="E165" s="135" t="s">
        <v>249</v>
      </c>
      <c r="F165" s="22">
        <v>142</v>
      </c>
      <c r="G165" s="135"/>
      <c r="H165" s="135"/>
      <c r="I165" s="138">
        <v>120</v>
      </c>
    </row>
    <row r="166" spans="1:9" x14ac:dyDescent="0.2">
      <c r="A166" s="135" t="s">
        <v>2436</v>
      </c>
      <c r="B166" s="135" t="s">
        <v>729</v>
      </c>
      <c r="C166" s="135" t="s">
        <v>188</v>
      </c>
      <c r="D166" s="135"/>
      <c r="E166" s="135"/>
      <c r="F166" s="22">
        <v>143</v>
      </c>
      <c r="G166" s="135"/>
      <c r="H166" s="135"/>
      <c r="I166" s="138">
        <v>119</v>
      </c>
    </row>
    <row r="167" spans="1:9" x14ac:dyDescent="0.2">
      <c r="A167" s="135" t="s">
        <v>2437</v>
      </c>
      <c r="B167" s="135" t="s">
        <v>726</v>
      </c>
      <c r="C167" s="135" t="s">
        <v>194</v>
      </c>
      <c r="D167" s="135"/>
      <c r="E167" s="135"/>
      <c r="F167" s="22">
        <v>144</v>
      </c>
      <c r="G167" s="135"/>
      <c r="H167" s="135"/>
      <c r="I167" s="138">
        <v>118</v>
      </c>
    </row>
    <row r="168" spans="1:9" x14ac:dyDescent="0.2">
      <c r="A168" s="135" t="s">
        <v>2438</v>
      </c>
      <c r="B168" s="135" t="s">
        <v>736</v>
      </c>
      <c r="C168" s="135" t="s">
        <v>188</v>
      </c>
      <c r="D168" s="135"/>
      <c r="E168" s="135"/>
      <c r="F168" s="22">
        <v>145</v>
      </c>
      <c r="G168" s="135"/>
      <c r="H168" s="135"/>
      <c r="I168" s="138">
        <v>117</v>
      </c>
    </row>
    <row r="169" spans="1:9" x14ac:dyDescent="0.2">
      <c r="A169" s="135" t="s">
        <v>2439</v>
      </c>
      <c r="B169" s="135" t="s">
        <v>891</v>
      </c>
      <c r="C169" s="135" t="s">
        <v>188</v>
      </c>
      <c r="D169" s="135"/>
      <c r="E169" s="135" t="s">
        <v>312</v>
      </c>
      <c r="F169" s="22">
        <v>146</v>
      </c>
      <c r="G169" s="135"/>
      <c r="H169" s="135"/>
      <c r="I169" s="138">
        <v>116</v>
      </c>
    </row>
    <row r="170" spans="1:9" x14ac:dyDescent="0.2">
      <c r="A170" s="135" t="s">
        <v>1450</v>
      </c>
      <c r="B170" s="135" t="s">
        <v>729</v>
      </c>
      <c r="C170" s="135" t="s">
        <v>188</v>
      </c>
      <c r="D170" s="135"/>
      <c r="E170" s="135"/>
      <c r="F170" s="22">
        <v>147</v>
      </c>
      <c r="G170" s="135"/>
      <c r="H170" s="135"/>
      <c r="I170" s="138">
        <v>115</v>
      </c>
    </row>
    <row r="171" spans="1:9" x14ac:dyDescent="0.2">
      <c r="A171" s="135" t="s">
        <v>2440</v>
      </c>
      <c r="B171" s="135" t="s">
        <v>736</v>
      </c>
      <c r="C171" s="135" t="s">
        <v>188</v>
      </c>
      <c r="D171" s="135"/>
      <c r="E171" s="135"/>
      <c r="F171" s="22">
        <v>148</v>
      </c>
      <c r="G171" s="135"/>
      <c r="H171" s="135"/>
      <c r="I171" s="138">
        <v>114</v>
      </c>
    </row>
    <row r="172" spans="1:9" x14ac:dyDescent="0.2">
      <c r="A172" s="135" t="s">
        <v>2441</v>
      </c>
      <c r="B172" s="135" t="s">
        <v>729</v>
      </c>
      <c r="C172" s="135" t="s">
        <v>188</v>
      </c>
      <c r="D172" s="135"/>
      <c r="E172" s="135"/>
      <c r="F172" s="22">
        <v>149</v>
      </c>
      <c r="G172" s="135"/>
      <c r="H172" s="135"/>
      <c r="I172" s="138">
        <v>113</v>
      </c>
    </row>
    <row r="173" spans="1:9" x14ac:dyDescent="0.2">
      <c r="A173" s="135" t="s">
        <v>2442</v>
      </c>
      <c r="B173" s="135" t="s">
        <v>726</v>
      </c>
      <c r="C173" s="135" t="s">
        <v>188</v>
      </c>
      <c r="D173" s="135"/>
      <c r="E173" s="135"/>
      <c r="F173" s="22">
        <v>150</v>
      </c>
      <c r="G173" s="135"/>
      <c r="H173" s="135"/>
      <c r="I173" s="138">
        <v>112</v>
      </c>
    </row>
    <row r="174" spans="1:9" x14ac:dyDescent="0.2">
      <c r="A174" s="135" t="s">
        <v>2443</v>
      </c>
      <c r="B174" s="135" t="s">
        <v>759</v>
      </c>
      <c r="C174" s="135" t="s">
        <v>188</v>
      </c>
      <c r="D174" s="135"/>
      <c r="E174" s="135" t="s">
        <v>51</v>
      </c>
      <c r="F174" s="22">
        <v>151</v>
      </c>
      <c r="G174" s="135"/>
      <c r="H174" s="135"/>
      <c r="I174" s="138">
        <v>111</v>
      </c>
    </row>
    <row r="175" spans="1:9" x14ac:dyDescent="0.2">
      <c r="A175" s="135" t="s">
        <v>2444</v>
      </c>
      <c r="B175" s="135" t="s">
        <v>737</v>
      </c>
      <c r="C175" s="135" t="s">
        <v>188</v>
      </c>
      <c r="D175" s="135"/>
      <c r="E175" s="135" t="s">
        <v>2331</v>
      </c>
      <c r="F175" s="22">
        <v>152</v>
      </c>
      <c r="G175" s="135"/>
      <c r="H175" s="135"/>
      <c r="I175" s="138">
        <v>110</v>
      </c>
    </row>
    <row r="176" spans="1:9" x14ac:dyDescent="0.2">
      <c r="A176" s="135" t="s">
        <v>2445</v>
      </c>
      <c r="B176" s="135" t="s">
        <v>398</v>
      </c>
      <c r="C176" s="135" t="s">
        <v>188</v>
      </c>
      <c r="D176" s="135"/>
      <c r="E176" s="135"/>
      <c r="F176" s="22">
        <v>153</v>
      </c>
      <c r="G176" s="135"/>
      <c r="H176" s="135"/>
      <c r="I176" s="138">
        <v>109</v>
      </c>
    </row>
    <row r="177" spans="1:9" x14ac:dyDescent="0.2">
      <c r="A177" s="135" t="s">
        <v>942</v>
      </c>
      <c r="B177" s="135" t="s">
        <v>731</v>
      </c>
      <c r="C177" s="135" t="s">
        <v>188</v>
      </c>
      <c r="D177" s="135"/>
      <c r="E177" s="135"/>
      <c r="F177" s="22">
        <v>154</v>
      </c>
      <c r="G177" s="135"/>
      <c r="H177" s="135"/>
      <c r="I177" s="138">
        <v>108</v>
      </c>
    </row>
    <row r="178" spans="1:9" x14ac:dyDescent="0.2">
      <c r="A178" s="135" t="s">
        <v>2446</v>
      </c>
      <c r="B178" s="135" t="s">
        <v>724</v>
      </c>
      <c r="C178" s="135" t="s">
        <v>188</v>
      </c>
      <c r="D178" s="135"/>
      <c r="E178" s="135" t="s">
        <v>70</v>
      </c>
      <c r="F178" s="22">
        <v>155</v>
      </c>
      <c r="G178" s="135"/>
      <c r="H178" s="135"/>
      <c r="I178" s="138">
        <v>107</v>
      </c>
    </row>
    <row r="179" spans="1:9" x14ac:dyDescent="0.2">
      <c r="A179" s="135" t="s">
        <v>2447</v>
      </c>
      <c r="B179" s="135" t="s">
        <v>815</v>
      </c>
      <c r="C179" s="135" t="s">
        <v>188</v>
      </c>
      <c r="D179" s="135"/>
      <c r="E179" s="135"/>
      <c r="F179" s="22">
        <v>156</v>
      </c>
      <c r="G179" s="135"/>
      <c r="H179" s="135"/>
      <c r="I179" s="138">
        <v>106</v>
      </c>
    </row>
    <row r="180" spans="1:9" x14ac:dyDescent="0.2">
      <c r="A180" s="135" t="s">
        <v>2448</v>
      </c>
      <c r="B180" s="135" t="s">
        <v>737</v>
      </c>
      <c r="C180" s="135" t="s">
        <v>188</v>
      </c>
      <c r="D180" s="135"/>
      <c r="E180" s="135" t="s">
        <v>2332</v>
      </c>
      <c r="F180" s="22">
        <v>157</v>
      </c>
      <c r="G180" s="135"/>
      <c r="H180" s="135"/>
      <c r="I180" s="138">
        <v>105</v>
      </c>
    </row>
    <row r="181" spans="1:9" x14ac:dyDescent="0.2">
      <c r="A181" s="135" t="s">
        <v>2449</v>
      </c>
      <c r="B181" s="135" t="s">
        <v>729</v>
      </c>
      <c r="C181" s="135" t="s">
        <v>188</v>
      </c>
      <c r="D181" s="135"/>
      <c r="E181" s="135" t="s">
        <v>144</v>
      </c>
      <c r="F181" s="22">
        <v>158</v>
      </c>
      <c r="G181" s="135"/>
      <c r="H181" s="135"/>
      <c r="I181" s="138">
        <v>104</v>
      </c>
    </row>
    <row r="182" spans="1:9" x14ac:dyDescent="0.2">
      <c r="A182" s="135" t="s">
        <v>2450</v>
      </c>
      <c r="B182" s="135" t="s">
        <v>724</v>
      </c>
      <c r="C182" s="135" t="s">
        <v>188</v>
      </c>
      <c r="D182" s="135"/>
      <c r="E182" s="135"/>
      <c r="F182" s="22">
        <v>159</v>
      </c>
      <c r="G182" s="135"/>
      <c r="H182" s="135"/>
      <c r="I182" s="138">
        <v>103</v>
      </c>
    </row>
    <row r="183" spans="1:9" x14ac:dyDescent="0.2">
      <c r="A183" s="135" t="s">
        <v>2451</v>
      </c>
      <c r="B183" s="135" t="s">
        <v>724</v>
      </c>
      <c r="C183" s="135" t="s">
        <v>194</v>
      </c>
      <c r="D183" s="135"/>
      <c r="E183" s="135" t="s">
        <v>51</v>
      </c>
      <c r="F183" s="22">
        <v>160</v>
      </c>
      <c r="G183" s="135"/>
      <c r="H183" s="135"/>
      <c r="I183" s="138">
        <v>102</v>
      </c>
    </row>
    <row r="184" spans="1:9" x14ac:dyDescent="0.2">
      <c r="A184" s="135" t="s">
        <v>2452</v>
      </c>
      <c r="B184" s="135" t="s">
        <v>736</v>
      </c>
      <c r="C184" s="135" t="s">
        <v>188</v>
      </c>
      <c r="D184" s="135"/>
      <c r="E184" s="135"/>
      <c r="F184" s="22">
        <v>161</v>
      </c>
      <c r="G184" s="135"/>
      <c r="H184" s="135"/>
      <c r="I184" s="138">
        <v>101</v>
      </c>
    </row>
    <row r="185" spans="1:9" x14ac:dyDescent="0.2">
      <c r="A185" s="135" t="s">
        <v>2453</v>
      </c>
      <c r="B185" s="135" t="s">
        <v>737</v>
      </c>
      <c r="C185" s="135" t="s">
        <v>188</v>
      </c>
      <c r="D185" s="135"/>
      <c r="E185" s="135"/>
      <c r="F185" s="22">
        <v>162</v>
      </c>
      <c r="G185" s="135"/>
      <c r="H185" s="135"/>
      <c r="I185" s="138">
        <v>100</v>
      </c>
    </row>
    <row r="186" spans="1:9" x14ac:dyDescent="0.2">
      <c r="A186" s="135" t="s">
        <v>2454</v>
      </c>
      <c r="B186" s="135" t="s">
        <v>724</v>
      </c>
      <c r="C186" s="135" t="s">
        <v>188</v>
      </c>
      <c r="D186" s="135"/>
      <c r="E186" s="135"/>
      <c r="F186" s="22">
        <v>163</v>
      </c>
      <c r="G186" s="135"/>
      <c r="H186" s="135"/>
      <c r="I186" s="138">
        <v>99</v>
      </c>
    </row>
    <row r="187" spans="1:9" x14ac:dyDescent="0.2">
      <c r="A187" s="135" t="s">
        <v>2455</v>
      </c>
      <c r="B187" s="135" t="s">
        <v>724</v>
      </c>
      <c r="C187" s="135" t="s">
        <v>194</v>
      </c>
      <c r="D187" s="135"/>
      <c r="E187" s="135" t="s">
        <v>192</v>
      </c>
      <c r="F187" s="22">
        <v>164</v>
      </c>
      <c r="G187" s="135"/>
      <c r="H187" s="135"/>
      <c r="I187" s="138">
        <v>98</v>
      </c>
    </row>
    <row r="188" spans="1:9" x14ac:dyDescent="0.2">
      <c r="A188" s="135" t="s">
        <v>2456</v>
      </c>
      <c r="B188" s="135" t="s">
        <v>731</v>
      </c>
      <c r="C188" s="135" t="s">
        <v>194</v>
      </c>
      <c r="D188" s="135"/>
      <c r="E188" s="135" t="s">
        <v>2326</v>
      </c>
      <c r="F188" s="22">
        <v>165</v>
      </c>
      <c r="G188" s="135"/>
      <c r="H188" s="135"/>
      <c r="I188" s="138">
        <v>97</v>
      </c>
    </row>
    <row r="189" spans="1:9" x14ac:dyDescent="0.2">
      <c r="A189" s="135" t="s">
        <v>2457</v>
      </c>
      <c r="B189" s="135" t="s">
        <v>759</v>
      </c>
      <c r="C189" s="135" t="s">
        <v>188</v>
      </c>
      <c r="D189" s="135"/>
      <c r="E189" s="135"/>
      <c r="F189" s="22">
        <v>166</v>
      </c>
      <c r="G189" s="135"/>
      <c r="H189" s="135"/>
      <c r="I189" s="138">
        <v>96</v>
      </c>
    </row>
    <row r="190" spans="1:9" x14ac:dyDescent="0.2">
      <c r="A190" s="135" t="s">
        <v>2458</v>
      </c>
      <c r="B190" s="135" t="s">
        <v>729</v>
      </c>
      <c r="C190" s="135" t="s">
        <v>194</v>
      </c>
      <c r="D190" s="135"/>
      <c r="E190" s="135" t="s">
        <v>123</v>
      </c>
      <c r="F190" s="22">
        <v>167</v>
      </c>
      <c r="G190" s="135"/>
      <c r="H190" s="135"/>
      <c r="I190" s="138">
        <v>95</v>
      </c>
    </row>
    <row r="191" spans="1:9" x14ac:dyDescent="0.2">
      <c r="A191" s="135" t="s">
        <v>2459</v>
      </c>
      <c r="B191" s="135" t="s">
        <v>729</v>
      </c>
      <c r="C191" s="135" t="s">
        <v>188</v>
      </c>
      <c r="D191" s="135"/>
      <c r="E191" s="135"/>
      <c r="F191" s="22">
        <v>168</v>
      </c>
      <c r="G191" s="135"/>
      <c r="H191" s="135"/>
      <c r="I191" s="138">
        <v>94</v>
      </c>
    </row>
    <row r="192" spans="1:9" x14ac:dyDescent="0.2">
      <c r="A192" s="135" t="s">
        <v>2460</v>
      </c>
      <c r="B192" s="135" t="s">
        <v>726</v>
      </c>
      <c r="C192" s="135" t="s">
        <v>188</v>
      </c>
      <c r="D192" s="135"/>
      <c r="E192" s="135" t="s">
        <v>138</v>
      </c>
      <c r="F192" s="22">
        <v>169</v>
      </c>
      <c r="G192" s="135"/>
      <c r="H192" s="135"/>
      <c r="I192" s="138">
        <v>93</v>
      </c>
    </row>
    <row r="193" spans="1:9" x14ac:dyDescent="0.2">
      <c r="A193" s="135" t="s">
        <v>395</v>
      </c>
      <c r="B193" s="135" t="s">
        <v>729</v>
      </c>
      <c r="C193" s="135" t="s">
        <v>188</v>
      </c>
      <c r="D193" s="135"/>
      <c r="E193" s="135" t="s">
        <v>192</v>
      </c>
      <c r="F193" s="22">
        <v>170</v>
      </c>
      <c r="G193" s="135"/>
      <c r="H193" s="135"/>
      <c r="I193" s="138">
        <v>92</v>
      </c>
    </row>
    <row r="194" spans="1:9" x14ac:dyDescent="0.2">
      <c r="A194" s="135" t="s">
        <v>2461</v>
      </c>
      <c r="B194" s="135" t="s">
        <v>759</v>
      </c>
      <c r="C194" s="135" t="s">
        <v>188</v>
      </c>
      <c r="D194" s="135"/>
      <c r="E194" s="135"/>
      <c r="F194" s="22">
        <v>171</v>
      </c>
      <c r="G194" s="135"/>
      <c r="H194" s="135"/>
      <c r="I194" s="138">
        <v>91</v>
      </c>
    </row>
    <row r="195" spans="1:9" x14ac:dyDescent="0.2">
      <c r="A195" s="135" t="s">
        <v>444</v>
      </c>
      <c r="B195" s="135" t="s">
        <v>737</v>
      </c>
      <c r="C195" s="135" t="s">
        <v>188</v>
      </c>
      <c r="D195" s="135"/>
      <c r="E195" s="135" t="s">
        <v>278</v>
      </c>
      <c r="F195" s="22">
        <v>172</v>
      </c>
      <c r="G195" s="135"/>
      <c r="H195" s="135"/>
      <c r="I195" s="138">
        <v>90</v>
      </c>
    </row>
    <row r="196" spans="1:9" x14ac:dyDescent="0.2">
      <c r="A196" s="135" t="s">
        <v>2462</v>
      </c>
      <c r="B196" s="135" t="s">
        <v>726</v>
      </c>
      <c r="C196" s="135" t="s">
        <v>188</v>
      </c>
      <c r="D196" s="135"/>
      <c r="E196" s="135"/>
      <c r="F196" s="22">
        <v>173</v>
      </c>
      <c r="G196" s="135"/>
      <c r="H196" s="135"/>
      <c r="I196" s="138">
        <v>89</v>
      </c>
    </row>
    <row r="197" spans="1:9" x14ac:dyDescent="0.2">
      <c r="A197" s="135" t="s">
        <v>2463</v>
      </c>
      <c r="B197" s="135" t="s">
        <v>724</v>
      </c>
      <c r="C197" s="135" t="s">
        <v>194</v>
      </c>
      <c r="D197" s="135"/>
      <c r="E197" s="135"/>
      <c r="F197" s="22">
        <v>174</v>
      </c>
      <c r="G197" s="135"/>
      <c r="H197" s="135"/>
      <c r="I197" s="138">
        <v>88</v>
      </c>
    </row>
    <row r="198" spans="1:9" x14ac:dyDescent="0.2">
      <c r="A198" s="135" t="s">
        <v>2464</v>
      </c>
      <c r="B198" s="135" t="s">
        <v>729</v>
      </c>
      <c r="C198" s="135" t="s">
        <v>188</v>
      </c>
      <c r="D198" s="135"/>
      <c r="E198" s="135"/>
      <c r="F198" s="22">
        <v>175</v>
      </c>
      <c r="G198" s="135"/>
      <c r="H198" s="135"/>
      <c r="I198" s="138">
        <v>87</v>
      </c>
    </row>
    <row r="199" spans="1:9" x14ac:dyDescent="0.2">
      <c r="A199" s="135" t="s">
        <v>2465</v>
      </c>
      <c r="B199" s="135" t="s">
        <v>729</v>
      </c>
      <c r="C199" s="135" t="s">
        <v>188</v>
      </c>
      <c r="D199" s="135"/>
      <c r="E199" s="135"/>
      <c r="F199" s="22">
        <v>176</v>
      </c>
      <c r="G199" s="135"/>
      <c r="H199" s="135"/>
      <c r="I199" s="138">
        <v>86</v>
      </c>
    </row>
    <row r="200" spans="1:9" x14ac:dyDescent="0.2">
      <c r="A200" s="135" t="s">
        <v>2466</v>
      </c>
      <c r="B200" s="135" t="s">
        <v>737</v>
      </c>
      <c r="C200" s="135" t="s">
        <v>188</v>
      </c>
      <c r="D200" s="135"/>
      <c r="E200" s="135"/>
      <c r="F200" s="22">
        <v>177</v>
      </c>
      <c r="G200" s="135"/>
      <c r="H200" s="135"/>
      <c r="I200" s="138">
        <v>85</v>
      </c>
    </row>
    <row r="201" spans="1:9" x14ac:dyDescent="0.2">
      <c r="A201" s="135" t="s">
        <v>2467</v>
      </c>
      <c r="B201" s="135" t="s">
        <v>737</v>
      </c>
      <c r="C201" s="135" t="s">
        <v>194</v>
      </c>
      <c r="D201" s="135"/>
      <c r="E201" s="135"/>
      <c r="F201" s="22">
        <v>178</v>
      </c>
      <c r="G201" s="135"/>
      <c r="H201" s="135"/>
      <c r="I201" s="138">
        <v>84</v>
      </c>
    </row>
    <row r="202" spans="1:9" x14ac:dyDescent="0.2">
      <c r="A202" s="135" t="s">
        <v>2468</v>
      </c>
      <c r="B202" s="135" t="s">
        <v>724</v>
      </c>
      <c r="C202" s="135" t="s">
        <v>188</v>
      </c>
      <c r="D202" s="135"/>
      <c r="E202" s="135"/>
      <c r="F202" s="22">
        <v>179</v>
      </c>
      <c r="G202" s="135"/>
      <c r="H202" s="135"/>
      <c r="I202" s="138">
        <v>83</v>
      </c>
    </row>
    <row r="203" spans="1:9" x14ac:dyDescent="0.2">
      <c r="A203" s="135" t="s">
        <v>2469</v>
      </c>
      <c r="B203" s="135" t="s">
        <v>729</v>
      </c>
      <c r="C203" s="135" t="s">
        <v>188</v>
      </c>
      <c r="D203" s="135"/>
      <c r="E203" s="135"/>
      <c r="F203" s="22">
        <v>180</v>
      </c>
      <c r="G203" s="135"/>
      <c r="H203" s="135"/>
      <c r="I203" s="138">
        <v>82</v>
      </c>
    </row>
    <row r="204" spans="1:9" x14ac:dyDescent="0.2">
      <c r="A204" s="135" t="s">
        <v>2470</v>
      </c>
      <c r="B204" s="135" t="s">
        <v>759</v>
      </c>
      <c r="C204" s="135" t="s">
        <v>194</v>
      </c>
      <c r="D204" s="135"/>
      <c r="E204" s="135" t="s">
        <v>52</v>
      </c>
      <c r="F204" s="22">
        <v>181</v>
      </c>
      <c r="G204" s="135"/>
      <c r="H204" s="135"/>
      <c r="I204" s="138">
        <v>81</v>
      </c>
    </row>
    <row r="205" spans="1:9" x14ac:dyDescent="0.2">
      <c r="A205" s="135" t="s">
        <v>854</v>
      </c>
      <c r="B205" s="135" t="s">
        <v>724</v>
      </c>
      <c r="C205" s="135" t="s">
        <v>188</v>
      </c>
      <c r="D205" s="135"/>
      <c r="E205" s="135" t="s">
        <v>51</v>
      </c>
      <c r="F205" s="22">
        <v>182</v>
      </c>
      <c r="G205" s="135"/>
      <c r="H205" s="135"/>
      <c r="I205" s="138">
        <v>80</v>
      </c>
    </row>
    <row r="206" spans="1:9" x14ac:dyDescent="0.2">
      <c r="A206" s="135" t="s">
        <v>2471</v>
      </c>
      <c r="B206" s="135" t="s">
        <v>737</v>
      </c>
      <c r="C206" s="135" t="s">
        <v>188</v>
      </c>
      <c r="D206" s="135"/>
      <c r="E206" s="135" t="s">
        <v>140</v>
      </c>
      <c r="F206" s="22">
        <v>183</v>
      </c>
      <c r="G206" s="135"/>
      <c r="H206" s="135"/>
      <c r="I206" s="138">
        <v>79</v>
      </c>
    </row>
    <row r="207" spans="1:9" x14ac:dyDescent="0.2">
      <c r="A207" s="135" t="s">
        <v>2472</v>
      </c>
      <c r="B207" s="135" t="s">
        <v>726</v>
      </c>
      <c r="C207" s="135" t="s">
        <v>188</v>
      </c>
      <c r="D207" s="135"/>
      <c r="E207" s="135" t="s">
        <v>66</v>
      </c>
      <c r="F207" s="22">
        <v>184</v>
      </c>
      <c r="G207" s="135"/>
      <c r="H207" s="135"/>
      <c r="I207" s="138">
        <v>78</v>
      </c>
    </row>
    <row r="208" spans="1:9" x14ac:dyDescent="0.2">
      <c r="A208" s="135" t="s">
        <v>2473</v>
      </c>
      <c r="B208" s="135" t="s">
        <v>736</v>
      </c>
      <c r="C208" s="135" t="s">
        <v>188</v>
      </c>
      <c r="D208" s="135"/>
      <c r="E208" s="135" t="s">
        <v>2333</v>
      </c>
      <c r="F208" s="22">
        <v>185</v>
      </c>
      <c r="G208" s="135"/>
      <c r="H208" s="135"/>
      <c r="I208" s="138">
        <v>77</v>
      </c>
    </row>
    <row r="209" spans="1:9" x14ac:dyDescent="0.2">
      <c r="A209" s="135" t="s">
        <v>2474</v>
      </c>
      <c r="B209" s="135" t="s">
        <v>737</v>
      </c>
      <c r="C209" s="135" t="s">
        <v>188</v>
      </c>
      <c r="D209" s="135"/>
      <c r="E209" s="135"/>
      <c r="F209" s="22">
        <v>186</v>
      </c>
      <c r="G209" s="135"/>
      <c r="H209" s="135"/>
      <c r="I209" s="138">
        <v>76</v>
      </c>
    </row>
    <row r="210" spans="1:9" x14ac:dyDescent="0.2">
      <c r="A210" s="135" t="s">
        <v>2475</v>
      </c>
      <c r="B210" s="135" t="s">
        <v>729</v>
      </c>
      <c r="C210" s="135" t="s">
        <v>188</v>
      </c>
      <c r="D210" s="135"/>
      <c r="E210" s="135"/>
      <c r="F210" s="22">
        <v>187</v>
      </c>
      <c r="G210" s="135"/>
      <c r="H210" s="135"/>
      <c r="I210" s="138">
        <v>75</v>
      </c>
    </row>
    <row r="211" spans="1:9" x14ac:dyDescent="0.2">
      <c r="A211" s="135" t="s">
        <v>2476</v>
      </c>
      <c r="B211" s="135" t="s">
        <v>736</v>
      </c>
      <c r="C211" s="135" t="s">
        <v>188</v>
      </c>
      <c r="D211" s="135"/>
      <c r="E211" s="135"/>
      <c r="F211" s="22">
        <v>188</v>
      </c>
      <c r="G211" s="135"/>
      <c r="H211" s="135"/>
      <c r="I211" s="138">
        <v>74</v>
      </c>
    </row>
    <row r="212" spans="1:9" x14ac:dyDescent="0.2">
      <c r="A212" s="135" t="s">
        <v>968</v>
      </c>
      <c r="B212" s="135" t="s">
        <v>737</v>
      </c>
      <c r="C212" s="135" t="s">
        <v>188</v>
      </c>
      <c r="D212" s="135"/>
      <c r="E212" s="135"/>
      <c r="F212" s="22">
        <v>189</v>
      </c>
      <c r="G212" s="135"/>
      <c r="H212" s="135"/>
      <c r="I212" s="138">
        <v>73</v>
      </c>
    </row>
    <row r="213" spans="1:9" x14ac:dyDescent="0.2">
      <c r="A213" s="135" t="s">
        <v>2477</v>
      </c>
      <c r="B213" s="135" t="s">
        <v>729</v>
      </c>
      <c r="C213" s="135" t="s">
        <v>188</v>
      </c>
      <c r="D213" s="135"/>
      <c r="E213" s="135"/>
      <c r="F213" s="22">
        <v>190</v>
      </c>
      <c r="G213" s="135"/>
      <c r="H213" s="135"/>
      <c r="I213" s="138">
        <v>72</v>
      </c>
    </row>
    <row r="214" spans="1:9" x14ac:dyDescent="0.2">
      <c r="A214" s="135" t="s">
        <v>2478</v>
      </c>
      <c r="B214" s="135" t="s">
        <v>726</v>
      </c>
      <c r="C214" s="135" t="s">
        <v>194</v>
      </c>
      <c r="D214" s="135"/>
      <c r="E214" s="135"/>
      <c r="F214" s="22">
        <v>191</v>
      </c>
      <c r="G214" s="135"/>
      <c r="H214" s="135"/>
      <c r="I214" s="138">
        <v>71</v>
      </c>
    </row>
    <row r="215" spans="1:9" x14ac:dyDescent="0.2">
      <c r="A215" s="135" t="s">
        <v>2479</v>
      </c>
      <c r="B215" s="135" t="s">
        <v>737</v>
      </c>
      <c r="C215" s="135" t="s">
        <v>188</v>
      </c>
      <c r="D215" s="135"/>
      <c r="E215" s="135"/>
      <c r="F215" s="22">
        <v>192</v>
      </c>
      <c r="G215" s="135"/>
      <c r="H215" s="135"/>
      <c r="I215" s="138">
        <v>70</v>
      </c>
    </row>
    <row r="216" spans="1:9" x14ac:dyDescent="0.2">
      <c r="A216" s="135" t="s">
        <v>2480</v>
      </c>
      <c r="B216" s="135" t="s">
        <v>729</v>
      </c>
      <c r="C216" s="135" t="s">
        <v>188</v>
      </c>
      <c r="D216" s="135"/>
      <c r="E216" s="135"/>
      <c r="F216" s="22">
        <v>193</v>
      </c>
      <c r="G216" s="135"/>
      <c r="H216" s="135"/>
      <c r="I216" s="138">
        <v>69</v>
      </c>
    </row>
    <row r="217" spans="1:9" x14ac:dyDescent="0.2">
      <c r="A217" s="135" t="s">
        <v>2481</v>
      </c>
      <c r="B217" s="135" t="s">
        <v>736</v>
      </c>
      <c r="C217" s="135" t="s">
        <v>188</v>
      </c>
      <c r="D217" s="135"/>
      <c r="E217" s="135"/>
      <c r="F217" s="22">
        <v>194</v>
      </c>
      <c r="G217" s="135"/>
      <c r="H217" s="135"/>
      <c r="I217" s="138">
        <v>68</v>
      </c>
    </row>
    <row r="218" spans="1:9" x14ac:dyDescent="0.2">
      <c r="A218" s="135" t="s">
        <v>2482</v>
      </c>
      <c r="B218" s="135" t="s">
        <v>736</v>
      </c>
      <c r="C218" s="135" t="s">
        <v>188</v>
      </c>
      <c r="D218" s="135"/>
      <c r="E218" s="135"/>
      <c r="F218" s="22">
        <v>195</v>
      </c>
      <c r="G218" s="135"/>
      <c r="H218" s="135"/>
      <c r="I218" s="138">
        <v>67</v>
      </c>
    </row>
    <row r="219" spans="1:9" x14ac:dyDescent="0.2">
      <c r="A219" s="135" t="s">
        <v>2483</v>
      </c>
      <c r="B219" s="135" t="s">
        <v>724</v>
      </c>
      <c r="C219" s="135" t="s">
        <v>194</v>
      </c>
      <c r="D219" s="135"/>
      <c r="E219" s="135"/>
      <c r="F219" s="22">
        <v>196</v>
      </c>
      <c r="G219" s="135"/>
      <c r="H219" s="135"/>
      <c r="I219" s="138">
        <v>66</v>
      </c>
    </row>
    <row r="220" spans="1:9" x14ac:dyDescent="0.2">
      <c r="A220" s="135" t="s">
        <v>2484</v>
      </c>
      <c r="B220" s="135" t="s">
        <v>726</v>
      </c>
      <c r="C220" s="135" t="s">
        <v>188</v>
      </c>
      <c r="D220" s="135"/>
      <c r="E220" s="135"/>
      <c r="F220" s="22">
        <v>197</v>
      </c>
      <c r="G220" s="135"/>
      <c r="H220" s="135"/>
      <c r="I220" s="138">
        <v>65</v>
      </c>
    </row>
    <row r="221" spans="1:9" x14ac:dyDescent="0.2">
      <c r="A221" s="135" t="s">
        <v>2485</v>
      </c>
      <c r="B221" s="135" t="s">
        <v>737</v>
      </c>
      <c r="C221" s="135" t="s">
        <v>194</v>
      </c>
      <c r="D221" s="135"/>
      <c r="E221" s="135"/>
      <c r="F221" s="22">
        <v>198</v>
      </c>
      <c r="G221" s="135"/>
      <c r="H221" s="135"/>
      <c r="I221" s="138">
        <v>64</v>
      </c>
    </row>
    <row r="222" spans="1:9" x14ac:dyDescent="0.2">
      <c r="A222" s="135" t="s">
        <v>1443</v>
      </c>
      <c r="B222" s="135" t="s">
        <v>729</v>
      </c>
      <c r="C222" s="135" t="s">
        <v>188</v>
      </c>
      <c r="D222" s="135"/>
      <c r="E222" s="135" t="s">
        <v>312</v>
      </c>
      <c r="F222" s="22">
        <v>199</v>
      </c>
      <c r="G222" s="135"/>
      <c r="H222" s="135"/>
      <c r="I222" s="138">
        <v>63</v>
      </c>
    </row>
    <row r="223" spans="1:9" x14ac:dyDescent="0.2">
      <c r="A223" s="135" t="s">
        <v>2486</v>
      </c>
      <c r="B223" s="135" t="s">
        <v>736</v>
      </c>
      <c r="C223" s="135" t="s">
        <v>194</v>
      </c>
      <c r="D223" s="135"/>
      <c r="E223" s="135"/>
      <c r="F223" s="22">
        <v>200</v>
      </c>
      <c r="G223" s="135"/>
      <c r="H223" s="135"/>
      <c r="I223" s="138">
        <v>62</v>
      </c>
    </row>
    <row r="224" spans="1:9" x14ac:dyDescent="0.2">
      <c r="A224" s="135" t="s">
        <v>2487</v>
      </c>
      <c r="B224" s="135" t="s">
        <v>724</v>
      </c>
      <c r="C224" s="135" t="s">
        <v>188</v>
      </c>
      <c r="D224" s="135"/>
      <c r="E224" s="135"/>
      <c r="F224" s="22">
        <v>201</v>
      </c>
      <c r="G224" s="135"/>
      <c r="H224" s="135"/>
      <c r="I224" s="138">
        <v>61</v>
      </c>
    </row>
    <row r="225" spans="1:9" x14ac:dyDescent="0.2">
      <c r="A225" s="135" t="s">
        <v>2488</v>
      </c>
      <c r="B225" s="135" t="s">
        <v>737</v>
      </c>
      <c r="C225" s="135" t="s">
        <v>188</v>
      </c>
      <c r="D225" s="135"/>
      <c r="E225" s="135" t="s">
        <v>144</v>
      </c>
      <c r="F225" s="22">
        <v>202</v>
      </c>
      <c r="G225" s="135"/>
      <c r="H225" s="135"/>
      <c r="I225" s="138">
        <v>60</v>
      </c>
    </row>
    <row r="226" spans="1:9" x14ac:dyDescent="0.2">
      <c r="A226" s="135" t="s">
        <v>2489</v>
      </c>
      <c r="B226" s="135" t="s">
        <v>737</v>
      </c>
      <c r="C226" s="135" t="s">
        <v>188</v>
      </c>
      <c r="D226" s="135"/>
      <c r="E226" s="135" t="s">
        <v>132</v>
      </c>
      <c r="F226" s="22">
        <v>203</v>
      </c>
      <c r="G226" s="135"/>
      <c r="H226" s="135"/>
      <c r="I226" s="138">
        <v>59</v>
      </c>
    </row>
    <row r="227" spans="1:9" x14ac:dyDescent="0.2">
      <c r="A227" s="135" t="s">
        <v>2490</v>
      </c>
      <c r="B227" s="135" t="s">
        <v>724</v>
      </c>
      <c r="C227" s="135" t="s">
        <v>188</v>
      </c>
      <c r="D227" s="135"/>
      <c r="E227" s="135"/>
      <c r="F227" s="22">
        <v>204</v>
      </c>
      <c r="G227" s="135"/>
      <c r="H227" s="135"/>
      <c r="I227" s="138">
        <v>58</v>
      </c>
    </row>
    <row r="228" spans="1:9" x14ac:dyDescent="0.2">
      <c r="A228" s="135" t="s">
        <v>2491</v>
      </c>
      <c r="B228" s="135" t="s">
        <v>724</v>
      </c>
      <c r="C228" s="135" t="s">
        <v>194</v>
      </c>
      <c r="D228" s="135"/>
      <c r="E228" s="135" t="s">
        <v>795</v>
      </c>
      <c r="F228" s="22">
        <v>205</v>
      </c>
      <c r="G228" s="135"/>
      <c r="H228" s="135"/>
      <c r="I228" s="138">
        <v>57</v>
      </c>
    </row>
    <row r="229" spans="1:9" x14ac:dyDescent="0.2">
      <c r="A229" s="135" t="s">
        <v>2492</v>
      </c>
      <c r="B229" s="135" t="s">
        <v>815</v>
      </c>
      <c r="C229" s="135" t="s">
        <v>188</v>
      </c>
      <c r="D229" s="135"/>
      <c r="E229" s="135" t="s">
        <v>144</v>
      </c>
      <c r="F229" s="22">
        <v>206</v>
      </c>
      <c r="G229" s="135"/>
      <c r="H229" s="135"/>
      <c r="I229" s="138">
        <v>56</v>
      </c>
    </row>
    <row r="230" spans="1:9" x14ac:dyDescent="0.2">
      <c r="A230" s="135" t="s">
        <v>432</v>
      </c>
      <c r="B230" s="135" t="s">
        <v>729</v>
      </c>
      <c r="C230" s="135" t="s">
        <v>188</v>
      </c>
      <c r="D230" s="135"/>
      <c r="E230" s="135"/>
      <c r="F230" s="22">
        <v>207</v>
      </c>
      <c r="G230" s="135"/>
      <c r="H230" s="135"/>
      <c r="I230" s="138">
        <v>55</v>
      </c>
    </row>
    <row r="231" spans="1:9" x14ac:dyDescent="0.2">
      <c r="A231" s="135" t="s">
        <v>982</v>
      </c>
      <c r="B231" s="135" t="s">
        <v>737</v>
      </c>
      <c r="C231" s="135" t="s">
        <v>188</v>
      </c>
      <c r="D231" s="135"/>
      <c r="E231" s="135"/>
      <c r="F231" s="22">
        <v>208</v>
      </c>
      <c r="G231" s="135"/>
      <c r="H231" s="135"/>
      <c r="I231" s="138">
        <v>54</v>
      </c>
    </row>
    <row r="232" spans="1:9" x14ac:dyDescent="0.2">
      <c r="A232" s="135" t="s">
        <v>1022</v>
      </c>
      <c r="B232" s="135" t="s">
        <v>726</v>
      </c>
      <c r="C232" s="135" t="s">
        <v>188</v>
      </c>
      <c r="D232" s="135"/>
      <c r="E232" s="135" t="s">
        <v>2334</v>
      </c>
      <c r="F232" s="22">
        <v>209</v>
      </c>
      <c r="G232" s="135"/>
      <c r="H232" s="135"/>
      <c r="I232" s="138">
        <v>53</v>
      </c>
    </row>
    <row r="233" spans="1:9" x14ac:dyDescent="0.2">
      <c r="A233" s="135" t="s">
        <v>2493</v>
      </c>
      <c r="B233" s="135" t="s">
        <v>729</v>
      </c>
      <c r="C233" s="135" t="s">
        <v>188</v>
      </c>
      <c r="D233" s="135"/>
      <c r="E233" s="135"/>
      <c r="F233" s="22">
        <v>210</v>
      </c>
      <c r="G233" s="135"/>
      <c r="H233" s="135"/>
      <c r="I233" s="138">
        <v>52</v>
      </c>
    </row>
    <row r="234" spans="1:9" x14ac:dyDescent="0.2">
      <c r="A234" s="135" t="s">
        <v>2494</v>
      </c>
      <c r="B234" s="135" t="s">
        <v>724</v>
      </c>
      <c r="C234" s="135" t="s">
        <v>188</v>
      </c>
      <c r="D234" s="135"/>
      <c r="E234" s="135" t="s">
        <v>122</v>
      </c>
      <c r="F234" s="22">
        <v>211</v>
      </c>
      <c r="G234" s="135"/>
      <c r="H234" s="135"/>
      <c r="I234" s="138">
        <v>51</v>
      </c>
    </row>
    <row r="235" spans="1:9" x14ac:dyDescent="0.2">
      <c r="A235" s="135" t="s">
        <v>2495</v>
      </c>
      <c r="B235" s="135" t="s">
        <v>736</v>
      </c>
      <c r="C235" s="135" t="s">
        <v>188</v>
      </c>
      <c r="D235" s="135"/>
      <c r="E235" s="135" t="s">
        <v>2330</v>
      </c>
      <c r="F235" s="22">
        <v>212</v>
      </c>
      <c r="G235" s="135"/>
      <c r="H235" s="135"/>
      <c r="I235" s="138">
        <v>50</v>
      </c>
    </row>
    <row r="236" spans="1:9" x14ac:dyDescent="0.2">
      <c r="A236" s="135" t="s">
        <v>2496</v>
      </c>
      <c r="B236" s="135" t="s">
        <v>729</v>
      </c>
      <c r="C236" s="135" t="s">
        <v>188</v>
      </c>
      <c r="D236" s="135"/>
      <c r="E236" s="135"/>
      <c r="F236" s="22">
        <v>213</v>
      </c>
      <c r="G236" s="135"/>
      <c r="H236" s="135"/>
      <c r="I236" s="138">
        <v>49</v>
      </c>
    </row>
    <row r="237" spans="1:9" x14ac:dyDescent="0.2">
      <c r="A237" s="135" t="s">
        <v>2497</v>
      </c>
      <c r="B237" s="135" t="s">
        <v>737</v>
      </c>
      <c r="C237" s="135" t="s">
        <v>188</v>
      </c>
      <c r="D237" s="135"/>
      <c r="E237" s="135" t="s">
        <v>2333</v>
      </c>
      <c r="F237" s="22">
        <v>214</v>
      </c>
      <c r="G237" s="135"/>
      <c r="H237" s="135"/>
      <c r="I237" s="138">
        <v>48</v>
      </c>
    </row>
    <row r="238" spans="1:9" x14ac:dyDescent="0.2">
      <c r="A238" s="135" t="s">
        <v>2498</v>
      </c>
      <c r="B238" s="135" t="s">
        <v>398</v>
      </c>
      <c r="C238" s="135" t="s">
        <v>194</v>
      </c>
      <c r="D238" s="135"/>
      <c r="E238" s="135" t="s">
        <v>144</v>
      </c>
      <c r="F238" s="22">
        <v>215</v>
      </c>
      <c r="G238" s="135"/>
      <c r="H238" s="135"/>
      <c r="I238" s="138">
        <v>47</v>
      </c>
    </row>
    <row r="239" spans="1:9" x14ac:dyDescent="0.2">
      <c r="A239" s="135" t="s">
        <v>2499</v>
      </c>
      <c r="B239" s="135" t="s">
        <v>729</v>
      </c>
      <c r="C239" s="135" t="s">
        <v>188</v>
      </c>
      <c r="D239" s="135"/>
      <c r="E239" s="135" t="s">
        <v>51</v>
      </c>
      <c r="F239" s="22">
        <v>216</v>
      </c>
      <c r="G239" s="135"/>
      <c r="H239" s="135"/>
      <c r="I239" s="138">
        <v>46</v>
      </c>
    </row>
    <row r="240" spans="1:9" x14ac:dyDescent="0.2">
      <c r="A240" s="135" t="s">
        <v>2500</v>
      </c>
      <c r="B240" s="135" t="s">
        <v>891</v>
      </c>
      <c r="C240" s="135" t="s">
        <v>194</v>
      </c>
      <c r="D240" s="135"/>
      <c r="E240" s="135"/>
      <c r="F240" s="22">
        <v>217</v>
      </c>
      <c r="G240" s="135"/>
      <c r="H240" s="135"/>
      <c r="I240" s="138">
        <v>45</v>
      </c>
    </row>
    <row r="241" spans="1:9" x14ac:dyDescent="0.2">
      <c r="A241" s="135" t="s">
        <v>2501</v>
      </c>
      <c r="B241" s="135" t="s">
        <v>736</v>
      </c>
      <c r="C241" s="135" t="s">
        <v>194</v>
      </c>
      <c r="D241" s="135"/>
      <c r="E241" s="135"/>
      <c r="F241" s="22">
        <v>218</v>
      </c>
      <c r="G241" s="135"/>
      <c r="H241" s="135"/>
      <c r="I241" s="138">
        <v>44</v>
      </c>
    </row>
    <row r="242" spans="1:9" x14ac:dyDescent="0.2">
      <c r="A242" s="135" t="s">
        <v>2042</v>
      </c>
      <c r="B242" s="135" t="s">
        <v>736</v>
      </c>
      <c r="C242" s="135" t="s">
        <v>188</v>
      </c>
      <c r="D242" s="135"/>
      <c r="E242" s="135" t="s">
        <v>51</v>
      </c>
      <c r="F242" s="22">
        <v>219</v>
      </c>
      <c r="G242" s="135"/>
      <c r="H242" s="135"/>
      <c r="I242" s="138">
        <v>43</v>
      </c>
    </row>
    <row r="243" spans="1:9" x14ac:dyDescent="0.2">
      <c r="A243" s="135" t="s">
        <v>2502</v>
      </c>
      <c r="B243" s="135" t="s">
        <v>726</v>
      </c>
      <c r="C243" s="135" t="s">
        <v>188</v>
      </c>
      <c r="D243" s="135"/>
      <c r="E243" s="135"/>
      <c r="F243" s="22">
        <v>220</v>
      </c>
      <c r="G243" s="135"/>
      <c r="H243" s="135"/>
      <c r="I243" s="138">
        <v>42</v>
      </c>
    </row>
    <row r="244" spans="1:9" x14ac:dyDescent="0.2">
      <c r="A244" s="135" t="s">
        <v>2503</v>
      </c>
      <c r="B244" s="135" t="s">
        <v>726</v>
      </c>
      <c r="C244" s="135" t="s">
        <v>188</v>
      </c>
      <c r="D244" s="135"/>
      <c r="E244" s="135"/>
      <c r="F244" s="22">
        <v>221</v>
      </c>
      <c r="G244" s="135"/>
      <c r="H244" s="135"/>
      <c r="I244" s="138">
        <v>41</v>
      </c>
    </row>
    <row r="245" spans="1:9" x14ac:dyDescent="0.2">
      <c r="A245" s="135" t="s">
        <v>2504</v>
      </c>
      <c r="B245" s="135" t="s">
        <v>729</v>
      </c>
      <c r="C245" s="135" t="s">
        <v>188</v>
      </c>
      <c r="D245" s="135"/>
      <c r="E245" s="135"/>
      <c r="F245" s="22">
        <v>222</v>
      </c>
      <c r="G245" s="135"/>
      <c r="H245" s="135"/>
      <c r="I245" s="138">
        <v>40</v>
      </c>
    </row>
    <row r="246" spans="1:9" x14ac:dyDescent="0.2">
      <c r="A246" s="135" t="s">
        <v>2505</v>
      </c>
      <c r="B246" s="135" t="s">
        <v>729</v>
      </c>
      <c r="C246" s="135" t="s">
        <v>194</v>
      </c>
      <c r="D246" s="135"/>
      <c r="E246" s="135"/>
      <c r="F246" s="22">
        <v>223</v>
      </c>
      <c r="G246" s="135"/>
      <c r="H246" s="135"/>
      <c r="I246" s="138">
        <v>39</v>
      </c>
    </row>
    <row r="247" spans="1:9" x14ac:dyDescent="0.2">
      <c r="A247" s="135" t="s">
        <v>2506</v>
      </c>
      <c r="B247" s="135" t="s">
        <v>729</v>
      </c>
      <c r="C247" s="135" t="s">
        <v>188</v>
      </c>
      <c r="D247" s="135"/>
      <c r="E247" s="135"/>
      <c r="F247" s="22">
        <v>224</v>
      </c>
      <c r="G247" s="135"/>
      <c r="H247" s="135"/>
      <c r="I247" s="138">
        <v>38</v>
      </c>
    </row>
    <row r="248" spans="1:9" x14ac:dyDescent="0.2">
      <c r="A248" s="135" t="s">
        <v>2507</v>
      </c>
      <c r="B248" s="135" t="s">
        <v>726</v>
      </c>
      <c r="C248" s="135" t="s">
        <v>194</v>
      </c>
      <c r="D248" s="135"/>
      <c r="E248" s="135" t="s">
        <v>132</v>
      </c>
      <c r="F248" s="22">
        <v>225</v>
      </c>
      <c r="G248" s="135"/>
      <c r="H248" s="135"/>
      <c r="I248" s="138">
        <v>37</v>
      </c>
    </row>
    <row r="249" spans="1:9" x14ac:dyDescent="0.2">
      <c r="A249" s="135" t="s">
        <v>2508</v>
      </c>
      <c r="B249" s="135" t="s">
        <v>759</v>
      </c>
      <c r="C249" s="135" t="s">
        <v>188</v>
      </c>
      <c r="D249" s="135"/>
      <c r="E249" s="135" t="s">
        <v>2315</v>
      </c>
      <c r="F249" s="22">
        <v>226</v>
      </c>
      <c r="G249" s="135"/>
      <c r="H249" s="135"/>
      <c r="I249" s="138">
        <v>36</v>
      </c>
    </row>
    <row r="250" spans="1:9" x14ac:dyDescent="0.2">
      <c r="A250" s="135" t="s">
        <v>2509</v>
      </c>
      <c r="B250" s="135" t="s">
        <v>726</v>
      </c>
      <c r="C250" s="135" t="s">
        <v>194</v>
      </c>
      <c r="D250" s="135"/>
      <c r="E250" s="135" t="s">
        <v>51</v>
      </c>
      <c r="F250" s="22">
        <v>227</v>
      </c>
      <c r="G250" s="135"/>
      <c r="H250" s="135"/>
      <c r="I250" s="138">
        <v>35</v>
      </c>
    </row>
    <row r="251" spans="1:9" x14ac:dyDescent="0.2">
      <c r="A251" s="135" t="s">
        <v>2510</v>
      </c>
      <c r="B251" s="135" t="s">
        <v>726</v>
      </c>
      <c r="C251" s="135" t="s">
        <v>188</v>
      </c>
      <c r="D251" s="135"/>
      <c r="E251" s="135" t="s">
        <v>123</v>
      </c>
      <c r="F251" s="22">
        <v>228</v>
      </c>
      <c r="G251" s="135"/>
      <c r="H251" s="135"/>
      <c r="I251" s="138">
        <v>34</v>
      </c>
    </row>
    <row r="252" spans="1:9" x14ac:dyDescent="0.2">
      <c r="A252" s="135" t="s">
        <v>2511</v>
      </c>
      <c r="B252" s="135" t="s">
        <v>726</v>
      </c>
      <c r="C252" s="135" t="s">
        <v>194</v>
      </c>
      <c r="D252" s="135"/>
      <c r="E252" s="135"/>
      <c r="F252" s="22">
        <v>229</v>
      </c>
      <c r="G252" s="135"/>
      <c r="H252" s="135"/>
      <c r="I252" s="138">
        <v>33</v>
      </c>
    </row>
    <row r="253" spans="1:9" x14ac:dyDescent="0.2">
      <c r="A253" s="135" t="s">
        <v>2512</v>
      </c>
      <c r="B253" s="135" t="s">
        <v>759</v>
      </c>
      <c r="C253" s="135" t="s">
        <v>188</v>
      </c>
      <c r="D253" s="135"/>
      <c r="E253" s="135" t="s">
        <v>2315</v>
      </c>
      <c r="F253" s="22">
        <v>230</v>
      </c>
      <c r="G253" s="135"/>
      <c r="H253" s="135"/>
      <c r="I253" s="138">
        <v>32</v>
      </c>
    </row>
    <row r="254" spans="1:9" x14ac:dyDescent="0.2">
      <c r="A254" s="135" t="s">
        <v>2513</v>
      </c>
      <c r="B254" s="135" t="s">
        <v>724</v>
      </c>
      <c r="C254" s="135" t="s">
        <v>188</v>
      </c>
      <c r="D254" s="135"/>
      <c r="E254" s="135" t="s">
        <v>138</v>
      </c>
      <c r="F254" s="22">
        <v>231</v>
      </c>
      <c r="G254" s="135"/>
      <c r="H254" s="135"/>
      <c r="I254" s="138">
        <v>31</v>
      </c>
    </row>
    <row r="255" spans="1:9" x14ac:dyDescent="0.2">
      <c r="A255" s="135" t="s">
        <v>442</v>
      </c>
      <c r="B255" s="135" t="s">
        <v>891</v>
      </c>
      <c r="C255" s="135" t="s">
        <v>188</v>
      </c>
      <c r="D255" s="135"/>
      <c r="E255" s="135"/>
      <c r="F255" s="22">
        <v>232</v>
      </c>
      <c r="G255" s="135"/>
      <c r="H255" s="135"/>
      <c r="I255" s="138">
        <v>30</v>
      </c>
    </row>
    <row r="256" spans="1:9" x14ac:dyDescent="0.2">
      <c r="A256" s="135" t="s">
        <v>2514</v>
      </c>
      <c r="B256" s="135" t="s">
        <v>726</v>
      </c>
      <c r="C256" s="135" t="s">
        <v>188</v>
      </c>
      <c r="D256" s="135"/>
      <c r="E256" s="135"/>
      <c r="F256" s="22">
        <v>233</v>
      </c>
      <c r="G256" s="135"/>
      <c r="H256" s="135"/>
      <c r="I256" s="138">
        <v>29</v>
      </c>
    </row>
    <row r="257" spans="1:9" x14ac:dyDescent="0.2">
      <c r="A257" s="135" t="s">
        <v>2515</v>
      </c>
      <c r="B257" s="135" t="s">
        <v>2335</v>
      </c>
      <c r="C257" s="135" t="s">
        <v>194</v>
      </c>
      <c r="D257" s="135"/>
      <c r="E257" s="135" t="s">
        <v>144</v>
      </c>
      <c r="F257" s="22">
        <v>234</v>
      </c>
      <c r="G257" s="135"/>
      <c r="H257" s="135"/>
      <c r="I257" s="138">
        <v>28</v>
      </c>
    </row>
    <row r="258" spans="1:9" x14ac:dyDescent="0.2">
      <c r="A258" s="135" t="s">
        <v>1051</v>
      </c>
      <c r="B258" s="135" t="s">
        <v>737</v>
      </c>
      <c r="C258" s="135" t="s">
        <v>188</v>
      </c>
      <c r="D258" s="135"/>
      <c r="E258" s="135" t="s">
        <v>66</v>
      </c>
      <c r="F258" s="22">
        <v>235</v>
      </c>
      <c r="G258" s="135"/>
      <c r="H258" s="135"/>
      <c r="I258" s="138">
        <v>27</v>
      </c>
    </row>
    <row r="259" spans="1:9" x14ac:dyDescent="0.2">
      <c r="A259" s="135" t="s">
        <v>2516</v>
      </c>
      <c r="B259" s="135" t="s">
        <v>724</v>
      </c>
      <c r="C259" s="135" t="s">
        <v>194</v>
      </c>
      <c r="D259" s="135"/>
      <c r="E259" s="135" t="s">
        <v>2326</v>
      </c>
      <c r="F259" s="22">
        <v>236</v>
      </c>
      <c r="G259" s="135"/>
      <c r="H259" s="135"/>
      <c r="I259" s="138">
        <v>26</v>
      </c>
    </row>
    <row r="260" spans="1:9" x14ac:dyDescent="0.2">
      <c r="A260" s="135" t="s">
        <v>2517</v>
      </c>
      <c r="B260" s="135" t="s">
        <v>724</v>
      </c>
      <c r="C260" s="135" t="s">
        <v>194</v>
      </c>
      <c r="D260" s="135"/>
      <c r="E260" s="135" t="s">
        <v>70</v>
      </c>
      <c r="F260" s="22">
        <v>237</v>
      </c>
      <c r="G260" s="135"/>
      <c r="H260" s="135"/>
      <c r="I260" s="138">
        <v>25</v>
      </c>
    </row>
    <row r="261" spans="1:9" x14ac:dyDescent="0.2">
      <c r="A261" s="135" t="s">
        <v>957</v>
      </c>
      <c r="B261" s="135" t="s">
        <v>759</v>
      </c>
      <c r="C261" s="135" t="s">
        <v>188</v>
      </c>
      <c r="D261" s="135"/>
      <c r="E261" s="135"/>
      <c r="F261" s="22">
        <v>238</v>
      </c>
      <c r="G261" s="135"/>
      <c r="H261" s="135"/>
      <c r="I261" s="138">
        <v>24</v>
      </c>
    </row>
    <row r="262" spans="1:9" x14ac:dyDescent="0.2">
      <c r="A262" s="135" t="s">
        <v>2518</v>
      </c>
      <c r="B262" s="135" t="s">
        <v>731</v>
      </c>
      <c r="C262" s="135" t="s">
        <v>194</v>
      </c>
      <c r="D262" s="135"/>
      <c r="E262" s="135"/>
      <c r="F262" s="22">
        <v>239</v>
      </c>
      <c r="G262" s="135"/>
      <c r="H262" s="135"/>
      <c r="I262" s="138">
        <v>23</v>
      </c>
    </row>
    <row r="263" spans="1:9" x14ac:dyDescent="0.2">
      <c r="A263" s="135" t="s">
        <v>2519</v>
      </c>
      <c r="B263" s="135" t="s">
        <v>737</v>
      </c>
      <c r="C263" s="135" t="s">
        <v>188</v>
      </c>
      <c r="D263" s="135"/>
      <c r="E263" s="135"/>
      <c r="F263" s="22">
        <v>240</v>
      </c>
      <c r="G263" s="135"/>
      <c r="H263" s="135"/>
      <c r="I263" s="138">
        <v>22</v>
      </c>
    </row>
    <row r="264" spans="1:9" x14ac:dyDescent="0.2">
      <c r="A264" s="135" t="s">
        <v>2520</v>
      </c>
      <c r="B264" s="135" t="s">
        <v>724</v>
      </c>
      <c r="C264" s="135" t="s">
        <v>194</v>
      </c>
      <c r="D264" s="135"/>
      <c r="E264" s="135" t="s">
        <v>267</v>
      </c>
      <c r="F264" s="22">
        <v>241</v>
      </c>
      <c r="G264" s="135"/>
      <c r="H264" s="135"/>
      <c r="I264" s="138">
        <v>21</v>
      </c>
    </row>
    <row r="265" spans="1:9" x14ac:dyDescent="0.2">
      <c r="A265" s="135" t="s">
        <v>2521</v>
      </c>
      <c r="B265" s="135" t="s">
        <v>729</v>
      </c>
      <c r="C265" s="135" t="s">
        <v>194</v>
      </c>
      <c r="D265" s="135"/>
      <c r="E265" s="135"/>
      <c r="F265" s="22">
        <v>242</v>
      </c>
      <c r="G265" s="135"/>
      <c r="H265" s="135"/>
      <c r="I265" s="138">
        <v>20</v>
      </c>
    </row>
    <row r="266" spans="1:9" x14ac:dyDescent="0.2">
      <c r="A266" s="135" t="s">
        <v>2522</v>
      </c>
      <c r="B266" s="135" t="s">
        <v>726</v>
      </c>
      <c r="C266" s="135" t="s">
        <v>194</v>
      </c>
      <c r="D266" s="135"/>
      <c r="E266" s="135" t="s">
        <v>702</v>
      </c>
      <c r="F266" s="22">
        <v>243</v>
      </c>
      <c r="G266" s="135"/>
      <c r="H266" s="135"/>
      <c r="I266" s="138">
        <v>19</v>
      </c>
    </row>
    <row r="267" spans="1:9" x14ac:dyDescent="0.2">
      <c r="A267" s="135" t="s">
        <v>2523</v>
      </c>
      <c r="B267" s="135" t="s">
        <v>737</v>
      </c>
      <c r="C267" s="135" t="s">
        <v>188</v>
      </c>
      <c r="D267" s="135"/>
      <c r="E267" s="135"/>
      <c r="F267" s="22">
        <v>244</v>
      </c>
      <c r="G267" s="135"/>
      <c r="H267" s="135"/>
      <c r="I267" s="138">
        <v>18</v>
      </c>
    </row>
    <row r="268" spans="1:9" x14ac:dyDescent="0.2">
      <c r="A268" s="135" t="s">
        <v>2524</v>
      </c>
      <c r="B268" s="135" t="s">
        <v>736</v>
      </c>
      <c r="C268" s="135" t="s">
        <v>188</v>
      </c>
      <c r="D268" s="135"/>
      <c r="E268" s="135"/>
      <c r="F268" s="22">
        <v>245</v>
      </c>
      <c r="G268" s="135"/>
      <c r="H268" s="135"/>
      <c r="I268" s="138">
        <v>17</v>
      </c>
    </row>
    <row r="269" spans="1:9" x14ac:dyDescent="0.2">
      <c r="A269" s="135" t="s">
        <v>2525</v>
      </c>
      <c r="B269" s="135" t="s">
        <v>726</v>
      </c>
      <c r="C269" s="135" t="s">
        <v>194</v>
      </c>
      <c r="D269" s="135"/>
      <c r="E269" s="135" t="s">
        <v>52</v>
      </c>
      <c r="F269" s="22">
        <v>246</v>
      </c>
      <c r="G269" s="135"/>
      <c r="H269" s="135"/>
      <c r="I269" s="138">
        <v>16</v>
      </c>
    </row>
    <row r="270" spans="1:9" x14ac:dyDescent="0.2">
      <c r="A270" s="135" t="s">
        <v>2526</v>
      </c>
      <c r="B270" s="135" t="s">
        <v>726</v>
      </c>
      <c r="C270" s="135" t="s">
        <v>194</v>
      </c>
      <c r="D270" s="135"/>
      <c r="E270" s="135"/>
      <c r="F270" s="22">
        <v>247</v>
      </c>
      <c r="G270" s="135"/>
      <c r="H270" s="135"/>
      <c r="I270" s="138">
        <v>15</v>
      </c>
    </row>
    <row r="271" spans="1:9" x14ac:dyDescent="0.2">
      <c r="A271" s="135" t="s">
        <v>2527</v>
      </c>
      <c r="B271" s="135" t="s">
        <v>726</v>
      </c>
      <c r="C271" s="135" t="s">
        <v>194</v>
      </c>
      <c r="D271" s="135"/>
      <c r="E271" s="135"/>
      <c r="F271" s="22">
        <v>248</v>
      </c>
      <c r="G271" s="135"/>
      <c r="H271" s="135"/>
      <c r="I271" s="138">
        <v>14</v>
      </c>
    </row>
    <row r="272" spans="1:9" x14ac:dyDescent="0.2">
      <c r="A272" s="135" t="s">
        <v>448</v>
      </c>
      <c r="B272" s="135" t="s">
        <v>759</v>
      </c>
      <c r="C272" s="135" t="s">
        <v>188</v>
      </c>
      <c r="D272" s="135"/>
      <c r="E272" s="135"/>
      <c r="F272" s="22">
        <v>249</v>
      </c>
      <c r="G272" s="135"/>
      <c r="H272" s="135"/>
      <c r="I272" s="138">
        <v>13</v>
      </c>
    </row>
    <row r="273" spans="1:11" x14ac:dyDescent="0.2">
      <c r="A273" s="135" t="s">
        <v>2528</v>
      </c>
      <c r="B273" s="135" t="s">
        <v>736</v>
      </c>
      <c r="C273" s="135" t="s">
        <v>188</v>
      </c>
      <c r="D273" s="135"/>
      <c r="E273" s="135"/>
      <c r="F273" s="22">
        <v>250</v>
      </c>
      <c r="G273" s="135"/>
      <c r="H273" s="135"/>
      <c r="I273" s="138">
        <v>12</v>
      </c>
    </row>
    <row r="274" spans="1:11" x14ac:dyDescent="0.2">
      <c r="A274" s="135" t="s">
        <v>2529</v>
      </c>
      <c r="B274" s="135" t="s">
        <v>398</v>
      </c>
      <c r="C274" s="135" t="s">
        <v>194</v>
      </c>
      <c r="D274" s="135"/>
      <c r="E274" s="135"/>
      <c r="F274" s="22">
        <v>251</v>
      </c>
      <c r="G274" s="135"/>
      <c r="H274" s="135"/>
      <c r="I274" s="138">
        <v>11</v>
      </c>
    </row>
    <row r="275" spans="1:11" x14ac:dyDescent="0.2">
      <c r="A275" s="135" t="s">
        <v>2530</v>
      </c>
      <c r="B275" s="135" t="s">
        <v>726</v>
      </c>
      <c r="C275" s="135" t="s">
        <v>188</v>
      </c>
      <c r="D275" s="135"/>
      <c r="E275" s="135" t="s">
        <v>135</v>
      </c>
      <c r="F275" s="22">
        <v>252</v>
      </c>
      <c r="G275" s="135"/>
      <c r="H275" s="135"/>
      <c r="I275" s="138">
        <v>10</v>
      </c>
    </row>
    <row r="276" spans="1:11" x14ac:dyDescent="0.2">
      <c r="A276" s="135" t="s">
        <v>2531</v>
      </c>
      <c r="B276" s="135" t="s">
        <v>726</v>
      </c>
      <c r="C276" s="135" t="s">
        <v>194</v>
      </c>
      <c r="D276" s="135"/>
      <c r="E276" s="135"/>
      <c r="F276" s="22">
        <v>253</v>
      </c>
      <c r="G276" s="135"/>
      <c r="H276" s="135"/>
      <c r="I276" s="138">
        <v>9</v>
      </c>
    </row>
    <row r="277" spans="1:11" x14ac:dyDescent="0.2">
      <c r="A277" s="135" t="s">
        <v>2532</v>
      </c>
      <c r="B277" s="135" t="s">
        <v>736</v>
      </c>
      <c r="C277" s="135" t="s">
        <v>194</v>
      </c>
      <c r="D277" s="135"/>
      <c r="E277" s="135" t="s">
        <v>259</v>
      </c>
      <c r="F277" s="22">
        <v>254</v>
      </c>
      <c r="G277" s="135"/>
      <c r="H277" s="135"/>
      <c r="I277" s="138">
        <v>8</v>
      </c>
    </row>
    <row r="278" spans="1:11" x14ac:dyDescent="0.2">
      <c r="A278" s="135" t="s">
        <v>2533</v>
      </c>
      <c r="B278" s="135" t="s">
        <v>737</v>
      </c>
      <c r="C278" s="135" t="s">
        <v>188</v>
      </c>
      <c r="D278" s="135"/>
      <c r="E278" s="135"/>
      <c r="F278" s="22">
        <v>255</v>
      </c>
      <c r="G278" s="135"/>
      <c r="H278" s="135"/>
      <c r="I278" s="138">
        <v>7</v>
      </c>
    </row>
    <row r="279" spans="1:11" x14ac:dyDescent="0.2">
      <c r="A279" s="135" t="s">
        <v>2534</v>
      </c>
      <c r="B279" s="135" t="s">
        <v>729</v>
      </c>
      <c r="C279" s="135" t="s">
        <v>194</v>
      </c>
      <c r="D279" s="135"/>
      <c r="E279" s="135"/>
      <c r="F279" s="22">
        <v>256</v>
      </c>
      <c r="G279" s="135"/>
      <c r="H279" s="135"/>
      <c r="I279" s="138">
        <v>6</v>
      </c>
    </row>
    <row r="280" spans="1:11" x14ac:dyDescent="0.2">
      <c r="A280" s="135" t="s">
        <v>2535</v>
      </c>
      <c r="B280" s="135" t="s">
        <v>736</v>
      </c>
      <c r="C280" s="135" t="s">
        <v>188</v>
      </c>
      <c r="D280" s="135"/>
      <c r="E280" s="135"/>
      <c r="F280" s="22">
        <v>257</v>
      </c>
      <c r="G280" s="135"/>
      <c r="H280" s="135"/>
      <c r="I280" s="138">
        <v>5</v>
      </c>
    </row>
    <row r="281" spans="1:11" x14ac:dyDescent="0.2">
      <c r="A281" s="135" t="s">
        <v>2536</v>
      </c>
      <c r="B281" s="135" t="s">
        <v>729</v>
      </c>
      <c r="C281" s="135" t="s">
        <v>188</v>
      </c>
      <c r="D281" s="135"/>
      <c r="E281" s="135"/>
      <c r="F281" s="22">
        <v>258</v>
      </c>
      <c r="G281" s="135"/>
      <c r="H281" s="135"/>
      <c r="I281" s="138">
        <v>4</v>
      </c>
    </row>
    <row r="282" spans="1:11" x14ac:dyDescent="0.2">
      <c r="A282" s="135" t="s">
        <v>2537</v>
      </c>
      <c r="B282" s="135" t="s">
        <v>759</v>
      </c>
      <c r="C282" s="135" t="s">
        <v>188</v>
      </c>
      <c r="D282" s="135"/>
      <c r="E282" s="135" t="s">
        <v>2317</v>
      </c>
      <c r="F282" s="22">
        <v>259</v>
      </c>
      <c r="G282" s="135"/>
      <c r="H282" s="135"/>
      <c r="I282" s="138">
        <v>3</v>
      </c>
    </row>
    <row r="283" spans="1:11" x14ac:dyDescent="0.2">
      <c r="A283" s="135" t="s">
        <v>2538</v>
      </c>
      <c r="B283" s="135" t="s">
        <v>737</v>
      </c>
      <c r="C283" s="135" t="s">
        <v>188</v>
      </c>
      <c r="D283" s="135"/>
      <c r="E283" s="135"/>
      <c r="F283" s="22">
        <v>260</v>
      </c>
      <c r="G283" s="135"/>
      <c r="H283" s="135"/>
      <c r="I283" s="138">
        <v>2</v>
      </c>
    </row>
    <row r="284" spans="1:11" x14ac:dyDescent="0.2">
      <c r="A284" s="135" t="s">
        <v>2539</v>
      </c>
      <c r="B284" s="135" t="s">
        <v>737</v>
      </c>
      <c r="C284" s="135" t="s">
        <v>194</v>
      </c>
      <c r="D284" s="135"/>
      <c r="E284" s="135"/>
      <c r="F284" s="22">
        <v>261</v>
      </c>
      <c r="G284" s="135"/>
      <c r="H284" s="135"/>
      <c r="I284" s="138">
        <v>1</v>
      </c>
    </row>
    <row r="285" spans="1:11" x14ac:dyDescent="0.2">
      <c r="A285" s="135"/>
      <c r="B285" s="135"/>
      <c r="C285" s="135"/>
      <c r="E285" s="135"/>
      <c r="H285" s="136"/>
      <c r="I285" s="139"/>
      <c r="J285" s="136"/>
      <c r="K285" s="136"/>
    </row>
    <row r="286" spans="1:11" x14ac:dyDescent="0.2">
      <c r="A286" s="135"/>
      <c r="B286" s="135"/>
      <c r="C286" s="135"/>
      <c r="E286" s="135"/>
      <c r="H286" s="136"/>
      <c r="I286" s="139"/>
      <c r="J286" s="136"/>
      <c r="K286" s="136"/>
    </row>
    <row r="287" spans="1:11" x14ac:dyDescent="0.2">
      <c r="A287" s="135"/>
      <c r="B287" s="135"/>
      <c r="C287" s="135"/>
      <c r="E287" s="135"/>
      <c r="H287" s="136"/>
      <c r="I287" s="139"/>
      <c r="J287" s="136"/>
      <c r="K287" s="136"/>
    </row>
    <row r="288" spans="1:11" x14ac:dyDescent="0.2">
      <c r="A288" s="135"/>
      <c r="B288" s="135"/>
      <c r="C288" s="135"/>
      <c r="E288" s="135"/>
      <c r="H288" s="136"/>
      <c r="I288" s="139"/>
      <c r="J288" s="136"/>
      <c r="K288" s="136"/>
    </row>
    <row r="289" spans="1:11" x14ac:dyDescent="0.2">
      <c r="A289" s="135"/>
      <c r="B289" s="135"/>
      <c r="C289" s="135"/>
      <c r="E289" s="135"/>
      <c r="H289" s="136"/>
      <c r="I289" s="139"/>
      <c r="J289" s="136"/>
      <c r="K289" s="136"/>
    </row>
    <row r="290" spans="1:11" x14ac:dyDescent="0.2">
      <c r="A290" s="135"/>
      <c r="B290" s="135"/>
      <c r="C290" s="135"/>
      <c r="E290" s="135"/>
      <c r="H290" s="136"/>
      <c r="I290" s="139"/>
      <c r="J290" s="136"/>
      <c r="K290" s="136"/>
    </row>
  </sheetData>
  <autoFilter ref="A23:I284"/>
  <mergeCells count="3">
    <mergeCell ref="E1:E2"/>
    <mergeCell ref="I1:K1"/>
    <mergeCell ref="F1:H1"/>
  </mergeCells>
  <conditionalFormatting sqref="A24:A284">
    <cfRule type="expression" dxfId="135" priority="41" stopIfTrue="1">
      <formula>MOD(ROW(),2)=0</formula>
    </cfRule>
  </conditionalFormatting>
  <conditionalFormatting sqref="E3">
    <cfRule type="expression" dxfId="134" priority="21" stopIfTrue="1">
      <formula>MOD(ROW(),2)=0</formula>
    </cfRule>
  </conditionalFormatting>
  <conditionalFormatting sqref="E5">
    <cfRule type="expression" dxfId="133" priority="19" stopIfTrue="1">
      <formula>MOD(ROW(),2)=0</formula>
    </cfRule>
  </conditionalFormatting>
  <conditionalFormatting sqref="B24:I284">
    <cfRule type="expression" dxfId="132" priority="22" stopIfTrue="1">
      <formula>MOD(ROW(),2)=0</formula>
    </cfRule>
  </conditionalFormatting>
  <conditionalFormatting sqref="E4">
    <cfRule type="expression" dxfId="131" priority="20" stopIfTrue="1">
      <formula>MOD(ROW(),2)=0</formula>
    </cfRule>
  </conditionalFormatting>
  <conditionalFormatting sqref="E6">
    <cfRule type="expression" dxfId="130" priority="18" stopIfTrue="1">
      <formula>MOD(ROW(),2)=0</formula>
    </cfRule>
  </conditionalFormatting>
  <conditionalFormatting sqref="E7">
    <cfRule type="expression" dxfId="129" priority="17" stopIfTrue="1">
      <formula>MOD(ROW(),2)=0</formula>
    </cfRule>
  </conditionalFormatting>
  <conditionalFormatting sqref="E8">
    <cfRule type="expression" dxfId="128" priority="16" stopIfTrue="1">
      <formula>MOD(ROW(),2)=0</formula>
    </cfRule>
  </conditionalFormatting>
  <conditionalFormatting sqref="E9">
    <cfRule type="expression" dxfId="127" priority="15" stopIfTrue="1">
      <formula>MOD(ROW(),2)=0</formula>
    </cfRule>
  </conditionalFormatting>
  <conditionalFormatting sqref="E10">
    <cfRule type="expression" dxfId="126" priority="14" stopIfTrue="1">
      <formula>MOD(ROW(),2)=0</formula>
    </cfRule>
  </conditionalFormatting>
  <conditionalFormatting sqref="E11">
    <cfRule type="expression" dxfId="125" priority="13" stopIfTrue="1">
      <formula>MOD(ROW(),2)=0</formula>
    </cfRule>
  </conditionalFormatting>
  <conditionalFormatting sqref="E12">
    <cfRule type="expression" dxfId="124" priority="12" stopIfTrue="1">
      <formula>MOD(ROW(),2)=0</formula>
    </cfRule>
  </conditionalFormatting>
  <conditionalFormatting sqref="E13">
    <cfRule type="expression" dxfId="123" priority="11" stopIfTrue="1">
      <formula>MOD(ROW(),2)=0</formula>
    </cfRule>
  </conditionalFormatting>
  <conditionalFormatting sqref="E14">
    <cfRule type="expression" dxfId="122" priority="10" stopIfTrue="1">
      <formula>MOD(ROW(),2)=0</formula>
    </cfRule>
  </conditionalFormatting>
  <conditionalFormatting sqref="E15">
    <cfRule type="expression" dxfId="121" priority="9" stopIfTrue="1">
      <formula>MOD(ROW(),2)=0</formula>
    </cfRule>
  </conditionalFormatting>
  <conditionalFormatting sqref="E16">
    <cfRule type="expression" dxfId="120" priority="8" stopIfTrue="1">
      <formula>MOD(ROW(),2)=0</formula>
    </cfRule>
  </conditionalFormatting>
  <conditionalFormatting sqref="E17">
    <cfRule type="expression" dxfId="119" priority="7" stopIfTrue="1">
      <formula>MOD(ROW(),2)=0</formula>
    </cfRule>
  </conditionalFormatting>
  <conditionalFormatting sqref="E18">
    <cfRule type="expression" dxfId="118" priority="5" stopIfTrue="1">
      <formula>MOD(ROW(),2)=0</formula>
    </cfRule>
  </conditionalFormatting>
  <conditionalFormatting sqref="E19">
    <cfRule type="expression" dxfId="117" priority="4" stopIfTrue="1">
      <formula>MOD(ROW(),2)=0</formula>
    </cfRule>
  </conditionalFormatting>
  <conditionalFormatting sqref="E20">
    <cfRule type="expression" dxfId="116" priority="3" stopIfTrue="1">
      <formula>MOD(ROW(),2)=0</formula>
    </cfRule>
  </conditionalFormatting>
  <conditionalFormatting sqref="E21">
    <cfRule type="expression" dxfId="115" priority="2" stopIfTrue="1">
      <formula>MOD(ROW(),2)=0</formula>
    </cfRule>
  </conditionalFormatting>
  <conditionalFormatting sqref="E22">
    <cfRule type="expression" dxfId="114" priority="1" stopIfTrue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topLeftCell="A5" workbookViewId="0">
      <pane ySplit="11" topLeftCell="A16" activePane="bottomLeft" state="frozenSplit"/>
      <selection activeCell="A5" sqref="A5"/>
      <selection pane="bottomLeft" activeCell="N7" sqref="N7:N13"/>
    </sheetView>
  </sheetViews>
  <sheetFormatPr defaultRowHeight="12.75" x14ac:dyDescent="0.2"/>
  <cols>
    <col min="1" max="2" width="9.140625" style="15"/>
    <col min="3" max="3" width="4" style="15" bestFit="1" customWidth="1"/>
    <col min="4" max="4" width="6.85546875" style="15" bestFit="1" customWidth="1"/>
    <col min="5" max="5" width="18.42578125" style="15" bestFit="1" customWidth="1"/>
    <col min="6" max="6" width="8" style="15" bestFit="1" customWidth="1"/>
    <col min="7" max="7" width="7.42578125" style="15" bestFit="1" customWidth="1"/>
    <col min="8" max="8" width="29" style="15" bestFit="1" customWidth="1"/>
    <col min="9" max="16384" width="9.140625" style="15"/>
  </cols>
  <sheetData>
    <row r="1" spans="1:18" x14ac:dyDescent="0.2">
      <c r="A1" s="15" t="s">
        <v>113</v>
      </c>
    </row>
    <row r="5" spans="1:18" ht="15" x14ac:dyDescent="0.2">
      <c r="H5" s="107" t="s">
        <v>179</v>
      </c>
      <c r="I5" s="108" t="s">
        <v>209</v>
      </c>
      <c r="J5" s="109"/>
      <c r="K5" s="109"/>
      <c r="L5" s="110" t="s">
        <v>210</v>
      </c>
      <c r="M5" s="111"/>
      <c r="N5" s="111"/>
    </row>
    <row r="6" spans="1:18" ht="15" x14ac:dyDescent="0.2">
      <c r="H6" s="107"/>
      <c r="I6" s="112" t="s">
        <v>211</v>
      </c>
      <c r="J6" s="112" t="s">
        <v>252</v>
      </c>
      <c r="K6" s="112" t="s">
        <v>212</v>
      </c>
      <c r="L6" s="112" t="s">
        <v>211</v>
      </c>
      <c r="M6" s="112" t="s">
        <v>252</v>
      </c>
      <c r="N6" s="112" t="s">
        <v>212</v>
      </c>
    </row>
    <row r="7" spans="1:18" x14ac:dyDescent="0.2">
      <c r="H7" s="114" t="s">
        <v>122</v>
      </c>
      <c r="I7" s="61">
        <f>+I16+I21+I22+I30+I44</f>
        <v>58</v>
      </c>
      <c r="J7" s="66">
        <f>+RANK(I7,$I$7:$I$13,1)</f>
        <v>1</v>
      </c>
      <c r="K7" s="66">
        <f>+VLOOKUP(J7,$Q$7:$R$13,2)</f>
        <v>30</v>
      </c>
      <c r="L7" s="61">
        <f>+L16+L21+L22+L30+L38+L41+L44+L53+L47+L58+L61+L64+L67+L73</f>
        <v>485</v>
      </c>
      <c r="M7" s="66">
        <f>+RANK(L7,$L$7:$L$13)</f>
        <v>1</v>
      </c>
      <c r="N7" s="66">
        <f>+VLOOKUP(M7,$Q$7:$R$13,2)</f>
        <v>30</v>
      </c>
      <c r="Q7" s="15">
        <v>1</v>
      </c>
      <c r="R7" s="15">
        <v>30</v>
      </c>
    </row>
    <row r="8" spans="1:18" x14ac:dyDescent="0.2">
      <c r="H8" s="114" t="s">
        <v>52</v>
      </c>
      <c r="I8" s="61">
        <f>+I31+I35+I42+I52+I62</f>
        <v>127</v>
      </c>
      <c r="J8" s="66">
        <f>+RANK(I8,$I$7:$I$13,1)</f>
        <v>3</v>
      </c>
      <c r="K8" s="66">
        <f>+VLOOKUP(J8,$Q$7:$R$13,2)</f>
        <v>28</v>
      </c>
      <c r="L8" s="61">
        <f>+L31+L35+L42+L52+L62+L72</f>
        <v>186</v>
      </c>
      <c r="M8" s="66">
        <f>+RANK(L8,$L$7:$L$13)</f>
        <v>4</v>
      </c>
      <c r="N8" s="66">
        <f>+VLOOKUP(M8,$Q$7:$R$13,2)</f>
        <v>27</v>
      </c>
      <c r="Q8" s="15">
        <v>2</v>
      </c>
      <c r="R8" s="15">
        <v>29</v>
      </c>
    </row>
    <row r="9" spans="1:18" x14ac:dyDescent="0.2">
      <c r="H9" s="114" t="s">
        <v>132</v>
      </c>
      <c r="I9" s="61">
        <f>+I23+I26+I33+I54+I36</f>
        <v>97</v>
      </c>
      <c r="J9" s="66">
        <f>+RANK(I9,$I$7:$I$13,1)</f>
        <v>2</v>
      </c>
      <c r="K9" s="66">
        <f>+VLOOKUP(J9,$Q$7:$R$13,2)</f>
        <v>29</v>
      </c>
      <c r="L9" s="61">
        <f>+L23+L26+L33+L36+L45+L46+L49+L50+L54+L55+L56+L65+L66+L69+L70+L74+L75</f>
        <v>468</v>
      </c>
      <c r="M9" s="66">
        <f>+RANK(L9,$L$7:$L$13)</f>
        <v>2</v>
      </c>
      <c r="N9" s="66">
        <f>+VLOOKUP(M9,$Q$7:$R$13,2)</f>
        <v>29</v>
      </c>
      <c r="Q9" s="15">
        <v>3</v>
      </c>
      <c r="R9" s="15">
        <v>28</v>
      </c>
    </row>
    <row r="10" spans="1:18" x14ac:dyDescent="0.2">
      <c r="H10" s="114" t="s">
        <v>135</v>
      </c>
      <c r="I10" s="61"/>
      <c r="J10" s="66" t="e">
        <f>+RANK(I10,$I$7:$I$13,1)</f>
        <v>#N/A</v>
      </c>
      <c r="K10" s="66" t="e">
        <f>+VLOOKUP(J10,$Q$7:$R$13,2)</f>
        <v>#N/A</v>
      </c>
      <c r="L10" s="61">
        <f>+L29</f>
        <v>51</v>
      </c>
      <c r="M10" s="66">
        <f>+RANK(L10,$L$7:$L$13)</f>
        <v>7</v>
      </c>
      <c r="N10" s="66">
        <f>+VLOOKUP(M10,$Q$7:$R$13,2)</f>
        <v>24</v>
      </c>
      <c r="O10" s="113"/>
      <c r="Q10" s="15">
        <v>4</v>
      </c>
      <c r="R10" s="15">
        <v>27</v>
      </c>
    </row>
    <row r="11" spans="1:18" x14ac:dyDescent="0.2">
      <c r="H11" s="114" t="s">
        <v>2280</v>
      </c>
      <c r="I11" s="61"/>
      <c r="J11" s="66" t="e">
        <f>+RANK(I11,$I$7:$I$13,1)</f>
        <v>#N/A</v>
      </c>
      <c r="K11" s="66" t="e">
        <f>+VLOOKUP(J11,$Q$7:$R$13,2)</f>
        <v>#N/A</v>
      </c>
      <c r="L11" s="61">
        <f>+L20</f>
        <v>60</v>
      </c>
      <c r="M11" s="66">
        <f>+RANK(L11,$L$7:$L$13)</f>
        <v>6</v>
      </c>
      <c r="N11" s="66">
        <f>+VLOOKUP(M11,$Q$7:$R$13,2)</f>
        <v>25</v>
      </c>
      <c r="Q11" s="15">
        <v>5</v>
      </c>
      <c r="R11" s="15">
        <v>26</v>
      </c>
    </row>
    <row r="12" spans="1:18" x14ac:dyDescent="0.2">
      <c r="H12" s="114" t="s">
        <v>219</v>
      </c>
      <c r="I12" s="61">
        <f>+I18+I34+I37+I40+I78</f>
        <v>132</v>
      </c>
      <c r="J12" s="66">
        <f>+RANK(I12,$I$7:$I$13,1)</f>
        <v>4</v>
      </c>
      <c r="K12" s="66">
        <f>+VLOOKUP(J12,$Q$7:$R$13,2)</f>
        <v>27</v>
      </c>
      <c r="L12" s="61">
        <f>+L18+L34+L37+L40+L43+L57+L60+L63+L78</f>
        <v>290</v>
      </c>
      <c r="M12" s="66">
        <f>+RANK(L12,$L$7:$L$13)</f>
        <v>3</v>
      </c>
      <c r="N12" s="66">
        <f>+VLOOKUP(M12,$Q$7:$R$13,2)</f>
        <v>28</v>
      </c>
      <c r="Q12" s="15">
        <v>6</v>
      </c>
      <c r="R12" s="15">
        <v>25</v>
      </c>
    </row>
    <row r="13" spans="1:18" x14ac:dyDescent="0.2">
      <c r="H13" s="114" t="s">
        <v>29</v>
      </c>
      <c r="I13" s="61"/>
      <c r="J13" s="66" t="e">
        <f>+RANK(I13,$I$7:$I$13,1)</f>
        <v>#N/A</v>
      </c>
      <c r="K13" s="66" t="e">
        <f>+VLOOKUP(J13,$Q$7:$R$13,2)</f>
        <v>#N/A</v>
      </c>
      <c r="L13" s="61">
        <f>+L39+L59</f>
        <v>62</v>
      </c>
      <c r="M13" s="66">
        <f>+RANK(L13,$L$7:$L$13)</f>
        <v>5</v>
      </c>
      <c r="N13" s="66">
        <f>+VLOOKUP(M13,$Q$7:$R$13,2)</f>
        <v>26</v>
      </c>
      <c r="Q13" s="15">
        <v>7</v>
      </c>
      <c r="R13" s="15">
        <v>24</v>
      </c>
    </row>
    <row r="15" spans="1:18" ht="22.5" x14ac:dyDescent="0.2">
      <c r="E15" s="115" t="s">
        <v>213</v>
      </c>
      <c r="F15" s="115" t="s">
        <v>180</v>
      </c>
      <c r="G15" s="115" t="s">
        <v>1346</v>
      </c>
      <c r="H15" s="115" t="s">
        <v>1347</v>
      </c>
      <c r="I15" s="116" t="s">
        <v>1348</v>
      </c>
      <c r="J15" s="117"/>
      <c r="K15" s="117"/>
      <c r="L15" s="118" t="s">
        <v>210</v>
      </c>
      <c r="M15" s="116"/>
    </row>
    <row r="16" spans="1:18" x14ac:dyDescent="0.2">
      <c r="E16" s="15" t="s">
        <v>1535</v>
      </c>
      <c r="F16" s="15" t="s">
        <v>188</v>
      </c>
      <c r="G16" s="15" t="s">
        <v>217</v>
      </c>
      <c r="H16" s="15" t="s">
        <v>122</v>
      </c>
      <c r="I16" s="15">
        <v>1</v>
      </c>
      <c r="L16" s="15">
        <v>64</v>
      </c>
    </row>
    <row r="17" spans="5:12" x14ac:dyDescent="0.2">
      <c r="E17" s="15" t="s">
        <v>2277</v>
      </c>
      <c r="F17" s="15" t="s">
        <v>188</v>
      </c>
      <c r="G17" s="15" t="s">
        <v>217</v>
      </c>
      <c r="H17" s="15" t="s">
        <v>221</v>
      </c>
      <c r="I17" s="15">
        <v>2</v>
      </c>
      <c r="L17" s="15">
        <v>63</v>
      </c>
    </row>
    <row r="18" spans="5:12" x14ac:dyDescent="0.2">
      <c r="E18" s="15" t="s">
        <v>2278</v>
      </c>
      <c r="F18" s="15" t="s">
        <v>188</v>
      </c>
      <c r="G18" s="15" t="s">
        <v>217</v>
      </c>
      <c r="H18" s="15" t="s">
        <v>219</v>
      </c>
      <c r="I18" s="15">
        <v>3</v>
      </c>
      <c r="L18" s="15">
        <v>62</v>
      </c>
    </row>
    <row r="19" spans="5:12" x14ac:dyDescent="0.2">
      <c r="E19" s="15" t="s">
        <v>403</v>
      </c>
      <c r="F19" s="15" t="s">
        <v>194</v>
      </c>
      <c r="G19" s="15" t="s">
        <v>217</v>
      </c>
      <c r="I19" s="15">
        <v>4</v>
      </c>
      <c r="L19" s="15">
        <v>61</v>
      </c>
    </row>
    <row r="20" spans="5:12" x14ac:dyDescent="0.2">
      <c r="E20" s="15" t="s">
        <v>2279</v>
      </c>
      <c r="F20" s="15" t="s">
        <v>188</v>
      </c>
      <c r="G20" s="15" t="s">
        <v>217</v>
      </c>
      <c r="H20" s="15" t="s">
        <v>2280</v>
      </c>
      <c r="I20" s="15">
        <v>5</v>
      </c>
      <c r="L20" s="15">
        <v>60</v>
      </c>
    </row>
    <row r="21" spans="5:12" x14ac:dyDescent="0.2">
      <c r="E21" s="15" t="s">
        <v>1533</v>
      </c>
      <c r="F21" s="15" t="s">
        <v>188</v>
      </c>
      <c r="G21" s="15" t="s">
        <v>1349</v>
      </c>
      <c r="H21" s="15" t="s">
        <v>122</v>
      </c>
      <c r="I21" s="15">
        <v>6</v>
      </c>
      <c r="L21" s="15">
        <v>59</v>
      </c>
    </row>
    <row r="22" spans="5:12" x14ac:dyDescent="0.2">
      <c r="E22" s="15" t="s">
        <v>757</v>
      </c>
      <c r="F22" s="15" t="s">
        <v>188</v>
      </c>
      <c r="G22" s="15" t="s">
        <v>1349</v>
      </c>
      <c r="H22" s="15" t="s">
        <v>122</v>
      </c>
      <c r="I22" s="15">
        <v>7</v>
      </c>
      <c r="L22" s="15">
        <v>58</v>
      </c>
    </row>
    <row r="23" spans="5:12" x14ac:dyDescent="0.2">
      <c r="E23" s="15" t="s">
        <v>2281</v>
      </c>
      <c r="F23" s="15" t="s">
        <v>188</v>
      </c>
      <c r="G23" s="15" t="s">
        <v>217</v>
      </c>
      <c r="H23" s="15" t="s">
        <v>132</v>
      </c>
      <c r="I23" s="15">
        <v>8</v>
      </c>
      <c r="L23" s="15">
        <v>57</v>
      </c>
    </row>
    <row r="24" spans="5:12" x14ac:dyDescent="0.2">
      <c r="E24" s="15" t="s">
        <v>2282</v>
      </c>
      <c r="F24" s="15" t="s">
        <v>188</v>
      </c>
      <c r="G24" s="15" t="s">
        <v>217</v>
      </c>
      <c r="I24" s="15">
        <v>9</v>
      </c>
      <c r="L24" s="15">
        <v>56</v>
      </c>
    </row>
    <row r="25" spans="5:12" x14ac:dyDescent="0.2">
      <c r="E25" s="15" t="s">
        <v>2154</v>
      </c>
      <c r="F25" s="15" t="s">
        <v>188</v>
      </c>
      <c r="G25" s="15" t="s">
        <v>217</v>
      </c>
      <c r="I25" s="15">
        <v>10</v>
      </c>
      <c r="L25" s="15">
        <v>55</v>
      </c>
    </row>
    <row r="26" spans="5:12" x14ac:dyDescent="0.2">
      <c r="E26" s="15" t="s">
        <v>2283</v>
      </c>
      <c r="F26" s="15" t="s">
        <v>188</v>
      </c>
      <c r="G26" s="15" t="s">
        <v>217</v>
      </c>
      <c r="H26" s="15" t="s">
        <v>132</v>
      </c>
      <c r="I26" s="15">
        <v>11</v>
      </c>
      <c r="L26" s="15">
        <v>54</v>
      </c>
    </row>
    <row r="27" spans="5:12" x14ac:dyDescent="0.2">
      <c r="E27" s="15" t="s">
        <v>2284</v>
      </c>
      <c r="F27" s="15" t="s">
        <v>188</v>
      </c>
      <c r="G27" s="15" t="s">
        <v>217</v>
      </c>
      <c r="I27" s="15">
        <v>12</v>
      </c>
      <c r="L27" s="15">
        <v>53</v>
      </c>
    </row>
    <row r="28" spans="5:12" x14ac:dyDescent="0.2">
      <c r="E28" s="15" t="s">
        <v>2285</v>
      </c>
      <c r="F28" s="15" t="s">
        <v>188</v>
      </c>
      <c r="G28" s="15" t="s">
        <v>217</v>
      </c>
      <c r="I28" s="15">
        <v>13</v>
      </c>
      <c r="L28" s="15">
        <v>52</v>
      </c>
    </row>
    <row r="29" spans="5:12" x14ac:dyDescent="0.2">
      <c r="E29" s="15" t="s">
        <v>800</v>
      </c>
      <c r="F29" s="15" t="s">
        <v>188</v>
      </c>
      <c r="G29" s="15" t="s">
        <v>217</v>
      </c>
      <c r="H29" s="15" t="s">
        <v>135</v>
      </c>
      <c r="I29" s="15">
        <v>14</v>
      </c>
      <c r="L29" s="15">
        <v>51</v>
      </c>
    </row>
    <row r="30" spans="5:12" x14ac:dyDescent="0.2">
      <c r="E30" s="15" t="s">
        <v>2286</v>
      </c>
      <c r="F30" s="15" t="s">
        <v>188</v>
      </c>
      <c r="G30" s="15" t="s">
        <v>217</v>
      </c>
      <c r="H30" s="15" t="s">
        <v>122</v>
      </c>
      <c r="I30" s="15">
        <v>15</v>
      </c>
      <c r="L30" s="15">
        <v>50</v>
      </c>
    </row>
    <row r="31" spans="5:12" x14ac:dyDescent="0.2">
      <c r="E31" s="15" t="s">
        <v>2287</v>
      </c>
      <c r="F31" s="15" t="s">
        <v>188</v>
      </c>
      <c r="G31" s="15" t="s">
        <v>217</v>
      </c>
      <c r="H31" s="15" t="s">
        <v>52</v>
      </c>
      <c r="I31" s="15">
        <v>16</v>
      </c>
      <c r="L31" s="15">
        <v>49</v>
      </c>
    </row>
    <row r="32" spans="5:12" x14ac:dyDescent="0.2">
      <c r="E32" s="15" t="s">
        <v>2288</v>
      </c>
      <c r="F32" s="15" t="s">
        <v>188</v>
      </c>
      <c r="G32" s="15" t="s">
        <v>217</v>
      </c>
      <c r="I32" s="15">
        <v>17</v>
      </c>
      <c r="L32" s="15">
        <v>48</v>
      </c>
    </row>
    <row r="33" spans="5:12" x14ac:dyDescent="0.2">
      <c r="E33" s="15" t="s">
        <v>610</v>
      </c>
      <c r="F33" s="15" t="s">
        <v>188</v>
      </c>
      <c r="G33" s="15" t="s">
        <v>217</v>
      </c>
      <c r="H33" s="15" t="s">
        <v>132</v>
      </c>
      <c r="I33" s="15">
        <v>18</v>
      </c>
      <c r="L33" s="15">
        <v>47</v>
      </c>
    </row>
    <row r="34" spans="5:12" x14ac:dyDescent="0.2">
      <c r="E34" s="15" t="s">
        <v>2289</v>
      </c>
      <c r="F34" s="15" t="s">
        <v>188</v>
      </c>
      <c r="G34" s="15" t="s">
        <v>217</v>
      </c>
      <c r="H34" s="15" t="s">
        <v>219</v>
      </c>
      <c r="I34" s="15">
        <v>19</v>
      </c>
      <c r="L34" s="15">
        <v>46</v>
      </c>
    </row>
    <row r="35" spans="5:12" x14ac:dyDescent="0.2">
      <c r="E35" s="15" t="s">
        <v>1498</v>
      </c>
      <c r="F35" s="15" t="s">
        <v>188</v>
      </c>
      <c r="G35" s="15" t="s">
        <v>1349</v>
      </c>
      <c r="H35" s="15" t="s">
        <v>52</v>
      </c>
      <c r="I35" s="15">
        <v>20</v>
      </c>
      <c r="L35" s="15">
        <v>45</v>
      </c>
    </row>
    <row r="36" spans="5:12" x14ac:dyDescent="0.2">
      <c r="E36" s="15" t="s">
        <v>2290</v>
      </c>
      <c r="F36" s="15" t="s">
        <v>188</v>
      </c>
      <c r="G36" s="15" t="s">
        <v>217</v>
      </c>
      <c r="H36" s="15" t="s">
        <v>132</v>
      </c>
      <c r="I36" s="15">
        <v>21</v>
      </c>
      <c r="L36" s="15">
        <v>44</v>
      </c>
    </row>
    <row r="37" spans="5:12" x14ac:dyDescent="0.2">
      <c r="E37" s="15" t="s">
        <v>843</v>
      </c>
      <c r="F37" s="15" t="s">
        <v>188</v>
      </c>
      <c r="G37" s="15" t="s">
        <v>1349</v>
      </c>
      <c r="H37" s="15" t="s">
        <v>219</v>
      </c>
      <c r="I37" s="15">
        <v>22</v>
      </c>
      <c r="L37" s="15">
        <v>43</v>
      </c>
    </row>
    <row r="38" spans="5:12" x14ac:dyDescent="0.2">
      <c r="E38" s="15" t="s">
        <v>2291</v>
      </c>
      <c r="F38" s="15" t="s">
        <v>188</v>
      </c>
      <c r="G38" s="15" t="s">
        <v>217</v>
      </c>
      <c r="H38" s="15" t="s">
        <v>122</v>
      </c>
      <c r="I38" s="15">
        <v>23</v>
      </c>
      <c r="L38" s="15">
        <v>42</v>
      </c>
    </row>
    <row r="39" spans="5:12" x14ac:dyDescent="0.2">
      <c r="E39" s="15" t="s">
        <v>2292</v>
      </c>
      <c r="F39" s="15" t="s">
        <v>188</v>
      </c>
      <c r="G39" s="15" t="s">
        <v>1349</v>
      </c>
      <c r="H39" s="15" t="s">
        <v>29</v>
      </c>
      <c r="I39" s="15">
        <v>24</v>
      </c>
      <c r="L39" s="15">
        <v>41</v>
      </c>
    </row>
    <row r="40" spans="5:12" x14ac:dyDescent="0.2">
      <c r="E40" s="15" t="s">
        <v>1507</v>
      </c>
      <c r="F40" s="15" t="s">
        <v>188</v>
      </c>
      <c r="G40" s="15" t="s">
        <v>217</v>
      </c>
      <c r="H40" s="15" t="s">
        <v>219</v>
      </c>
      <c r="I40" s="15">
        <v>25</v>
      </c>
      <c r="L40" s="15">
        <v>40</v>
      </c>
    </row>
    <row r="41" spans="5:12" x14ac:dyDescent="0.2">
      <c r="E41" s="15" t="s">
        <v>692</v>
      </c>
      <c r="F41" s="15" t="s">
        <v>188</v>
      </c>
      <c r="G41" s="15" t="s">
        <v>1349</v>
      </c>
      <c r="H41" s="15" t="s">
        <v>122</v>
      </c>
      <c r="I41" s="15">
        <v>26</v>
      </c>
      <c r="L41" s="15">
        <v>39</v>
      </c>
    </row>
    <row r="42" spans="5:12" x14ac:dyDescent="0.2">
      <c r="E42" s="15" t="s">
        <v>2293</v>
      </c>
      <c r="F42" s="15" t="s">
        <v>188</v>
      </c>
      <c r="G42" s="15" t="s">
        <v>1349</v>
      </c>
      <c r="H42" s="15" t="s">
        <v>52</v>
      </c>
      <c r="I42" s="15">
        <v>27</v>
      </c>
      <c r="L42" s="15">
        <v>38</v>
      </c>
    </row>
    <row r="43" spans="5:12" x14ac:dyDescent="0.2">
      <c r="E43" s="15" t="s">
        <v>2294</v>
      </c>
      <c r="F43" s="15" t="s">
        <v>188</v>
      </c>
      <c r="G43" s="15" t="s">
        <v>217</v>
      </c>
      <c r="H43" s="15" t="s">
        <v>219</v>
      </c>
      <c r="I43" s="15">
        <v>28</v>
      </c>
      <c r="L43" s="15">
        <v>37</v>
      </c>
    </row>
    <row r="44" spans="5:12" x14ac:dyDescent="0.2">
      <c r="E44" s="15" t="s">
        <v>704</v>
      </c>
      <c r="F44" s="15" t="s">
        <v>194</v>
      </c>
      <c r="G44" s="15" t="s">
        <v>217</v>
      </c>
      <c r="H44" s="15" t="s">
        <v>122</v>
      </c>
      <c r="I44" s="15">
        <v>29</v>
      </c>
      <c r="L44" s="15">
        <v>36</v>
      </c>
    </row>
    <row r="45" spans="5:12" x14ac:dyDescent="0.2">
      <c r="E45" s="15" t="s">
        <v>2295</v>
      </c>
      <c r="F45" s="15" t="s">
        <v>188</v>
      </c>
      <c r="G45" s="15" t="s">
        <v>217</v>
      </c>
      <c r="H45" s="15" t="s">
        <v>132</v>
      </c>
      <c r="I45" s="15">
        <v>30</v>
      </c>
      <c r="L45" s="15">
        <v>35</v>
      </c>
    </row>
    <row r="46" spans="5:12" x14ac:dyDescent="0.2">
      <c r="E46" s="15" t="s">
        <v>2296</v>
      </c>
      <c r="F46" s="15" t="s">
        <v>188</v>
      </c>
      <c r="G46" s="15" t="s">
        <v>217</v>
      </c>
      <c r="H46" s="15" t="s">
        <v>132</v>
      </c>
      <c r="I46" s="15">
        <v>31</v>
      </c>
      <c r="L46" s="15">
        <v>34</v>
      </c>
    </row>
    <row r="47" spans="5:12" x14ac:dyDescent="0.2">
      <c r="E47" s="15" t="s">
        <v>317</v>
      </c>
      <c r="F47" s="15" t="s">
        <v>188</v>
      </c>
      <c r="G47" s="15" t="s">
        <v>217</v>
      </c>
      <c r="H47" s="15" t="s">
        <v>122</v>
      </c>
      <c r="I47" s="15">
        <v>32</v>
      </c>
      <c r="L47" s="15">
        <v>33</v>
      </c>
    </row>
    <row r="48" spans="5:12" x14ac:dyDescent="0.2">
      <c r="E48" s="15" t="s">
        <v>1509</v>
      </c>
      <c r="F48" s="15" t="s">
        <v>188</v>
      </c>
      <c r="G48" s="15" t="s">
        <v>1349</v>
      </c>
      <c r="I48" s="15">
        <v>33</v>
      </c>
      <c r="L48" s="15">
        <v>32</v>
      </c>
    </row>
    <row r="49" spans="5:12" x14ac:dyDescent="0.2">
      <c r="E49" s="15" t="s">
        <v>2297</v>
      </c>
      <c r="F49" s="15" t="s">
        <v>194</v>
      </c>
      <c r="G49" s="15" t="s">
        <v>217</v>
      </c>
      <c r="H49" s="15" t="s">
        <v>132</v>
      </c>
      <c r="I49" s="15">
        <v>34</v>
      </c>
      <c r="L49" s="15">
        <v>31</v>
      </c>
    </row>
    <row r="50" spans="5:12" x14ac:dyDescent="0.2">
      <c r="E50" s="15" t="s">
        <v>2298</v>
      </c>
      <c r="F50" s="15" t="s">
        <v>188</v>
      </c>
      <c r="G50" s="15" t="s">
        <v>217</v>
      </c>
      <c r="H50" s="15" t="s">
        <v>132</v>
      </c>
      <c r="I50" s="15">
        <v>35</v>
      </c>
      <c r="L50" s="15">
        <v>30</v>
      </c>
    </row>
    <row r="51" spans="5:12" x14ac:dyDescent="0.2">
      <c r="E51" s="15" t="s">
        <v>1514</v>
      </c>
      <c r="F51" s="15" t="s">
        <v>188</v>
      </c>
      <c r="G51" s="15" t="s">
        <v>1349</v>
      </c>
      <c r="I51" s="15">
        <v>36</v>
      </c>
      <c r="L51" s="15">
        <v>29</v>
      </c>
    </row>
    <row r="52" spans="5:12" x14ac:dyDescent="0.2">
      <c r="E52" s="15" t="s">
        <v>1518</v>
      </c>
      <c r="F52" s="15" t="s">
        <v>194</v>
      </c>
      <c r="G52" s="15" t="s">
        <v>217</v>
      </c>
      <c r="H52" s="15" t="s">
        <v>52</v>
      </c>
      <c r="I52" s="15">
        <v>37</v>
      </c>
      <c r="L52" s="15">
        <v>28</v>
      </c>
    </row>
    <row r="53" spans="5:12" x14ac:dyDescent="0.2">
      <c r="E53" s="15" t="s">
        <v>2299</v>
      </c>
      <c r="F53" s="15" t="s">
        <v>188</v>
      </c>
      <c r="G53" s="15" t="s">
        <v>217</v>
      </c>
      <c r="H53" s="15" t="s">
        <v>122</v>
      </c>
      <c r="I53" s="15">
        <v>38</v>
      </c>
      <c r="L53" s="15">
        <v>27</v>
      </c>
    </row>
    <row r="54" spans="5:12" x14ac:dyDescent="0.2">
      <c r="E54" s="15" t="s">
        <v>2201</v>
      </c>
      <c r="F54" s="15" t="s">
        <v>194</v>
      </c>
      <c r="G54" s="15" t="s">
        <v>1349</v>
      </c>
      <c r="H54" s="15" t="s">
        <v>132</v>
      </c>
      <c r="I54" s="15">
        <v>39</v>
      </c>
      <c r="L54" s="15">
        <v>26</v>
      </c>
    </row>
    <row r="55" spans="5:12" x14ac:dyDescent="0.2">
      <c r="E55" s="15" t="s">
        <v>248</v>
      </c>
      <c r="F55" s="15" t="s">
        <v>194</v>
      </c>
      <c r="G55" s="15" t="s">
        <v>217</v>
      </c>
      <c r="H55" s="15" t="s">
        <v>132</v>
      </c>
      <c r="I55" s="15">
        <v>40</v>
      </c>
      <c r="L55" s="15">
        <v>25</v>
      </c>
    </row>
    <row r="56" spans="5:12" x14ac:dyDescent="0.2">
      <c r="E56" s="15" t="s">
        <v>2290</v>
      </c>
      <c r="F56" s="15" t="s">
        <v>188</v>
      </c>
      <c r="G56" s="15" t="s">
        <v>217</v>
      </c>
      <c r="H56" s="15" t="s">
        <v>132</v>
      </c>
      <c r="I56" s="15">
        <v>21</v>
      </c>
      <c r="L56" s="15">
        <v>24</v>
      </c>
    </row>
    <row r="57" spans="5:12" x14ac:dyDescent="0.2">
      <c r="E57" s="15" t="s">
        <v>843</v>
      </c>
      <c r="F57" s="15" t="s">
        <v>188</v>
      </c>
      <c r="G57" s="15" t="s">
        <v>1349</v>
      </c>
      <c r="H57" s="15" t="s">
        <v>219</v>
      </c>
      <c r="I57" s="15">
        <v>22</v>
      </c>
      <c r="L57" s="15">
        <v>23</v>
      </c>
    </row>
    <row r="58" spans="5:12" x14ac:dyDescent="0.2">
      <c r="E58" s="15" t="s">
        <v>2291</v>
      </c>
      <c r="F58" s="15" t="s">
        <v>188</v>
      </c>
      <c r="G58" s="15" t="s">
        <v>217</v>
      </c>
      <c r="H58" s="15" t="s">
        <v>122</v>
      </c>
      <c r="I58" s="15">
        <v>23</v>
      </c>
      <c r="L58" s="15">
        <v>22</v>
      </c>
    </row>
    <row r="59" spans="5:12" x14ac:dyDescent="0.2">
      <c r="E59" s="15" t="s">
        <v>2292</v>
      </c>
      <c r="F59" s="15" t="s">
        <v>188</v>
      </c>
      <c r="G59" s="15" t="s">
        <v>1349</v>
      </c>
      <c r="H59" s="15" t="s">
        <v>29</v>
      </c>
      <c r="I59" s="15">
        <v>24</v>
      </c>
      <c r="L59" s="15">
        <v>21</v>
      </c>
    </row>
    <row r="60" spans="5:12" x14ac:dyDescent="0.2">
      <c r="E60" s="15" t="s">
        <v>1507</v>
      </c>
      <c r="F60" s="15" t="s">
        <v>188</v>
      </c>
      <c r="G60" s="15" t="s">
        <v>217</v>
      </c>
      <c r="H60" s="15" t="s">
        <v>219</v>
      </c>
      <c r="I60" s="15">
        <v>25</v>
      </c>
      <c r="L60" s="15">
        <v>20</v>
      </c>
    </row>
    <row r="61" spans="5:12" x14ac:dyDescent="0.2">
      <c r="E61" s="15" t="s">
        <v>692</v>
      </c>
      <c r="F61" s="15" t="s">
        <v>188</v>
      </c>
      <c r="G61" s="15" t="s">
        <v>1349</v>
      </c>
      <c r="H61" s="15" t="s">
        <v>122</v>
      </c>
      <c r="I61" s="15">
        <v>26</v>
      </c>
      <c r="L61" s="15">
        <v>19</v>
      </c>
    </row>
    <row r="62" spans="5:12" x14ac:dyDescent="0.2">
      <c r="E62" s="15" t="s">
        <v>2293</v>
      </c>
      <c r="F62" s="15" t="s">
        <v>188</v>
      </c>
      <c r="G62" s="15" t="s">
        <v>1349</v>
      </c>
      <c r="H62" s="15" t="s">
        <v>52</v>
      </c>
      <c r="I62" s="15">
        <v>27</v>
      </c>
      <c r="L62" s="15">
        <v>18</v>
      </c>
    </row>
    <row r="63" spans="5:12" x14ac:dyDescent="0.2">
      <c r="E63" s="15" t="s">
        <v>2294</v>
      </c>
      <c r="F63" s="15" t="s">
        <v>188</v>
      </c>
      <c r="G63" s="15" t="s">
        <v>217</v>
      </c>
      <c r="H63" s="15" t="s">
        <v>219</v>
      </c>
      <c r="I63" s="15">
        <v>28</v>
      </c>
      <c r="L63" s="15">
        <v>17</v>
      </c>
    </row>
    <row r="64" spans="5:12" x14ac:dyDescent="0.2">
      <c r="E64" s="15" t="s">
        <v>704</v>
      </c>
      <c r="F64" s="15" t="s">
        <v>194</v>
      </c>
      <c r="G64" s="15" t="s">
        <v>217</v>
      </c>
      <c r="H64" s="15" t="s">
        <v>122</v>
      </c>
      <c r="I64" s="15">
        <v>29</v>
      </c>
      <c r="L64" s="15">
        <v>16</v>
      </c>
    </row>
    <row r="65" spans="5:12" x14ac:dyDescent="0.2">
      <c r="E65" s="15" t="s">
        <v>2295</v>
      </c>
      <c r="F65" s="15" t="s">
        <v>188</v>
      </c>
      <c r="G65" s="15" t="s">
        <v>217</v>
      </c>
      <c r="H65" s="15" t="s">
        <v>132</v>
      </c>
      <c r="I65" s="15">
        <v>30</v>
      </c>
      <c r="L65" s="15">
        <v>15</v>
      </c>
    </row>
    <row r="66" spans="5:12" x14ac:dyDescent="0.2">
      <c r="E66" s="15" t="s">
        <v>2296</v>
      </c>
      <c r="F66" s="15" t="s">
        <v>188</v>
      </c>
      <c r="G66" s="15" t="s">
        <v>217</v>
      </c>
      <c r="H66" s="15" t="s">
        <v>132</v>
      </c>
      <c r="I66" s="15">
        <v>31</v>
      </c>
      <c r="L66" s="15">
        <v>14</v>
      </c>
    </row>
    <row r="67" spans="5:12" x14ac:dyDescent="0.2">
      <c r="E67" s="15" t="s">
        <v>317</v>
      </c>
      <c r="F67" s="15" t="s">
        <v>188</v>
      </c>
      <c r="G67" s="15" t="s">
        <v>217</v>
      </c>
      <c r="H67" s="15" t="s">
        <v>122</v>
      </c>
      <c r="I67" s="15">
        <v>32</v>
      </c>
      <c r="L67" s="15">
        <v>13</v>
      </c>
    </row>
    <row r="68" spans="5:12" x14ac:dyDescent="0.2">
      <c r="E68" s="15" t="s">
        <v>1509</v>
      </c>
      <c r="F68" s="15" t="s">
        <v>188</v>
      </c>
      <c r="G68" s="15" t="s">
        <v>1349</v>
      </c>
      <c r="I68" s="15">
        <v>33</v>
      </c>
      <c r="L68" s="15">
        <v>12</v>
      </c>
    </row>
    <row r="69" spans="5:12" x14ac:dyDescent="0.2">
      <c r="E69" s="15" t="s">
        <v>2297</v>
      </c>
      <c r="F69" s="15" t="s">
        <v>194</v>
      </c>
      <c r="G69" s="15" t="s">
        <v>217</v>
      </c>
      <c r="H69" s="15" t="s">
        <v>132</v>
      </c>
      <c r="I69" s="15">
        <v>34</v>
      </c>
      <c r="L69" s="15">
        <v>11</v>
      </c>
    </row>
    <row r="70" spans="5:12" x14ac:dyDescent="0.2">
      <c r="E70" s="15" t="s">
        <v>2298</v>
      </c>
      <c r="F70" s="15" t="s">
        <v>188</v>
      </c>
      <c r="G70" s="15" t="s">
        <v>217</v>
      </c>
      <c r="H70" s="15" t="s">
        <v>132</v>
      </c>
      <c r="I70" s="15">
        <v>35</v>
      </c>
      <c r="L70" s="15">
        <v>10</v>
      </c>
    </row>
    <row r="71" spans="5:12" x14ac:dyDescent="0.2">
      <c r="E71" s="15" t="s">
        <v>1514</v>
      </c>
      <c r="F71" s="15" t="s">
        <v>188</v>
      </c>
      <c r="G71" s="15" t="s">
        <v>1349</v>
      </c>
      <c r="I71" s="15">
        <v>36</v>
      </c>
      <c r="L71" s="15">
        <v>9</v>
      </c>
    </row>
    <row r="72" spans="5:12" x14ac:dyDescent="0.2">
      <c r="E72" s="15" t="s">
        <v>1518</v>
      </c>
      <c r="F72" s="15" t="s">
        <v>194</v>
      </c>
      <c r="G72" s="15" t="s">
        <v>217</v>
      </c>
      <c r="H72" s="15" t="s">
        <v>52</v>
      </c>
      <c r="I72" s="15">
        <v>37</v>
      </c>
      <c r="L72" s="15">
        <v>8</v>
      </c>
    </row>
    <row r="73" spans="5:12" x14ac:dyDescent="0.2">
      <c r="E73" s="15" t="s">
        <v>2299</v>
      </c>
      <c r="F73" s="15" t="s">
        <v>188</v>
      </c>
      <c r="G73" s="15" t="s">
        <v>217</v>
      </c>
      <c r="H73" s="15" t="s">
        <v>122</v>
      </c>
      <c r="I73" s="15">
        <v>38</v>
      </c>
      <c r="L73" s="15">
        <v>7</v>
      </c>
    </row>
    <row r="74" spans="5:12" x14ac:dyDescent="0.2">
      <c r="E74" s="15" t="s">
        <v>2201</v>
      </c>
      <c r="F74" s="15" t="s">
        <v>194</v>
      </c>
      <c r="G74" s="15" t="s">
        <v>1349</v>
      </c>
      <c r="H74" s="15" t="s">
        <v>132</v>
      </c>
      <c r="I74" s="15">
        <v>39</v>
      </c>
      <c r="L74" s="15">
        <v>6</v>
      </c>
    </row>
    <row r="75" spans="5:12" x14ac:dyDescent="0.2">
      <c r="E75" s="15" t="s">
        <v>248</v>
      </c>
      <c r="F75" s="15" t="s">
        <v>194</v>
      </c>
      <c r="G75" s="15" t="s">
        <v>217</v>
      </c>
      <c r="H75" s="15" t="s">
        <v>132</v>
      </c>
      <c r="I75" s="15">
        <v>40</v>
      </c>
      <c r="L75" s="15">
        <v>5</v>
      </c>
    </row>
    <row r="76" spans="5:12" x14ac:dyDescent="0.2">
      <c r="E76" s="15" t="s">
        <v>2300</v>
      </c>
      <c r="F76" s="15" t="s">
        <v>188</v>
      </c>
      <c r="G76" s="15" t="s">
        <v>217</v>
      </c>
      <c r="I76" s="15">
        <v>61</v>
      </c>
      <c r="L76" s="15">
        <v>4</v>
      </c>
    </row>
    <row r="77" spans="5:12" x14ac:dyDescent="0.2">
      <c r="E77" s="15" t="s">
        <v>2301</v>
      </c>
      <c r="F77" s="15" t="s">
        <v>188</v>
      </c>
      <c r="G77" s="15" t="s">
        <v>217</v>
      </c>
      <c r="H77" s="15" t="s">
        <v>238</v>
      </c>
      <c r="I77" s="15">
        <v>62</v>
      </c>
      <c r="L77" s="15">
        <v>3</v>
      </c>
    </row>
    <row r="78" spans="5:12" x14ac:dyDescent="0.2">
      <c r="E78" s="15" t="s">
        <v>2302</v>
      </c>
      <c r="F78" s="15" t="s">
        <v>194</v>
      </c>
      <c r="G78" s="15" t="s">
        <v>217</v>
      </c>
      <c r="H78" s="15" t="s">
        <v>219</v>
      </c>
      <c r="I78" s="15">
        <v>63</v>
      </c>
      <c r="L78" s="15">
        <v>2</v>
      </c>
    </row>
    <row r="79" spans="5:12" x14ac:dyDescent="0.2">
      <c r="E79" s="15" t="s">
        <v>2303</v>
      </c>
      <c r="F79" s="15" t="s">
        <v>188</v>
      </c>
      <c r="G79" s="15" t="s">
        <v>217</v>
      </c>
      <c r="I79" s="15">
        <v>64</v>
      </c>
      <c r="L79" s="15">
        <v>1</v>
      </c>
    </row>
  </sheetData>
  <autoFilter ref="E15:L79"/>
  <mergeCells count="3">
    <mergeCell ref="H5:H6"/>
    <mergeCell ref="I5:K5"/>
    <mergeCell ref="L5:N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84"/>
  <sheetViews>
    <sheetView workbookViewId="0">
      <pane ySplit="18" topLeftCell="A19" activePane="bottomLeft" state="frozenSplit"/>
      <selection pane="bottomLeft" activeCell="J3" sqref="J3:J17"/>
    </sheetView>
  </sheetViews>
  <sheetFormatPr defaultRowHeight="12.75" x14ac:dyDescent="0.2"/>
  <cols>
    <col min="1" max="1" width="23.28515625" style="15" bestFit="1" customWidth="1"/>
    <col min="2" max="2" width="9.7109375" style="15" bestFit="1" customWidth="1"/>
    <col min="3" max="3" width="5" style="15" bestFit="1" customWidth="1"/>
    <col min="4" max="4" width="33.28515625" style="15" bestFit="1" customWidth="1"/>
    <col min="5" max="5" width="9.5703125" style="15" bestFit="1" customWidth="1"/>
    <col min="6" max="6" width="6.140625" style="15" bestFit="1" customWidth="1"/>
    <col min="7" max="7" width="9.5703125" style="15" bestFit="1" customWidth="1"/>
    <col min="8" max="8" width="12" style="15" bestFit="1" customWidth="1"/>
    <col min="9" max="9" width="9.5703125" style="15" bestFit="1" customWidth="1"/>
    <col min="10" max="10" width="6.5703125" style="15" bestFit="1" customWidth="1"/>
    <col min="11" max="13" width="9.140625" style="15"/>
    <col min="14" max="15" width="3" style="15" bestFit="1" customWidth="1"/>
    <col min="16" max="16384" width="9.140625" style="15"/>
  </cols>
  <sheetData>
    <row r="1" spans="4:15" x14ac:dyDescent="0.2">
      <c r="D1" s="98" t="s">
        <v>179</v>
      </c>
      <c r="E1" s="99" t="s">
        <v>209</v>
      </c>
      <c r="F1" s="100"/>
      <c r="G1" s="100"/>
      <c r="H1" s="99" t="s">
        <v>210</v>
      </c>
      <c r="I1" s="100"/>
      <c r="J1" s="100"/>
    </row>
    <row r="2" spans="4:15" x14ac:dyDescent="0.2">
      <c r="D2" s="98"/>
      <c r="E2" s="87" t="s">
        <v>211</v>
      </c>
      <c r="F2" s="87" t="s">
        <v>252</v>
      </c>
      <c r="G2" s="87" t="s">
        <v>212</v>
      </c>
      <c r="H2" s="87" t="s">
        <v>211</v>
      </c>
      <c r="I2" s="87" t="s">
        <v>252</v>
      </c>
      <c r="J2" s="87" t="s">
        <v>212</v>
      </c>
    </row>
    <row r="3" spans="4:15" x14ac:dyDescent="0.2">
      <c r="D3" s="141" t="s">
        <v>70</v>
      </c>
      <c r="E3" s="21">
        <f>+E38+E40+E48+E60+E61</f>
        <v>157</v>
      </c>
      <c r="F3" s="29">
        <f>+RANK(E3,$E$3:$E$17,1)</f>
        <v>3</v>
      </c>
      <c r="G3" s="66">
        <f>+VLOOKUP(F3,$N$3:$O$17,2)</f>
        <v>28</v>
      </c>
      <c r="H3" s="21">
        <f>+H38+H40+H48+H60+H61+H67+H83+H85+H97+H102+H114+H131</f>
        <v>1294</v>
      </c>
      <c r="I3" s="29">
        <f>+RANK(H3,$H$3:$H$17)</f>
        <v>3</v>
      </c>
      <c r="J3" s="66">
        <f>+VLOOKUP(I3,$N$3:$O$17,2)</f>
        <v>28</v>
      </c>
      <c r="N3" s="29">
        <v>1</v>
      </c>
      <c r="O3" s="29">
        <v>30</v>
      </c>
    </row>
    <row r="4" spans="4:15" x14ac:dyDescent="0.2">
      <c r="D4" s="141" t="s">
        <v>122</v>
      </c>
      <c r="E4" s="21">
        <f>+E31+E35+E41+E43+E56</f>
        <v>116</v>
      </c>
      <c r="F4" s="29">
        <f t="shared" ref="F4:F17" si="0">+RANK(E4,$E$3:$E$17,1)</f>
        <v>1</v>
      </c>
      <c r="G4" s="66">
        <f>+VLOOKUP(F4,$N$3:$O$17,2)</f>
        <v>30</v>
      </c>
      <c r="H4" s="21">
        <f>+H31+H35+H41+H43+H52+H56+H63+H75+H78+H86+H90+H96+H113+H130+H139+H145+H147+H172</f>
        <v>1738</v>
      </c>
      <c r="I4" s="29">
        <f t="shared" ref="I4:I17" si="1">+RANK(H4,$H$3:$H$17)</f>
        <v>2</v>
      </c>
      <c r="J4" s="66">
        <f>+VLOOKUP(I4,$N$3:$O$17,2)</f>
        <v>29</v>
      </c>
      <c r="N4" s="29">
        <v>2</v>
      </c>
      <c r="O4" s="29">
        <v>29</v>
      </c>
    </row>
    <row r="5" spans="4:15" x14ac:dyDescent="0.2">
      <c r="D5" s="141" t="s">
        <v>216</v>
      </c>
      <c r="E5" s="21"/>
      <c r="F5" s="29" t="e">
        <f t="shared" si="0"/>
        <v>#N/A</v>
      </c>
      <c r="G5" s="66" t="e">
        <f>+VLOOKUP(F5,$N$3:$O$17,2)</f>
        <v>#N/A</v>
      </c>
      <c r="H5" s="21">
        <f>+H22+H127</f>
        <v>221</v>
      </c>
      <c r="I5" s="29">
        <f t="shared" si="1"/>
        <v>9</v>
      </c>
      <c r="J5" s="66">
        <f>+VLOOKUP(I5,$N$3:$O$17,2)</f>
        <v>22</v>
      </c>
      <c r="N5" s="29">
        <v>3</v>
      </c>
      <c r="O5" s="29">
        <v>28</v>
      </c>
    </row>
    <row r="6" spans="4:15" x14ac:dyDescent="0.2">
      <c r="D6" s="141" t="s">
        <v>51</v>
      </c>
      <c r="E6" s="21">
        <f>+E28+E39+E51+E69+E109</f>
        <v>206</v>
      </c>
      <c r="F6" s="29">
        <f t="shared" si="0"/>
        <v>4</v>
      </c>
      <c r="G6" s="66">
        <f>+VLOOKUP(F6,$N$3:$O$17,2)</f>
        <v>27</v>
      </c>
      <c r="H6" s="21">
        <f>+H28+H39+H51+H69+H109+H160</f>
        <v>654</v>
      </c>
      <c r="I6" s="29">
        <f t="shared" si="1"/>
        <v>6</v>
      </c>
      <c r="J6" s="66">
        <f>+VLOOKUP(I6,$N$3:$O$17,2)</f>
        <v>25</v>
      </c>
      <c r="N6" s="29">
        <v>4</v>
      </c>
      <c r="O6" s="29">
        <v>27</v>
      </c>
    </row>
    <row r="7" spans="4:15" x14ac:dyDescent="0.2">
      <c r="D7" s="141" t="s">
        <v>132</v>
      </c>
      <c r="E7" s="21">
        <f>+E42+E46+E70+E108+E116</f>
        <v>292</v>
      </c>
      <c r="F7" s="29">
        <f t="shared" si="0"/>
        <v>6</v>
      </c>
      <c r="G7" s="66">
        <f>+VLOOKUP(F7,$N$3:$O$17,2)</f>
        <v>25</v>
      </c>
      <c r="H7" s="21">
        <f>+H42+H46+H70+H108+H116+H122+H132+H142+H152+H154+H166</f>
        <v>785</v>
      </c>
      <c r="I7" s="29">
        <f t="shared" si="1"/>
        <v>5</v>
      </c>
      <c r="J7" s="66">
        <f>+VLOOKUP(I7,$N$3:$O$17,2)</f>
        <v>26</v>
      </c>
      <c r="N7" s="29">
        <v>5</v>
      </c>
      <c r="O7" s="29">
        <v>26</v>
      </c>
    </row>
    <row r="8" spans="4:15" x14ac:dyDescent="0.2">
      <c r="D8" s="141" t="s">
        <v>135</v>
      </c>
      <c r="E8" s="21"/>
      <c r="F8" s="29" t="e">
        <f t="shared" si="0"/>
        <v>#N/A</v>
      </c>
      <c r="G8" s="66" t="e">
        <f>+VLOOKUP(F8,$N$3:$O$17,2)</f>
        <v>#N/A</v>
      </c>
      <c r="H8" s="21">
        <f>+H19</f>
        <v>166</v>
      </c>
      <c r="I8" s="29">
        <f t="shared" si="1"/>
        <v>11</v>
      </c>
      <c r="J8" s="66">
        <f>+VLOOKUP(I8,$N$3:$O$17,2)</f>
        <v>20</v>
      </c>
      <c r="N8" s="29">
        <v>6</v>
      </c>
      <c r="O8" s="29">
        <v>25</v>
      </c>
    </row>
    <row r="9" spans="4:15" x14ac:dyDescent="0.2">
      <c r="D9" s="141" t="s">
        <v>63</v>
      </c>
      <c r="E9" s="21"/>
      <c r="F9" s="29" t="e">
        <f t="shared" si="0"/>
        <v>#N/A</v>
      </c>
      <c r="G9" s="66" t="e">
        <f>+VLOOKUP(F9,$N$3:$O$17,2)</f>
        <v>#N/A</v>
      </c>
      <c r="H9" s="21">
        <f>+H57+H99</f>
        <v>214</v>
      </c>
      <c r="I9" s="29">
        <f t="shared" si="1"/>
        <v>10</v>
      </c>
      <c r="J9" s="66">
        <f>+VLOOKUP(I9,$N$3:$O$17,2)</f>
        <v>21</v>
      </c>
      <c r="N9" s="29">
        <v>7</v>
      </c>
      <c r="O9" s="29">
        <v>24</v>
      </c>
    </row>
    <row r="10" spans="4:15" x14ac:dyDescent="0.2">
      <c r="D10" s="141" t="s">
        <v>88</v>
      </c>
      <c r="E10" s="21"/>
      <c r="F10" s="29" t="e">
        <f t="shared" si="0"/>
        <v>#N/A</v>
      </c>
      <c r="G10" s="66" t="e">
        <f>+VLOOKUP(F10,$N$3:$O$17,2)</f>
        <v>#N/A</v>
      </c>
      <c r="H10" s="21">
        <f>+H24</f>
        <v>161</v>
      </c>
      <c r="I10" s="29">
        <f t="shared" si="1"/>
        <v>12</v>
      </c>
      <c r="J10" s="66">
        <f>+VLOOKUP(I10,$N$3:$O$17,2)</f>
        <v>19</v>
      </c>
      <c r="N10" s="29">
        <v>8</v>
      </c>
      <c r="O10" s="29">
        <v>23</v>
      </c>
    </row>
    <row r="11" spans="4:15" x14ac:dyDescent="0.2">
      <c r="D11" s="141" t="s">
        <v>249</v>
      </c>
      <c r="E11" s="21"/>
      <c r="F11" s="29" t="e">
        <f t="shared" si="0"/>
        <v>#N/A</v>
      </c>
      <c r="G11" s="66" t="e">
        <f>+VLOOKUP(F11,$N$3:$O$17,2)</f>
        <v>#N/A</v>
      </c>
      <c r="H11" s="21">
        <f>+H165</f>
        <v>20</v>
      </c>
      <c r="I11" s="29">
        <f t="shared" si="1"/>
        <v>15</v>
      </c>
      <c r="J11" s="66">
        <f>+VLOOKUP(I11,$N$3:$O$17,2)</f>
        <v>16</v>
      </c>
      <c r="N11" s="29">
        <v>9</v>
      </c>
      <c r="O11" s="29">
        <v>22</v>
      </c>
    </row>
    <row r="12" spans="4:15" x14ac:dyDescent="0.2">
      <c r="D12" s="141" t="s">
        <v>219</v>
      </c>
      <c r="E12" s="21">
        <f>+E33+E59+E68+E76+E120</f>
        <v>266</v>
      </c>
      <c r="F12" s="29">
        <f t="shared" si="0"/>
        <v>5</v>
      </c>
      <c r="G12" s="66">
        <f>+VLOOKUP(F12,$N$3:$O$17,2)</f>
        <v>26</v>
      </c>
      <c r="H12" s="21">
        <f>+H33+H59+H68+H76+H84+H117+H120+H150+H164+H178</f>
        <v>801</v>
      </c>
      <c r="I12" s="29">
        <f t="shared" si="1"/>
        <v>4</v>
      </c>
      <c r="J12" s="66">
        <f>+VLOOKUP(I12,$N$3:$O$17,2)</f>
        <v>27</v>
      </c>
      <c r="N12" s="29">
        <v>10</v>
      </c>
      <c r="O12" s="29">
        <v>21</v>
      </c>
    </row>
    <row r="13" spans="4:15" x14ac:dyDescent="0.2">
      <c r="D13" s="141" t="s">
        <v>139</v>
      </c>
      <c r="E13" s="21">
        <f>+E58+E71+E73+E115+E135</f>
        <v>362</v>
      </c>
      <c r="F13" s="29">
        <f t="shared" si="0"/>
        <v>7</v>
      </c>
      <c r="G13" s="66">
        <f>+VLOOKUP(F13,$N$3:$O$17,2)</f>
        <v>24</v>
      </c>
      <c r="H13" s="21">
        <f>+H58+H71+H73+H115+H135</f>
        <v>473</v>
      </c>
      <c r="I13" s="29">
        <f t="shared" si="1"/>
        <v>7</v>
      </c>
      <c r="J13" s="66">
        <f>+VLOOKUP(I13,$N$3:$O$17,2)</f>
        <v>24</v>
      </c>
      <c r="N13" s="29">
        <v>11</v>
      </c>
      <c r="O13" s="29">
        <v>20</v>
      </c>
    </row>
    <row r="14" spans="4:15" x14ac:dyDescent="0.2">
      <c r="D14" s="141" t="s">
        <v>25</v>
      </c>
      <c r="E14" s="21">
        <f>+E32+E34+E44+E47+E49</f>
        <v>116</v>
      </c>
      <c r="F14" s="29">
        <f t="shared" si="0"/>
        <v>1</v>
      </c>
      <c r="G14" s="66">
        <f>+VLOOKUP(F14,$N$3:$O$17,2)</f>
        <v>30</v>
      </c>
      <c r="H14" s="21">
        <f>+H32+H34+H44+H47+H49+H55+H64+H65+H66+H72+H74+H79+H80+H87+H92+H93+H100+H104+H105+H106+H107+H121+H123+H153+H162+H170+H173+H175+H181+H182</f>
        <v>2555</v>
      </c>
      <c r="I14" s="29">
        <f t="shared" si="1"/>
        <v>1</v>
      </c>
      <c r="J14" s="66">
        <f>+VLOOKUP(I14,$N$3:$O$17,2)</f>
        <v>30</v>
      </c>
      <c r="N14" s="29">
        <v>12</v>
      </c>
      <c r="O14" s="29">
        <v>19</v>
      </c>
    </row>
    <row r="15" spans="4:15" x14ac:dyDescent="0.2">
      <c r="D15" s="141" t="s">
        <v>4</v>
      </c>
      <c r="E15" s="21"/>
      <c r="F15" s="29" t="e">
        <f t="shared" si="0"/>
        <v>#N/A</v>
      </c>
      <c r="G15" s="66" t="e">
        <f>+VLOOKUP(F15,$N$3:$O$17,2)</f>
        <v>#N/A</v>
      </c>
      <c r="H15" s="21">
        <f>+H111</f>
        <v>74</v>
      </c>
      <c r="I15" s="29">
        <f t="shared" si="1"/>
        <v>14</v>
      </c>
      <c r="J15" s="66">
        <f>+VLOOKUP(I15,$N$3:$O$17,2)</f>
        <v>17</v>
      </c>
      <c r="N15" s="29">
        <v>13</v>
      </c>
      <c r="O15" s="29">
        <v>18</v>
      </c>
    </row>
    <row r="16" spans="4:15" x14ac:dyDescent="0.2">
      <c r="D16" s="141" t="s">
        <v>66</v>
      </c>
      <c r="E16" s="21">
        <f>+E25+E81+E110+E144+E176</f>
        <v>446</v>
      </c>
      <c r="F16" s="29">
        <f t="shared" si="0"/>
        <v>8</v>
      </c>
      <c r="G16" s="66">
        <f>+VLOOKUP(F16,$N$3:$O$17,2)</f>
        <v>23</v>
      </c>
      <c r="H16" s="21">
        <f>+H25+H81+H110+H144+H176</f>
        <v>389</v>
      </c>
      <c r="I16" s="29">
        <f t="shared" si="1"/>
        <v>8</v>
      </c>
      <c r="J16" s="66">
        <f>+VLOOKUP(I16,$N$3:$O$17,2)</f>
        <v>23</v>
      </c>
      <c r="N16" s="29">
        <v>14</v>
      </c>
      <c r="O16" s="29">
        <v>17</v>
      </c>
    </row>
    <row r="17" spans="1:15" x14ac:dyDescent="0.2">
      <c r="D17" s="141" t="s">
        <v>151</v>
      </c>
      <c r="E17" s="21"/>
      <c r="F17" s="29" t="e">
        <f t="shared" si="0"/>
        <v>#N/A</v>
      </c>
      <c r="G17" s="66" t="e">
        <f>+VLOOKUP(F17,$N$3:$O$17,2)</f>
        <v>#N/A</v>
      </c>
      <c r="H17" s="21">
        <f>+H88+H126</f>
        <v>156</v>
      </c>
      <c r="I17" s="29">
        <f t="shared" si="1"/>
        <v>13</v>
      </c>
      <c r="J17" s="66">
        <f>+VLOOKUP(I17,$N$3:$O$17,2)</f>
        <v>18</v>
      </c>
      <c r="N17" s="29">
        <v>15</v>
      </c>
      <c r="O17" s="29">
        <v>16</v>
      </c>
    </row>
    <row r="18" spans="1:15" x14ac:dyDescent="0.2">
      <c r="A18" s="15" t="s">
        <v>213</v>
      </c>
      <c r="B18" s="15" t="s">
        <v>181</v>
      </c>
      <c r="C18" s="15" t="s">
        <v>180</v>
      </c>
      <c r="D18" s="15" t="s">
        <v>179</v>
      </c>
      <c r="E18" s="15" t="s">
        <v>177</v>
      </c>
      <c r="H18" s="15" t="s">
        <v>210</v>
      </c>
    </row>
    <row r="19" spans="1:15" hidden="1" x14ac:dyDescent="0.2">
      <c r="A19" s="15" t="s">
        <v>2686</v>
      </c>
      <c r="B19" s="15" t="s">
        <v>217</v>
      </c>
      <c r="C19" s="15" t="s">
        <v>1610</v>
      </c>
      <c r="D19" s="15" t="s">
        <v>135</v>
      </c>
      <c r="E19" s="15">
        <v>1</v>
      </c>
      <c r="H19" s="15">
        <v>166</v>
      </c>
    </row>
    <row r="20" spans="1:15" hidden="1" x14ac:dyDescent="0.2">
      <c r="A20" s="15" t="s">
        <v>2687</v>
      </c>
      <c r="B20" s="15" t="s">
        <v>217</v>
      </c>
      <c r="C20" s="15" t="s">
        <v>1610</v>
      </c>
      <c r="E20" s="15">
        <v>2</v>
      </c>
      <c r="H20" s="15">
        <v>165</v>
      </c>
    </row>
    <row r="21" spans="1:15" hidden="1" x14ac:dyDescent="0.2">
      <c r="A21" s="15" t="s">
        <v>2688</v>
      </c>
      <c r="B21" s="15" t="s">
        <v>217</v>
      </c>
      <c r="C21" s="15" t="s">
        <v>1610</v>
      </c>
      <c r="E21" s="15">
        <v>3</v>
      </c>
      <c r="H21" s="15">
        <v>164</v>
      </c>
    </row>
    <row r="22" spans="1:15" hidden="1" x14ac:dyDescent="0.2">
      <c r="A22" s="15" t="s">
        <v>2689</v>
      </c>
      <c r="B22" s="15" t="s">
        <v>217</v>
      </c>
      <c r="C22" s="15" t="s">
        <v>1610</v>
      </c>
      <c r="D22" s="15" t="s">
        <v>216</v>
      </c>
      <c r="E22" s="15">
        <v>4</v>
      </c>
      <c r="H22" s="15">
        <v>163</v>
      </c>
    </row>
    <row r="23" spans="1:15" hidden="1" x14ac:dyDescent="0.2">
      <c r="A23" s="15" t="s">
        <v>390</v>
      </c>
      <c r="B23" s="15" t="s">
        <v>217</v>
      </c>
      <c r="C23" s="15" t="s">
        <v>1610</v>
      </c>
      <c r="E23" s="15">
        <v>5</v>
      </c>
      <c r="H23" s="15">
        <v>162</v>
      </c>
    </row>
    <row r="24" spans="1:15" hidden="1" x14ac:dyDescent="0.2">
      <c r="A24" s="15" t="s">
        <v>2690</v>
      </c>
      <c r="B24" s="15" t="s">
        <v>217</v>
      </c>
      <c r="C24" s="15" t="s">
        <v>1610</v>
      </c>
      <c r="D24" s="15" t="s">
        <v>88</v>
      </c>
      <c r="E24" s="15">
        <v>6</v>
      </c>
      <c r="H24" s="15">
        <v>161</v>
      </c>
    </row>
    <row r="25" spans="1:15" hidden="1" x14ac:dyDescent="0.2">
      <c r="A25" s="15" t="s">
        <v>1531</v>
      </c>
      <c r="B25" s="15" t="s">
        <v>217</v>
      </c>
      <c r="C25" s="15" t="s">
        <v>1610</v>
      </c>
      <c r="D25" s="15" t="s">
        <v>66</v>
      </c>
      <c r="E25" s="15">
        <v>7</v>
      </c>
      <c r="H25" s="15">
        <v>160</v>
      </c>
    </row>
    <row r="26" spans="1:15" hidden="1" x14ac:dyDescent="0.2">
      <c r="A26" s="15" t="s">
        <v>2691</v>
      </c>
      <c r="B26" s="15" t="s">
        <v>217</v>
      </c>
      <c r="C26" s="15" t="s">
        <v>1610</v>
      </c>
      <c r="E26" s="15">
        <v>8</v>
      </c>
      <c r="H26" s="15">
        <v>159</v>
      </c>
    </row>
    <row r="27" spans="1:15" hidden="1" x14ac:dyDescent="0.2">
      <c r="A27" s="15" t="s">
        <v>677</v>
      </c>
      <c r="B27" s="15" t="s">
        <v>217</v>
      </c>
      <c r="C27" s="15" t="s">
        <v>1610</v>
      </c>
      <c r="E27" s="15">
        <v>9</v>
      </c>
      <c r="H27" s="15">
        <v>158</v>
      </c>
    </row>
    <row r="28" spans="1:15" hidden="1" x14ac:dyDescent="0.2">
      <c r="A28" s="15" t="s">
        <v>2692</v>
      </c>
      <c r="B28" s="15" t="s">
        <v>217</v>
      </c>
      <c r="C28" s="15" t="s">
        <v>1610</v>
      </c>
      <c r="D28" s="15" t="s">
        <v>51</v>
      </c>
      <c r="E28" s="15">
        <v>10</v>
      </c>
      <c r="H28" s="15">
        <v>157</v>
      </c>
    </row>
    <row r="29" spans="1:15" hidden="1" x14ac:dyDescent="0.2">
      <c r="A29" s="15" t="s">
        <v>2693</v>
      </c>
      <c r="B29" s="15" t="s">
        <v>217</v>
      </c>
      <c r="C29" s="15" t="s">
        <v>1610</v>
      </c>
      <c r="E29" s="15">
        <v>11</v>
      </c>
      <c r="H29" s="15">
        <v>156</v>
      </c>
    </row>
    <row r="30" spans="1:15" hidden="1" x14ac:dyDescent="0.2">
      <c r="A30" s="15" t="s">
        <v>1363</v>
      </c>
      <c r="B30" s="15" t="s">
        <v>217</v>
      </c>
      <c r="C30" s="15" t="s">
        <v>1610</v>
      </c>
      <c r="E30" s="15">
        <v>12</v>
      </c>
      <c r="H30" s="15">
        <v>155</v>
      </c>
    </row>
    <row r="31" spans="1:15" hidden="1" x14ac:dyDescent="0.2">
      <c r="A31" s="15" t="s">
        <v>1535</v>
      </c>
      <c r="B31" s="15" t="s">
        <v>217</v>
      </c>
      <c r="C31" s="15" t="s">
        <v>1610</v>
      </c>
      <c r="D31" s="15" t="s">
        <v>122</v>
      </c>
      <c r="E31" s="15">
        <v>13</v>
      </c>
      <c r="H31" s="15">
        <v>154</v>
      </c>
    </row>
    <row r="32" spans="1:15" hidden="1" x14ac:dyDescent="0.2">
      <c r="A32" s="15" t="s">
        <v>220</v>
      </c>
      <c r="B32" s="15" t="s">
        <v>217</v>
      </c>
      <c r="C32" s="15" t="s">
        <v>1610</v>
      </c>
      <c r="D32" s="15" t="s">
        <v>25</v>
      </c>
      <c r="E32" s="15">
        <v>14</v>
      </c>
      <c r="H32" s="15">
        <v>153</v>
      </c>
    </row>
    <row r="33" spans="1:8" hidden="1" x14ac:dyDescent="0.2">
      <c r="A33" s="15" t="s">
        <v>2694</v>
      </c>
      <c r="B33" s="15" t="s">
        <v>397</v>
      </c>
      <c r="C33" s="15" t="s">
        <v>1610</v>
      </c>
      <c r="D33" s="15" t="s">
        <v>219</v>
      </c>
      <c r="E33" s="15">
        <v>15</v>
      </c>
      <c r="H33" s="15">
        <v>152</v>
      </c>
    </row>
    <row r="34" spans="1:8" hidden="1" x14ac:dyDescent="0.2">
      <c r="A34" s="15" t="s">
        <v>2695</v>
      </c>
      <c r="B34" s="15" t="s">
        <v>217</v>
      </c>
      <c r="C34" s="15" t="s">
        <v>1616</v>
      </c>
      <c r="D34" s="15" t="s">
        <v>25</v>
      </c>
      <c r="E34" s="15">
        <v>16</v>
      </c>
      <c r="H34" s="15">
        <v>151</v>
      </c>
    </row>
    <row r="35" spans="1:8" hidden="1" x14ac:dyDescent="0.2">
      <c r="A35" s="15" t="s">
        <v>1994</v>
      </c>
      <c r="B35" s="15" t="s">
        <v>397</v>
      </c>
      <c r="C35" s="15" t="s">
        <v>1610</v>
      </c>
      <c r="D35" s="15" t="s">
        <v>122</v>
      </c>
      <c r="E35" s="15">
        <v>17</v>
      </c>
      <c r="H35" s="15">
        <v>150</v>
      </c>
    </row>
    <row r="36" spans="1:8" hidden="1" x14ac:dyDescent="0.2">
      <c r="A36" s="15" t="s">
        <v>2696</v>
      </c>
      <c r="B36" s="15" t="s">
        <v>397</v>
      </c>
      <c r="C36" s="15" t="s">
        <v>1610</v>
      </c>
      <c r="D36" s="15" t="s">
        <v>279</v>
      </c>
      <c r="E36" s="15">
        <v>18</v>
      </c>
      <c r="H36" s="15">
        <v>149</v>
      </c>
    </row>
    <row r="37" spans="1:8" hidden="1" x14ac:dyDescent="0.2">
      <c r="A37" s="15" t="s">
        <v>2697</v>
      </c>
      <c r="B37" s="15" t="s">
        <v>217</v>
      </c>
      <c r="C37" s="15" t="s">
        <v>1610</v>
      </c>
      <c r="E37" s="15">
        <v>19</v>
      </c>
      <c r="H37" s="15">
        <v>148</v>
      </c>
    </row>
    <row r="38" spans="1:8" hidden="1" x14ac:dyDescent="0.2">
      <c r="A38" s="15" t="s">
        <v>424</v>
      </c>
      <c r="B38" s="15" t="s">
        <v>217</v>
      </c>
      <c r="C38" s="15" t="s">
        <v>1616</v>
      </c>
      <c r="D38" s="15" t="s">
        <v>70</v>
      </c>
      <c r="E38" s="15">
        <v>20</v>
      </c>
      <c r="H38" s="15">
        <v>147</v>
      </c>
    </row>
    <row r="39" spans="1:8" hidden="1" x14ac:dyDescent="0.2">
      <c r="A39" s="15" t="s">
        <v>2698</v>
      </c>
      <c r="B39" s="15" t="s">
        <v>217</v>
      </c>
      <c r="C39" s="15" t="s">
        <v>1610</v>
      </c>
      <c r="D39" s="15" t="s">
        <v>51</v>
      </c>
      <c r="E39" s="15">
        <v>21</v>
      </c>
      <c r="H39" s="15">
        <v>146</v>
      </c>
    </row>
    <row r="40" spans="1:8" hidden="1" x14ac:dyDescent="0.2">
      <c r="A40" s="15" t="s">
        <v>761</v>
      </c>
      <c r="B40" s="15" t="s">
        <v>217</v>
      </c>
      <c r="C40" s="15" t="s">
        <v>1610</v>
      </c>
      <c r="D40" s="15" t="s">
        <v>70</v>
      </c>
      <c r="E40" s="15">
        <v>22</v>
      </c>
      <c r="H40" s="15">
        <v>145</v>
      </c>
    </row>
    <row r="41" spans="1:8" hidden="1" x14ac:dyDescent="0.2">
      <c r="A41" s="15" t="s">
        <v>317</v>
      </c>
      <c r="B41" s="15" t="s">
        <v>217</v>
      </c>
      <c r="C41" s="15" t="s">
        <v>1610</v>
      </c>
      <c r="D41" s="15" t="s">
        <v>122</v>
      </c>
      <c r="E41" s="15">
        <v>23</v>
      </c>
      <c r="H41" s="15">
        <v>144</v>
      </c>
    </row>
    <row r="42" spans="1:8" hidden="1" x14ac:dyDescent="0.2">
      <c r="A42" s="15" t="s">
        <v>2298</v>
      </c>
      <c r="B42" s="15" t="s">
        <v>217</v>
      </c>
      <c r="C42" s="15" t="s">
        <v>1610</v>
      </c>
      <c r="D42" s="15" t="s">
        <v>132</v>
      </c>
      <c r="E42" s="15">
        <v>24</v>
      </c>
      <c r="H42" s="15">
        <v>143</v>
      </c>
    </row>
    <row r="43" spans="1:8" hidden="1" x14ac:dyDescent="0.2">
      <c r="A43" s="15" t="s">
        <v>2286</v>
      </c>
      <c r="B43" s="15" t="s">
        <v>217</v>
      </c>
      <c r="C43" s="15" t="s">
        <v>1610</v>
      </c>
      <c r="D43" s="15" t="s">
        <v>122</v>
      </c>
      <c r="E43" s="15">
        <v>25</v>
      </c>
      <c r="H43" s="15">
        <v>142</v>
      </c>
    </row>
    <row r="44" spans="1:8" hidden="1" x14ac:dyDescent="0.2">
      <c r="A44" s="15" t="s">
        <v>224</v>
      </c>
      <c r="B44" s="15" t="s">
        <v>217</v>
      </c>
      <c r="C44" s="15" t="s">
        <v>1610</v>
      </c>
      <c r="D44" s="15" t="s">
        <v>25</v>
      </c>
      <c r="E44" s="15">
        <v>26</v>
      </c>
      <c r="H44" s="15">
        <v>141</v>
      </c>
    </row>
    <row r="45" spans="1:8" hidden="1" x14ac:dyDescent="0.2">
      <c r="A45" s="15" t="s">
        <v>2699</v>
      </c>
      <c r="B45" s="15" t="s">
        <v>397</v>
      </c>
      <c r="C45" s="15" t="s">
        <v>1610</v>
      </c>
      <c r="E45" s="15">
        <v>27</v>
      </c>
      <c r="H45" s="15">
        <v>140</v>
      </c>
    </row>
    <row r="46" spans="1:8" hidden="1" x14ac:dyDescent="0.2">
      <c r="A46" s="15" t="s">
        <v>2297</v>
      </c>
      <c r="B46" s="15" t="s">
        <v>217</v>
      </c>
      <c r="C46" s="15" t="s">
        <v>1616</v>
      </c>
      <c r="D46" s="15" t="s">
        <v>132</v>
      </c>
      <c r="E46" s="15">
        <v>28</v>
      </c>
      <c r="H46" s="15">
        <v>139</v>
      </c>
    </row>
    <row r="47" spans="1:8" hidden="1" x14ac:dyDescent="0.2">
      <c r="A47" s="15" t="s">
        <v>2159</v>
      </c>
      <c r="B47" s="15" t="s">
        <v>217</v>
      </c>
      <c r="C47" s="15" t="s">
        <v>1610</v>
      </c>
      <c r="D47" s="15" t="s">
        <v>25</v>
      </c>
      <c r="E47" s="15">
        <v>29</v>
      </c>
      <c r="H47" s="15">
        <v>138</v>
      </c>
    </row>
    <row r="48" spans="1:8" hidden="1" x14ac:dyDescent="0.2">
      <c r="A48" s="15" t="s">
        <v>2700</v>
      </c>
      <c r="B48" s="15" t="s">
        <v>217</v>
      </c>
      <c r="C48" s="15" t="s">
        <v>1610</v>
      </c>
      <c r="D48" s="15" t="s">
        <v>70</v>
      </c>
      <c r="E48" s="15">
        <v>30</v>
      </c>
      <c r="H48" s="15">
        <v>137</v>
      </c>
    </row>
    <row r="49" spans="1:8" hidden="1" x14ac:dyDescent="0.2">
      <c r="A49" s="15" t="s">
        <v>693</v>
      </c>
      <c r="B49" s="15" t="s">
        <v>397</v>
      </c>
      <c r="C49" s="15" t="s">
        <v>1610</v>
      </c>
      <c r="D49" s="15" t="s">
        <v>25</v>
      </c>
      <c r="E49" s="15">
        <v>31</v>
      </c>
      <c r="H49" s="15">
        <v>136</v>
      </c>
    </row>
    <row r="50" spans="1:8" hidden="1" x14ac:dyDescent="0.2">
      <c r="A50" s="15" t="s">
        <v>2701</v>
      </c>
      <c r="B50" s="15" t="s">
        <v>217</v>
      </c>
      <c r="C50" s="15" t="s">
        <v>1610</v>
      </c>
      <c r="D50" s="15" t="s">
        <v>2702</v>
      </c>
      <c r="E50" s="15">
        <v>32</v>
      </c>
      <c r="H50" s="15">
        <v>135</v>
      </c>
    </row>
    <row r="51" spans="1:8" hidden="1" x14ac:dyDescent="0.2">
      <c r="A51" s="15" t="s">
        <v>2352</v>
      </c>
      <c r="B51" s="15" t="s">
        <v>397</v>
      </c>
      <c r="C51" s="15" t="s">
        <v>1610</v>
      </c>
      <c r="D51" s="15" t="s">
        <v>51</v>
      </c>
      <c r="E51" s="15">
        <v>33</v>
      </c>
      <c r="H51" s="15">
        <v>134</v>
      </c>
    </row>
    <row r="52" spans="1:8" hidden="1" x14ac:dyDescent="0.2">
      <c r="A52" s="15" t="s">
        <v>2291</v>
      </c>
      <c r="B52" s="15" t="s">
        <v>217</v>
      </c>
      <c r="C52" s="15" t="s">
        <v>1610</v>
      </c>
      <c r="D52" s="15" t="s">
        <v>122</v>
      </c>
      <c r="E52" s="15">
        <v>34</v>
      </c>
      <c r="H52" s="15">
        <v>133</v>
      </c>
    </row>
    <row r="53" spans="1:8" hidden="1" x14ac:dyDescent="0.2">
      <c r="A53" s="15" t="s">
        <v>2703</v>
      </c>
      <c r="B53" s="15" t="s">
        <v>397</v>
      </c>
      <c r="C53" s="15" t="s">
        <v>1616</v>
      </c>
      <c r="D53" s="15" t="s">
        <v>2704</v>
      </c>
      <c r="E53" s="15">
        <v>35</v>
      </c>
      <c r="H53" s="15">
        <v>132</v>
      </c>
    </row>
    <row r="54" spans="1:8" hidden="1" x14ac:dyDescent="0.2">
      <c r="A54" s="15" t="s">
        <v>2705</v>
      </c>
      <c r="B54" s="15" t="s">
        <v>397</v>
      </c>
      <c r="C54" s="15" t="s">
        <v>1616</v>
      </c>
      <c r="E54" s="15">
        <v>36</v>
      </c>
      <c r="H54" s="15">
        <v>131</v>
      </c>
    </row>
    <row r="55" spans="1:8" hidden="1" x14ac:dyDescent="0.2">
      <c r="A55" s="15" t="s">
        <v>2179</v>
      </c>
      <c r="B55" s="15" t="s">
        <v>217</v>
      </c>
      <c r="C55" s="15" t="s">
        <v>1610</v>
      </c>
      <c r="D55" s="15" t="s">
        <v>25</v>
      </c>
      <c r="E55" s="15">
        <v>37</v>
      </c>
      <c r="H55" s="15">
        <v>130</v>
      </c>
    </row>
    <row r="56" spans="1:8" hidden="1" x14ac:dyDescent="0.2">
      <c r="A56" s="15" t="s">
        <v>2368</v>
      </c>
      <c r="B56" s="15" t="s">
        <v>217</v>
      </c>
      <c r="C56" s="15" t="s">
        <v>1616</v>
      </c>
      <c r="D56" s="15" t="s">
        <v>122</v>
      </c>
      <c r="E56" s="15">
        <v>38</v>
      </c>
      <c r="H56" s="15">
        <v>129</v>
      </c>
    </row>
    <row r="57" spans="1:8" hidden="1" x14ac:dyDescent="0.2">
      <c r="A57" s="15" t="s">
        <v>2706</v>
      </c>
      <c r="B57" s="15" t="s">
        <v>217</v>
      </c>
      <c r="C57" s="15" t="s">
        <v>1610</v>
      </c>
      <c r="D57" s="15" t="s">
        <v>63</v>
      </c>
      <c r="E57" s="15">
        <v>39</v>
      </c>
      <c r="H57" s="15">
        <v>128</v>
      </c>
    </row>
    <row r="58" spans="1:8" hidden="1" x14ac:dyDescent="0.2">
      <c r="A58" s="15" t="s">
        <v>2588</v>
      </c>
      <c r="B58" s="15" t="s">
        <v>397</v>
      </c>
      <c r="C58" s="15" t="s">
        <v>1610</v>
      </c>
      <c r="D58" s="15" t="s">
        <v>139</v>
      </c>
      <c r="E58" s="15">
        <v>40</v>
      </c>
      <c r="H58" s="15">
        <v>127</v>
      </c>
    </row>
    <row r="59" spans="1:8" hidden="1" x14ac:dyDescent="0.2">
      <c r="A59" s="15" t="s">
        <v>1985</v>
      </c>
      <c r="B59" s="15" t="s">
        <v>397</v>
      </c>
      <c r="C59" s="15" t="s">
        <v>1610</v>
      </c>
      <c r="D59" s="15" t="s">
        <v>219</v>
      </c>
      <c r="E59" s="15">
        <v>41</v>
      </c>
      <c r="H59" s="15">
        <v>126</v>
      </c>
    </row>
    <row r="60" spans="1:8" hidden="1" x14ac:dyDescent="0.2">
      <c r="A60" s="15" t="s">
        <v>313</v>
      </c>
      <c r="B60" s="15" t="s">
        <v>397</v>
      </c>
      <c r="C60" s="15" t="s">
        <v>1610</v>
      </c>
      <c r="D60" s="15" t="s">
        <v>70</v>
      </c>
      <c r="E60" s="15">
        <v>42</v>
      </c>
      <c r="H60" s="15">
        <v>125</v>
      </c>
    </row>
    <row r="61" spans="1:8" hidden="1" x14ac:dyDescent="0.2">
      <c r="A61" s="15" t="s">
        <v>2707</v>
      </c>
      <c r="B61" s="15" t="s">
        <v>217</v>
      </c>
      <c r="C61" s="15" t="s">
        <v>1610</v>
      </c>
      <c r="D61" s="15" t="s">
        <v>70</v>
      </c>
      <c r="E61" s="15">
        <v>43</v>
      </c>
      <c r="H61" s="15">
        <v>124</v>
      </c>
    </row>
    <row r="62" spans="1:8" hidden="1" x14ac:dyDescent="0.2">
      <c r="A62" s="15" t="s">
        <v>2708</v>
      </c>
      <c r="B62" s="15" t="s">
        <v>217</v>
      </c>
      <c r="C62" s="15" t="s">
        <v>1610</v>
      </c>
      <c r="E62" s="15">
        <v>44</v>
      </c>
      <c r="H62" s="15">
        <v>123</v>
      </c>
    </row>
    <row r="63" spans="1:8" hidden="1" x14ac:dyDescent="0.2">
      <c r="A63" s="15" t="s">
        <v>2709</v>
      </c>
      <c r="B63" s="15" t="s">
        <v>397</v>
      </c>
      <c r="C63" s="15" t="s">
        <v>1610</v>
      </c>
      <c r="D63" s="15" t="s">
        <v>122</v>
      </c>
      <c r="E63" s="15">
        <v>45</v>
      </c>
      <c r="H63" s="15">
        <v>122</v>
      </c>
    </row>
    <row r="64" spans="1:8" hidden="1" x14ac:dyDescent="0.2">
      <c r="A64" s="15" t="s">
        <v>2710</v>
      </c>
      <c r="B64" s="15" t="s">
        <v>217</v>
      </c>
      <c r="C64" s="15" t="s">
        <v>1610</v>
      </c>
      <c r="D64" s="15" t="s">
        <v>25</v>
      </c>
      <c r="E64" s="15">
        <v>46</v>
      </c>
      <c r="H64" s="15">
        <v>121</v>
      </c>
    </row>
    <row r="65" spans="1:8" hidden="1" x14ac:dyDescent="0.2">
      <c r="A65" s="15" t="s">
        <v>2711</v>
      </c>
      <c r="B65" s="15" t="s">
        <v>397</v>
      </c>
      <c r="C65" s="15" t="s">
        <v>1610</v>
      </c>
      <c r="D65" s="15" t="s">
        <v>25</v>
      </c>
      <c r="E65" s="15">
        <v>47</v>
      </c>
      <c r="H65" s="15">
        <v>120</v>
      </c>
    </row>
    <row r="66" spans="1:8" hidden="1" x14ac:dyDescent="0.2">
      <c r="A66" s="15" t="s">
        <v>2349</v>
      </c>
      <c r="B66" s="15" t="s">
        <v>217</v>
      </c>
      <c r="C66" s="15" t="s">
        <v>1610</v>
      </c>
      <c r="D66" s="15" t="s">
        <v>25</v>
      </c>
      <c r="E66" s="15">
        <v>48</v>
      </c>
      <c r="H66" s="15">
        <v>119</v>
      </c>
    </row>
    <row r="67" spans="1:8" hidden="1" x14ac:dyDescent="0.2">
      <c r="A67" s="15" t="s">
        <v>2712</v>
      </c>
      <c r="B67" s="15" t="s">
        <v>217</v>
      </c>
      <c r="C67" s="15" t="s">
        <v>1616</v>
      </c>
      <c r="D67" s="15" t="s">
        <v>70</v>
      </c>
      <c r="E67" s="15">
        <v>49</v>
      </c>
      <c r="H67" s="15">
        <v>118</v>
      </c>
    </row>
    <row r="68" spans="1:8" hidden="1" x14ac:dyDescent="0.2">
      <c r="A68" s="15" t="s">
        <v>2713</v>
      </c>
      <c r="B68" s="15" t="s">
        <v>397</v>
      </c>
      <c r="C68" s="15" t="s">
        <v>1610</v>
      </c>
      <c r="D68" s="15" t="s">
        <v>219</v>
      </c>
      <c r="E68" s="15">
        <v>50</v>
      </c>
      <c r="H68" s="15">
        <v>117</v>
      </c>
    </row>
    <row r="69" spans="1:8" hidden="1" x14ac:dyDescent="0.2">
      <c r="A69" s="15" t="s">
        <v>2714</v>
      </c>
      <c r="B69" s="15" t="s">
        <v>217</v>
      </c>
      <c r="C69" s="15" t="s">
        <v>1610</v>
      </c>
      <c r="D69" s="15" t="s">
        <v>51</v>
      </c>
      <c r="E69" s="15">
        <v>51</v>
      </c>
      <c r="H69" s="15">
        <v>116</v>
      </c>
    </row>
    <row r="70" spans="1:8" hidden="1" x14ac:dyDescent="0.2">
      <c r="A70" s="15" t="s">
        <v>2715</v>
      </c>
      <c r="B70" s="15" t="s">
        <v>217</v>
      </c>
      <c r="C70" s="15" t="s">
        <v>1616</v>
      </c>
      <c r="D70" s="15" t="s">
        <v>132</v>
      </c>
      <c r="E70" s="15">
        <v>52</v>
      </c>
      <c r="H70" s="15">
        <v>115</v>
      </c>
    </row>
    <row r="71" spans="1:8" hidden="1" x14ac:dyDescent="0.2">
      <c r="A71" s="15" t="s">
        <v>2716</v>
      </c>
      <c r="B71" s="15" t="s">
        <v>217</v>
      </c>
      <c r="C71" s="15" t="s">
        <v>1610</v>
      </c>
      <c r="D71" s="15" t="s">
        <v>139</v>
      </c>
      <c r="E71" s="15">
        <v>53</v>
      </c>
      <c r="H71" s="15">
        <v>114</v>
      </c>
    </row>
    <row r="72" spans="1:8" hidden="1" x14ac:dyDescent="0.2">
      <c r="A72" s="15" t="s">
        <v>1056</v>
      </c>
      <c r="B72" s="15" t="s">
        <v>397</v>
      </c>
      <c r="C72" s="15" t="s">
        <v>1610</v>
      </c>
      <c r="D72" s="15" t="s">
        <v>25</v>
      </c>
      <c r="E72" s="15">
        <v>54</v>
      </c>
      <c r="H72" s="15">
        <v>113</v>
      </c>
    </row>
    <row r="73" spans="1:8" hidden="1" x14ac:dyDescent="0.2">
      <c r="A73" s="15" t="s">
        <v>1457</v>
      </c>
      <c r="B73" s="15" t="s">
        <v>217</v>
      </c>
      <c r="C73" s="15" t="s">
        <v>1610</v>
      </c>
      <c r="D73" s="15" t="s">
        <v>139</v>
      </c>
      <c r="E73" s="15">
        <v>55</v>
      </c>
      <c r="H73" s="15">
        <v>112</v>
      </c>
    </row>
    <row r="74" spans="1:8" hidden="1" x14ac:dyDescent="0.2">
      <c r="A74" s="15" t="s">
        <v>2717</v>
      </c>
      <c r="B74" s="15" t="s">
        <v>217</v>
      </c>
      <c r="C74" s="15" t="s">
        <v>1616</v>
      </c>
      <c r="D74" s="15" t="s">
        <v>25</v>
      </c>
      <c r="E74" s="15">
        <v>56</v>
      </c>
      <c r="H74" s="15">
        <v>111</v>
      </c>
    </row>
    <row r="75" spans="1:8" hidden="1" x14ac:dyDescent="0.2">
      <c r="A75" s="15" t="s">
        <v>2718</v>
      </c>
      <c r="B75" s="15" t="s">
        <v>397</v>
      </c>
      <c r="C75" s="15" t="s">
        <v>1610</v>
      </c>
      <c r="D75" s="15" t="s">
        <v>122</v>
      </c>
      <c r="E75" s="15">
        <v>57</v>
      </c>
      <c r="H75" s="15">
        <v>110</v>
      </c>
    </row>
    <row r="76" spans="1:8" hidden="1" x14ac:dyDescent="0.2">
      <c r="A76" s="15" t="s">
        <v>2585</v>
      </c>
      <c r="B76" s="15" t="s">
        <v>217</v>
      </c>
      <c r="C76" s="15" t="s">
        <v>1610</v>
      </c>
      <c r="D76" s="15" t="s">
        <v>219</v>
      </c>
      <c r="E76" s="15">
        <v>58</v>
      </c>
      <c r="H76" s="15">
        <v>109</v>
      </c>
    </row>
    <row r="77" spans="1:8" hidden="1" x14ac:dyDescent="0.2">
      <c r="A77" s="15" t="s">
        <v>2719</v>
      </c>
      <c r="B77" s="15" t="s">
        <v>217</v>
      </c>
      <c r="C77" s="15" t="s">
        <v>1610</v>
      </c>
      <c r="E77" s="15">
        <v>59</v>
      </c>
      <c r="H77" s="15">
        <v>108</v>
      </c>
    </row>
    <row r="78" spans="1:8" hidden="1" x14ac:dyDescent="0.2">
      <c r="A78" s="15" t="s">
        <v>2574</v>
      </c>
      <c r="B78" s="15" t="s">
        <v>217</v>
      </c>
      <c r="C78" s="15" t="s">
        <v>1610</v>
      </c>
      <c r="D78" s="15" t="s">
        <v>122</v>
      </c>
      <c r="E78" s="15">
        <v>60</v>
      </c>
      <c r="H78" s="15">
        <v>107</v>
      </c>
    </row>
    <row r="79" spans="1:8" hidden="1" x14ac:dyDescent="0.2">
      <c r="A79" s="15" t="s">
        <v>2720</v>
      </c>
      <c r="B79" s="15" t="s">
        <v>397</v>
      </c>
      <c r="C79" s="15" t="s">
        <v>1616</v>
      </c>
      <c r="D79" s="15" t="s">
        <v>25</v>
      </c>
      <c r="E79" s="15">
        <v>61</v>
      </c>
      <c r="H79" s="15">
        <v>106</v>
      </c>
    </row>
    <row r="80" spans="1:8" hidden="1" x14ac:dyDescent="0.2">
      <c r="A80" s="15" t="s">
        <v>612</v>
      </c>
      <c r="B80" s="15" t="s">
        <v>397</v>
      </c>
      <c r="C80" s="15" t="s">
        <v>1610</v>
      </c>
      <c r="D80" s="15" t="s">
        <v>25</v>
      </c>
      <c r="E80" s="15">
        <v>62</v>
      </c>
      <c r="H80" s="15">
        <v>105</v>
      </c>
    </row>
    <row r="81" spans="1:8" hidden="1" x14ac:dyDescent="0.2">
      <c r="A81" s="15" t="s">
        <v>427</v>
      </c>
      <c r="B81" s="15" t="s">
        <v>217</v>
      </c>
      <c r="C81" s="15" t="s">
        <v>1610</v>
      </c>
      <c r="D81" s="15" t="s">
        <v>66</v>
      </c>
      <c r="E81" s="15">
        <v>63</v>
      </c>
      <c r="H81" s="15">
        <v>104</v>
      </c>
    </row>
    <row r="82" spans="1:8" hidden="1" x14ac:dyDescent="0.2">
      <c r="A82" s="15" t="s">
        <v>2721</v>
      </c>
      <c r="B82" s="15" t="s">
        <v>217</v>
      </c>
      <c r="C82" s="15" t="s">
        <v>1616</v>
      </c>
      <c r="D82" s="15" t="s">
        <v>2722</v>
      </c>
      <c r="E82" s="15">
        <v>64</v>
      </c>
      <c r="H82" s="15">
        <v>103</v>
      </c>
    </row>
    <row r="83" spans="1:8" hidden="1" x14ac:dyDescent="0.2">
      <c r="A83" s="15" t="s">
        <v>2723</v>
      </c>
      <c r="B83" s="15" t="s">
        <v>217</v>
      </c>
      <c r="C83" s="15" t="s">
        <v>1610</v>
      </c>
      <c r="D83" s="15" t="s">
        <v>70</v>
      </c>
      <c r="E83" s="15">
        <v>65</v>
      </c>
      <c r="H83" s="15">
        <v>102</v>
      </c>
    </row>
    <row r="84" spans="1:8" hidden="1" x14ac:dyDescent="0.2">
      <c r="A84" s="15" t="s">
        <v>2555</v>
      </c>
      <c r="B84" s="15" t="s">
        <v>397</v>
      </c>
      <c r="C84" s="15" t="s">
        <v>1610</v>
      </c>
      <c r="D84" s="15" t="s">
        <v>219</v>
      </c>
      <c r="E84" s="15">
        <v>66</v>
      </c>
      <c r="H84" s="15">
        <v>101</v>
      </c>
    </row>
    <row r="85" spans="1:8" hidden="1" x14ac:dyDescent="0.2">
      <c r="A85" s="15" t="s">
        <v>2724</v>
      </c>
      <c r="B85" s="15" t="s">
        <v>217</v>
      </c>
      <c r="C85" s="15" t="s">
        <v>1610</v>
      </c>
      <c r="D85" s="15" t="s">
        <v>70</v>
      </c>
      <c r="E85" s="15">
        <v>67</v>
      </c>
      <c r="H85" s="15">
        <v>100</v>
      </c>
    </row>
    <row r="86" spans="1:8" hidden="1" x14ac:dyDescent="0.2">
      <c r="A86" s="15" t="s">
        <v>1562</v>
      </c>
      <c r="B86" s="15" t="s">
        <v>217</v>
      </c>
      <c r="C86" s="15" t="s">
        <v>1616</v>
      </c>
      <c r="D86" s="15" t="s">
        <v>122</v>
      </c>
      <c r="E86" s="15">
        <v>68</v>
      </c>
      <c r="H86" s="15">
        <v>99</v>
      </c>
    </row>
    <row r="87" spans="1:8" hidden="1" x14ac:dyDescent="0.2">
      <c r="A87" s="15" t="s">
        <v>2725</v>
      </c>
      <c r="B87" s="15" t="s">
        <v>397</v>
      </c>
      <c r="C87" s="15" t="s">
        <v>1610</v>
      </c>
      <c r="D87" s="15" t="s">
        <v>25</v>
      </c>
      <c r="E87" s="15">
        <v>69</v>
      </c>
      <c r="H87" s="15">
        <v>98</v>
      </c>
    </row>
    <row r="88" spans="1:8" x14ac:dyDescent="0.2">
      <c r="A88" s="15" t="s">
        <v>1556</v>
      </c>
      <c r="B88" s="15" t="s">
        <v>217</v>
      </c>
      <c r="C88" s="15" t="s">
        <v>1610</v>
      </c>
      <c r="D88" s="15" t="s">
        <v>151</v>
      </c>
      <c r="E88" s="15">
        <v>70</v>
      </c>
      <c r="H88" s="15">
        <v>97</v>
      </c>
    </row>
    <row r="89" spans="1:8" hidden="1" x14ac:dyDescent="0.2">
      <c r="A89" s="15" t="s">
        <v>1594</v>
      </c>
      <c r="B89" s="15" t="s">
        <v>217</v>
      </c>
      <c r="C89" s="15" t="s">
        <v>1610</v>
      </c>
      <c r="E89" s="15">
        <v>71</v>
      </c>
      <c r="H89" s="15">
        <v>96</v>
      </c>
    </row>
    <row r="90" spans="1:8" hidden="1" x14ac:dyDescent="0.2">
      <c r="A90" s="15" t="s">
        <v>2416</v>
      </c>
      <c r="B90" s="15" t="s">
        <v>217</v>
      </c>
      <c r="C90" s="15" t="s">
        <v>1610</v>
      </c>
      <c r="D90" s="15" t="s">
        <v>122</v>
      </c>
      <c r="E90" s="15">
        <v>72</v>
      </c>
      <c r="H90" s="15">
        <v>95</v>
      </c>
    </row>
    <row r="91" spans="1:8" hidden="1" x14ac:dyDescent="0.2">
      <c r="A91" s="15" t="s">
        <v>2726</v>
      </c>
      <c r="B91" s="15" t="s">
        <v>217</v>
      </c>
      <c r="C91" s="15" t="s">
        <v>1616</v>
      </c>
      <c r="D91" s="15" t="s">
        <v>2727</v>
      </c>
      <c r="E91" s="15">
        <v>73</v>
      </c>
      <c r="H91" s="15">
        <v>94</v>
      </c>
    </row>
    <row r="92" spans="1:8" hidden="1" x14ac:dyDescent="0.2">
      <c r="A92" s="15" t="s">
        <v>2728</v>
      </c>
      <c r="B92" s="15" t="s">
        <v>217</v>
      </c>
      <c r="C92" s="15" t="s">
        <v>1610</v>
      </c>
      <c r="D92" s="15" t="s">
        <v>25</v>
      </c>
      <c r="E92" s="15">
        <v>74</v>
      </c>
      <c r="H92" s="15">
        <v>93</v>
      </c>
    </row>
    <row r="93" spans="1:8" hidden="1" x14ac:dyDescent="0.2">
      <c r="A93" s="15" t="s">
        <v>2729</v>
      </c>
      <c r="B93" s="15" t="s">
        <v>397</v>
      </c>
      <c r="C93" s="15" t="s">
        <v>1610</v>
      </c>
      <c r="D93" s="15" t="s">
        <v>25</v>
      </c>
      <c r="E93" s="15">
        <v>75</v>
      </c>
      <c r="H93" s="15">
        <v>92</v>
      </c>
    </row>
    <row r="94" spans="1:8" hidden="1" x14ac:dyDescent="0.2">
      <c r="A94" s="15" t="s">
        <v>324</v>
      </c>
      <c r="B94" s="15" t="s">
        <v>217</v>
      </c>
      <c r="C94" s="15" t="s">
        <v>1616</v>
      </c>
      <c r="E94" s="15">
        <v>76</v>
      </c>
      <c r="H94" s="15">
        <v>91</v>
      </c>
    </row>
    <row r="95" spans="1:8" hidden="1" x14ac:dyDescent="0.2">
      <c r="A95" s="15" t="s">
        <v>2730</v>
      </c>
      <c r="B95" s="15" t="s">
        <v>217</v>
      </c>
      <c r="C95" s="15" t="s">
        <v>1610</v>
      </c>
      <c r="E95" s="15">
        <v>77</v>
      </c>
      <c r="H95" s="15">
        <v>90</v>
      </c>
    </row>
    <row r="96" spans="1:8" hidden="1" x14ac:dyDescent="0.2">
      <c r="A96" s="15" t="s">
        <v>2731</v>
      </c>
      <c r="B96" s="15" t="s">
        <v>397</v>
      </c>
      <c r="C96" s="15" t="s">
        <v>1610</v>
      </c>
      <c r="D96" s="15" t="s">
        <v>122</v>
      </c>
      <c r="E96" s="15">
        <v>78</v>
      </c>
      <c r="H96" s="15">
        <v>89</v>
      </c>
    </row>
    <row r="97" spans="1:8" hidden="1" x14ac:dyDescent="0.2">
      <c r="A97" s="15" t="s">
        <v>2732</v>
      </c>
      <c r="B97" s="15" t="s">
        <v>217</v>
      </c>
      <c r="C97" s="15" t="s">
        <v>1610</v>
      </c>
      <c r="D97" s="15" t="s">
        <v>70</v>
      </c>
      <c r="E97" s="15">
        <v>79</v>
      </c>
      <c r="H97" s="15">
        <v>88</v>
      </c>
    </row>
    <row r="98" spans="1:8" hidden="1" x14ac:dyDescent="0.2">
      <c r="A98" s="15" t="s">
        <v>1577</v>
      </c>
      <c r="B98" s="15" t="s">
        <v>397</v>
      </c>
      <c r="C98" s="15" t="s">
        <v>1610</v>
      </c>
      <c r="E98" s="15">
        <v>80</v>
      </c>
      <c r="H98" s="15">
        <v>87</v>
      </c>
    </row>
    <row r="99" spans="1:8" hidden="1" x14ac:dyDescent="0.2">
      <c r="A99" s="15" t="s">
        <v>319</v>
      </c>
      <c r="B99" s="15" t="s">
        <v>397</v>
      </c>
      <c r="C99" s="15" t="s">
        <v>1616</v>
      </c>
      <c r="D99" s="15" t="s">
        <v>63</v>
      </c>
      <c r="E99" s="15">
        <v>81</v>
      </c>
      <c r="H99" s="15">
        <v>86</v>
      </c>
    </row>
    <row r="100" spans="1:8" hidden="1" x14ac:dyDescent="0.2">
      <c r="A100" s="15" t="s">
        <v>2623</v>
      </c>
      <c r="B100" s="15" t="s">
        <v>217</v>
      </c>
      <c r="C100" s="15" t="s">
        <v>1616</v>
      </c>
      <c r="D100" s="15" t="s">
        <v>25</v>
      </c>
      <c r="E100" s="15">
        <v>82</v>
      </c>
      <c r="H100" s="15">
        <v>85</v>
      </c>
    </row>
    <row r="101" spans="1:8" hidden="1" x14ac:dyDescent="0.2">
      <c r="A101" s="15" t="s">
        <v>2733</v>
      </c>
      <c r="B101" s="15" t="s">
        <v>217</v>
      </c>
      <c r="C101" s="15" t="s">
        <v>1610</v>
      </c>
      <c r="E101" s="15">
        <v>83</v>
      </c>
      <c r="H101" s="15">
        <v>84</v>
      </c>
    </row>
    <row r="102" spans="1:8" hidden="1" x14ac:dyDescent="0.2">
      <c r="A102" s="15" t="s">
        <v>422</v>
      </c>
      <c r="B102" s="15" t="s">
        <v>217</v>
      </c>
      <c r="C102" s="15" t="s">
        <v>1616</v>
      </c>
      <c r="D102" s="15" t="s">
        <v>70</v>
      </c>
      <c r="E102" s="15">
        <v>84</v>
      </c>
      <c r="H102" s="15">
        <v>83</v>
      </c>
    </row>
    <row r="103" spans="1:8" hidden="1" x14ac:dyDescent="0.2">
      <c r="A103" s="15" t="s">
        <v>2734</v>
      </c>
      <c r="B103" s="15" t="s">
        <v>217</v>
      </c>
      <c r="C103" s="15" t="s">
        <v>1610</v>
      </c>
      <c r="E103" s="15">
        <v>85</v>
      </c>
      <c r="H103" s="15">
        <v>82</v>
      </c>
    </row>
    <row r="104" spans="1:8" hidden="1" x14ac:dyDescent="0.2">
      <c r="A104" s="15" t="s">
        <v>1454</v>
      </c>
      <c r="B104" s="15" t="s">
        <v>217</v>
      </c>
      <c r="C104" s="15" t="s">
        <v>1610</v>
      </c>
      <c r="D104" s="15" t="s">
        <v>25</v>
      </c>
      <c r="E104" s="15">
        <v>86</v>
      </c>
      <c r="H104" s="15">
        <v>81</v>
      </c>
    </row>
    <row r="105" spans="1:8" hidden="1" x14ac:dyDescent="0.2">
      <c r="A105" s="15" t="s">
        <v>2235</v>
      </c>
      <c r="B105" s="15" t="s">
        <v>397</v>
      </c>
      <c r="C105" s="15" t="s">
        <v>1610</v>
      </c>
      <c r="D105" s="15" t="s">
        <v>25</v>
      </c>
      <c r="E105" s="15">
        <v>87</v>
      </c>
      <c r="H105" s="15">
        <v>80</v>
      </c>
    </row>
    <row r="106" spans="1:8" hidden="1" x14ac:dyDescent="0.2">
      <c r="A106" s="15" t="s">
        <v>1568</v>
      </c>
      <c r="B106" s="15" t="s">
        <v>397</v>
      </c>
      <c r="C106" s="15" t="s">
        <v>1610</v>
      </c>
      <c r="D106" s="15" t="s">
        <v>25</v>
      </c>
      <c r="E106" s="15">
        <v>88</v>
      </c>
      <c r="H106" s="15">
        <v>79</v>
      </c>
    </row>
    <row r="107" spans="1:8" hidden="1" x14ac:dyDescent="0.2">
      <c r="A107" s="15" t="s">
        <v>2735</v>
      </c>
      <c r="B107" s="15" t="s">
        <v>397</v>
      </c>
      <c r="C107" s="15" t="s">
        <v>1610</v>
      </c>
      <c r="D107" s="15" t="s">
        <v>25</v>
      </c>
      <c r="E107" s="15">
        <v>89</v>
      </c>
      <c r="H107" s="15">
        <v>78</v>
      </c>
    </row>
    <row r="108" spans="1:8" hidden="1" x14ac:dyDescent="0.2">
      <c r="A108" s="15" t="s">
        <v>1564</v>
      </c>
      <c r="B108" s="15" t="s">
        <v>217</v>
      </c>
      <c r="C108" s="15" t="s">
        <v>1610</v>
      </c>
      <c r="D108" s="15" t="s">
        <v>132</v>
      </c>
      <c r="E108" s="15">
        <v>90</v>
      </c>
      <c r="H108" s="15">
        <v>77</v>
      </c>
    </row>
    <row r="109" spans="1:8" hidden="1" x14ac:dyDescent="0.2">
      <c r="A109" s="15" t="s">
        <v>2451</v>
      </c>
      <c r="B109" s="15" t="s">
        <v>217</v>
      </c>
      <c r="C109" s="15" t="s">
        <v>1616</v>
      </c>
      <c r="D109" s="15" t="s">
        <v>51</v>
      </c>
      <c r="E109" s="15">
        <v>91</v>
      </c>
      <c r="H109" s="15">
        <v>76</v>
      </c>
    </row>
    <row r="110" spans="1:8" hidden="1" x14ac:dyDescent="0.2">
      <c r="A110" s="15" t="s">
        <v>1587</v>
      </c>
      <c r="B110" s="15" t="s">
        <v>397</v>
      </c>
      <c r="C110" s="15" t="s">
        <v>1616</v>
      </c>
      <c r="D110" s="15" t="s">
        <v>66</v>
      </c>
      <c r="E110" s="15">
        <v>92</v>
      </c>
      <c r="H110" s="15">
        <v>75</v>
      </c>
    </row>
    <row r="111" spans="1:8" hidden="1" x14ac:dyDescent="0.2">
      <c r="A111" s="15" t="s">
        <v>2736</v>
      </c>
      <c r="B111" s="15" t="s">
        <v>217</v>
      </c>
      <c r="C111" s="15" t="s">
        <v>1616</v>
      </c>
      <c r="D111" s="15" t="s">
        <v>4</v>
      </c>
      <c r="E111" s="15">
        <v>93</v>
      </c>
      <c r="H111" s="15">
        <v>74</v>
      </c>
    </row>
    <row r="112" spans="1:8" hidden="1" x14ac:dyDescent="0.2">
      <c r="A112" s="15" t="s">
        <v>2737</v>
      </c>
      <c r="B112" s="15" t="s">
        <v>217</v>
      </c>
      <c r="C112" s="15" t="s">
        <v>1616</v>
      </c>
      <c r="E112" s="15">
        <v>94</v>
      </c>
      <c r="H112" s="15">
        <v>73</v>
      </c>
    </row>
    <row r="113" spans="1:8" hidden="1" x14ac:dyDescent="0.2">
      <c r="A113" s="15" t="s">
        <v>2738</v>
      </c>
      <c r="B113" s="15" t="s">
        <v>217</v>
      </c>
      <c r="C113" s="15" t="s">
        <v>1610</v>
      </c>
      <c r="D113" s="15" t="s">
        <v>122</v>
      </c>
      <c r="E113" s="15">
        <v>95</v>
      </c>
      <c r="H113" s="15">
        <v>72</v>
      </c>
    </row>
    <row r="114" spans="1:8" hidden="1" x14ac:dyDescent="0.2">
      <c r="A114" s="15" t="s">
        <v>2739</v>
      </c>
      <c r="B114" s="15" t="s">
        <v>397</v>
      </c>
      <c r="C114" s="15" t="s">
        <v>1610</v>
      </c>
      <c r="D114" s="15" t="s">
        <v>70</v>
      </c>
      <c r="E114" s="15">
        <v>96</v>
      </c>
      <c r="H114" s="15">
        <v>71</v>
      </c>
    </row>
    <row r="115" spans="1:8" hidden="1" x14ac:dyDescent="0.2">
      <c r="A115" s="15" t="s">
        <v>2740</v>
      </c>
      <c r="B115" s="15" t="s">
        <v>397</v>
      </c>
      <c r="C115" s="15" t="s">
        <v>1616</v>
      </c>
      <c r="D115" s="15" t="s">
        <v>139</v>
      </c>
      <c r="E115" s="15">
        <v>97</v>
      </c>
      <c r="H115" s="15">
        <v>70</v>
      </c>
    </row>
    <row r="116" spans="1:8" hidden="1" x14ac:dyDescent="0.2">
      <c r="A116" s="15" t="s">
        <v>2741</v>
      </c>
      <c r="B116" s="15" t="s">
        <v>397</v>
      </c>
      <c r="C116" s="15" t="s">
        <v>1610</v>
      </c>
      <c r="D116" s="15" t="s">
        <v>132</v>
      </c>
      <c r="E116" s="15">
        <v>98</v>
      </c>
      <c r="H116" s="15">
        <v>69</v>
      </c>
    </row>
    <row r="117" spans="1:8" hidden="1" x14ac:dyDescent="0.2">
      <c r="A117" s="15" t="s">
        <v>1573</v>
      </c>
      <c r="B117" s="15" t="s">
        <v>397</v>
      </c>
      <c r="C117" s="15" t="s">
        <v>1610</v>
      </c>
      <c r="D117" s="15" t="s">
        <v>219</v>
      </c>
      <c r="E117" s="15">
        <v>99</v>
      </c>
      <c r="H117" s="15">
        <v>68</v>
      </c>
    </row>
    <row r="118" spans="1:8" hidden="1" x14ac:dyDescent="0.2">
      <c r="A118" s="15" t="s">
        <v>1579</v>
      </c>
      <c r="B118" s="15" t="s">
        <v>397</v>
      </c>
      <c r="C118" s="15" t="s">
        <v>1616</v>
      </c>
      <c r="E118" s="15">
        <v>100</v>
      </c>
      <c r="H118" s="15">
        <v>67</v>
      </c>
    </row>
    <row r="119" spans="1:8" hidden="1" x14ac:dyDescent="0.2">
      <c r="A119" s="15" t="s">
        <v>2742</v>
      </c>
      <c r="B119" s="15" t="s">
        <v>217</v>
      </c>
      <c r="C119" s="15" t="s">
        <v>1610</v>
      </c>
      <c r="E119" s="15">
        <v>101</v>
      </c>
      <c r="H119" s="15">
        <v>66</v>
      </c>
    </row>
    <row r="120" spans="1:8" hidden="1" x14ac:dyDescent="0.2">
      <c r="A120" s="15" t="s">
        <v>2426</v>
      </c>
      <c r="B120" s="15" t="s">
        <v>217</v>
      </c>
      <c r="C120" s="15" t="s">
        <v>1616</v>
      </c>
      <c r="D120" s="15" t="s">
        <v>219</v>
      </c>
      <c r="E120" s="15">
        <v>102</v>
      </c>
      <c r="H120" s="15">
        <v>65</v>
      </c>
    </row>
    <row r="121" spans="1:8" hidden="1" x14ac:dyDescent="0.2">
      <c r="A121" s="15" t="s">
        <v>316</v>
      </c>
      <c r="B121" s="15" t="s">
        <v>397</v>
      </c>
      <c r="C121" s="15" t="s">
        <v>1610</v>
      </c>
      <c r="D121" s="15" t="s">
        <v>25</v>
      </c>
      <c r="E121" s="15">
        <v>103</v>
      </c>
      <c r="H121" s="15">
        <v>64</v>
      </c>
    </row>
    <row r="122" spans="1:8" hidden="1" x14ac:dyDescent="0.2">
      <c r="A122" s="15" t="s">
        <v>2743</v>
      </c>
      <c r="B122" s="15" t="s">
        <v>217</v>
      </c>
      <c r="C122" s="15" t="s">
        <v>1616</v>
      </c>
      <c r="D122" s="15" t="s">
        <v>132</v>
      </c>
      <c r="E122" s="15">
        <v>104</v>
      </c>
      <c r="H122" s="15">
        <v>63</v>
      </c>
    </row>
    <row r="123" spans="1:8" hidden="1" x14ac:dyDescent="0.2">
      <c r="A123" s="15" t="s">
        <v>944</v>
      </c>
      <c r="B123" s="15" t="s">
        <v>397</v>
      </c>
      <c r="C123" s="15" t="s">
        <v>1610</v>
      </c>
      <c r="D123" s="15" t="s">
        <v>25</v>
      </c>
      <c r="E123" s="15">
        <v>105</v>
      </c>
      <c r="H123" s="15">
        <v>62</v>
      </c>
    </row>
    <row r="124" spans="1:8" hidden="1" x14ac:dyDescent="0.2">
      <c r="A124" s="15" t="s">
        <v>2744</v>
      </c>
      <c r="B124" s="15" t="s">
        <v>217</v>
      </c>
      <c r="C124" s="15" t="s">
        <v>1610</v>
      </c>
      <c r="E124" s="15">
        <v>106</v>
      </c>
      <c r="H124" s="15">
        <v>61</v>
      </c>
    </row>
    <row r="125" spans="1:8" hidden="1" x14ac:dyDescent="0.2">
      <c r="A125" s="15" t="s">
        <v>2745</v>
      </c>
      <c r="B125" s="15" t="s">
        <v>217</v>
      </c>
      <c r="C125" s="15" t="s">
        <v>1610</v>
      </c>
      <c r="E125" s="15">
        <v>107</v>
      </c>
      <c r="H125" s="15">
        <v>60</v>
      </c>
    </row>
    <row r="126" spans="1:8" x14ac:dyDescent="0.2">
      <c r="A126" s="15" t="s">
        <v>1590</v>
      </c>
      <c r="B126" s="15" t="s">
        <v>217</v>
      </c>
      <c r="C126" s="15" t="s">
        <v>1610</v>
      </c>
      <c r="D126" s="15" t="s">
        <v>151</v>
      </c>
      <c r="E126" s="15">
        <v>108</v>
      </c>
      <c r="H126" s="15">
        <v>59</v>
      </c>
    </row>
    <row r="127" spans="1:8" hidden="1" x14ac:dyDescent="0.2">
      <c r="A127" s="15" t="s">
        <v>2746</v>
      </c>
      <c r="B127" s="15" t="s">
        <v>217</v>
      </c>
      <c r="C127" s="15" t="s">
        <v>1610</v>
      </c>
      <c r="D127" s="15" t="s">
        <v>192</v>
      </c>
      <c r="E127" s="15">
        <v>109</v>
      </c>
      <c r="H127" s="15">
        <v>58</v>
      </c>
    </row>
    <row r="128" spans="1:8" hidden="1" x14ac:dyDescent="0.2">
      <c r="A128" s="15" t="s">
        <v>2747</v>
      </c>
      <c r="B128" s="15" t="s">
        <v>217</v>
      </c>
      <c r="C128" s="15" t="s">
        <v>1610</v>
      </c>
      <c r="E128" s="15">
        <v>110</v>
      </c>
      <c r="H128" s="15">
        <v>57</v>
      </c>
    </row>
    <row r="129" spans="1:8" hidden="1" x14ac:dyDescent="0.2">
      <c r="A129" s="15" t="s">
        <v>2748</v>
      </c>
      <c r="B129" s="15" t="s">
        <v>217</v>
      </c>
      <c r="C129" s="15" t="s">
        <v>1610</v>
      </c>
      <c r="E129" s="15">
        <v>111</v>
      </c>
      <c r="H129" s="15">
        <v>56</v>
      </c>
    </row>
    <row r="130" spans="1:8" hidden="1" x14ac:dyDescent="0.2">
      <c r="A130" s="15" t="s">
        <v>2749</v>
      </c>
      <c r="B130" s="15" t="s">
        <v>217</v>
      </c>
      <c r="C130" s="15" t="s">
        <v>1616</v>
      </c>
      <c r="D130" s="15" t="s">
        <v>122</v>
      </c>
      <c r="E130" s="15">
        <v>112</v>
      </c>
      <c r="H130" s="15">
        <v>55</v>
      </c>
    </row>
    <row r="131" spans="1:8" hidden="1" x14ac:dyDescent="0.2">
      <c r="A131" s="15" t="s">
        <v>2750</v>
      </c>
      <c r="B131" s="15" t="s">
        <v>217</v>
      </c>
      <c r="C131" s="15" t="s">
        <v>1616</v>
      </c>
      <c r="D131" s="15" t="s">
        <v>70</v>
      </c>
      <c r="E131" s="15">
        <v>113</v>
      </c>
      <c r="H131" s="15">
        <v>54</v>
      </c>
    </row>
    <row r="132" spans="1:8" hidden="1" x14ac:dyDescent="0.2">
      <c r="A132" s="15" t="s">
        <v>1569</v>
      </c>
      <c r="B132" s="15" t="s">
        <v>217</v>
      </c>
      <c r="C132" s="15" t="s">
        <v>1616</v>
      </c>
      <c r="D132" s="15" t="s">
        <v>132</v>
      </c>
      <c r="E132" s="15">
        <v>114</v>
      </c>
      <c r="H132" s="15">
        <v>53</v>
      </c>
    </row>
    <row r="133" spans="1:8" hidden="1" x14ac:dyDescent="0.2">
      <c r="A133" s="15" t="s">
        <v>2751</v>
      </c>
      <c r="B133" s="15" t="s">
        <v>217</v>
      </c>
      <c r="C133" s="15" t="s">
        <v>1610</v>
      </c>
      <c r="E133" s="15">
        <v>115</v>
      </c>
      <c r="H133" s="15">
        <v>52</v>
      </c>
    </row>
    <row r="134" spans="1:8" hidden="1" x14ac:dyDescent="0.2">
      <c r="A134" s="15" t="s">
        <v>2752</v>
      </c>
      <c r="B134" s="15" t="s">
        <v>217</v>
      </c>
      <c r="C134" s="15" t="s">
        <v>1610</v>
      </c>
      <c r="E134" s="15">
        <v>116</v>
      </c>
      <c r="H134" s="15">
        <v>51</v>
      </c>
    </row>
    <row r="135" spans="1:8" hidden="1" x14ac:dyDescent="0.2">
      <c r="A135" s="15" t="s">
        <v>2753</v>
      </c>
      <c r="B135" s="15" t="s">
        <v>397</v>
      </c>
      <c r="C135" s="15" t="s">
        <v>1610</v>
      </c>
      <c r="D135" s="15" t="s">
        <v>139</v>
      </c>
      <c r="E135" s="15">
        <v>117</v>
      </c>
      <c r="H135" s="15">
        <v>50</v>
      </c>
    </row>
    <row r="136" spans="1:8" hidden="1" x14ac:dyDescent="0.2">
      <c r="A136" s="15" t="s">
        <v>2754</v>
      </c>
      <c r="B136" s="15" t="s">
        <v>217</v>
      </c>
      <c r="C136" s="15" t="s">
        <v>1610</v>
      </c>
      <c r="E136" s="15">
        <v>118</v>
      </c>
      <c r="H136" s="15">
        <v>49</v>
      </c>
    </row>
    <row r="137" spans="1:8" hidden="1" x14ac:dyDescent="0.2">
      <c r="A137" s="15" t="s">
        <v>1576</v>
      </c>
      <c r="B137" s="15" t="s">
        <v>397</v>
      </c>
      <c r="C137" s="15" t="s">
        <v>1610</v>
      </c>
      <c r="E137" s="15">
        <v>119</v>
      </c>
      <c r="H137" s="15">
        <v>48</v>
      </c>
    </row>
    <row r="138" spans="1:8" hidden="1" x14ac:dyDescent="0.2">
      <c r="A138" s="15" t="s">
        <v>2755</v>
      </c>
      <c r="B138" s="15" t="s">
        <v>217</v>
      </c>
      <c r="C138" s="15" t="s">
        <v>1610</v>
      </c>
      <c r="E138" s="15">
        <v>120</v>
      </c>
      <c r="H138" s="15">
        <v>47</v>
      </c>
    </row>
    <row r="139" spans="1:8" hidden="1" x14ac:dyDescent="0.2">
      <c r="A139" s="15" t="s">
        <v>2756</v>
      </c>
      <c r="B139" s="15" t="s">
        <v>217</v>
      </c>
      <c r="C139" s="15" t="s">
        <v>1616</v>
      </c>
      <c r="D139" s="15" t="s">
        <v>122</v>
      </c>
      <c r="E139" s="15">
        <v>121</v>
      </c>
      <c r="H139" s="15">
        <v>46</v>
      </c>
    </row>
    <row r="140" spans="1:8" hidden="1" x14ac:dyDescent="0.2">
      <c r="A140" s="15" t="s">
        <v>2757</v>
      </c>
      <c r="B140" s="15" t="s">
        <v>217</v>
      </c>
      <c r="C140" s="15" t="s">
        <v>1610</v>
      </c>
      <c r="E140" s="15">
        <v>122</v>
      </c>
      <c r="H140" s="15">
        <v>45</v>
      </c>
    </row>
    <row r="141" spans="1:8" hidden="1" x14ac:dyDescent="0.2">
      <c r="A141" s="15" t="s">
        <v>2758</v>
      </c>
      <c r="B141" s="15" t="s">
        <v>217</v>
      </c>
      <c r="C141" s="15" t="s">
        <v>1610</v>
      </c>
      <c r="E141" s="15">
        <v>123</v>
      </c>
      <c r="H141" s="15">
        <v>44</v>
      </c>
    </row>
    <row r="142" spans="1:8" hidden="1" x14ac:dyDescent="0.2">
      <c r="A142" s="15" t="s">
        <v>1004</v>
      </c>
      <c r="B142" s="15" t="s">
        <v>217</v>
      </c>
      <c r="C142" s="15" t="s">
        <v>1616</v>
      </c>
      <c r="D142" s="15" t="s">
        <v>132</v>
      </c>
      <c r="E142" s="15">
        <v>124</v>
      </c>
      <c r="H142" s="15">
        <v>43</v>
      </c>
    </row>
    <row r="143" spans="1:8" hidden="1" x14ac:dyDescent="0.2">
      <c r="A143" s="15" t="s">
        <v>1598</v>
      </c>
      <c r="B143" s="15" t="s">
        <v>217</v>
      </c>
      <c r="C143" s="15" t="s">
        <v>1610</v>
      </c>
      <c r="E143" s="15">
        <v>125</v>
      </c>
      <c r="H143" s="15">
        <v>42</v>
      </c>
    </row>
    <row r="144" spans="1:8" hidden="1" x14ac:dyDescent="0.2">
      <c r="A144" s="15" t="s">
        <v>2759</v>
      </c>
      <c r="B144" s="15" t="s">
        <v>217</v>
      </c>
      <c r="C144" s="15" t="s">
        <v>1616</v>
      </c>
      <c r="D144" s="15" t="s">
        <v>66</v>
      </c>
      <c r="E144" s="15">
        <v>126</v>
      </c>
      <c r="H144" s="15">
        <v>41</v>
      </c>
    </row>
    <row r="145" spans="1:8" hidden="1" x14ac:dyDescent="0.2">
      <c r="A145" s="15" t="s">
        <v>2760</v>
      </c>
      <c r="B145" s="15" t="s">
        <v>217</v>
      </c>
      <c r="C145" s="15" t="s">
        <v>1610</v>
      </c>
      <c r="D145" s="15" t="s">
        <v>122</v>
      </c>
      <c r="E145" s="15">
        <v>127</v>
      </c>
      <c r="H145" s="15">
        <v>40</v>
      </c>
    </row>
    <row r="146" spans="1:8" hidden="1" x14ac:dyDescent="0.2">
      <c r="A146" s="15" t="s">
        <v>2761</v>
      </c>
      <c r="B146" s="15" t="s">
        <v>217</v>
      </c>
      <c r="C146" s="15" t="s">
        <v>1610</v>
      </c>
      <c r="E146" s="15">
        <v>128</v>
      </c>
      <c r="H146" s="15">
        <v>39</v>
      </c>
    </row>
    <row r="147" spans="1:8" hidden="1" x14ac:dyDescent="0.2">
      <c r="A147" s="15" t="s">
        <v>1473</v>
      </c>
      <c r="B147" s="15" t="s">
        <v>397</v>
      </c>
      <c r="C147" s="15" t="s">
        <v>1616</v>
      </c>
      <c r="D147" s="15" t="s">
        <v>122</v>
      </c>
      <c r="E147" s="15">
        <v>129</v>
      </c>
      <c r="H147" s="15">
        <v>38</v>
      </c>
    </row>
    <row r="148" spans="1:8" hidden="1" x14ac:dyDescent="0.2">
      <c r="A148" s="15" t="s">
        <v>2762</v>
      </c>
      <c r="B148" s="15" t="s">
        <v>217</v>
      </c>
      <c r="C148" s="15" t="s">
        <v>1610</v>
      </c>
      <c r="E148" s="15">
        <v>130</v>
      </c>
      <c r="H148" s="15">
        <v>37</v>
      </c>
    </row>
    <row r="149" spans="1:8" hidden="1" x14ac:dyDescent="0.2">
      <c r="A149" s="15" t="s">
        <v>1603</v>
      </c>
      <c r="B149" s="15" t="s">
        <v>217</v>
      </c>
      <c r="C149" s="15" t="s">
        <v>1616</v>
      </c>
      <c r="E149" s="15">
        <v>131</v>
      </c>
      <c r="H149" s="15">
        <v>36</v>
      </c>
    </row>
    <row r="150" spans="1:8" hidden="1" x14ac:dyDescent="0.2">
      <c r="A150" s="15" t="s">
        <v>2268</v>
      </c>
      <c r="B150" s="15" t="s">
        <v>217</v>
      </c>
      <c r="C150" s="15" t="s">
        <v>1610</v>
      </c>
      <c r="D150" s="15" t="s">
        <v>219</v>
      </c>
      <c r="E150" s="15">
        <v>132</v>
      </c>
      <c r="H150" s="15">
        <v>35</v>
      </c>
    </row>
    <row r="151" spans="1:8" hidden="1" x14ac:dyDescent="0.2">
      <c r="A151" s="15" t="s">
        <v>1591</v>
      </c>
      <c r="B151" s="15" t="s">
        <v>397</v>
      </c>
      <c r="C151" s="15" t="s">
        <v>1610</v>
      </c>
      <c r="E151" s="15">
        <v>133</v>
      </c>
      <c r="H151" s="15">
        <v>34</v>
      </c>
    </row>
    <row r="152" spans="1:8" hidden="1" x14ac:dyDescent="0.2">
      <c r="A152" s="15" t="s">
        <v>2596</v>
      </c>
      <c r="B152" s="15" t="s">
        <v>217</v>
      </c>
      <c r="C152" s="15" t="s">
        <v>1616</v>
      </c>
      <c r="D152" s="15" t="s">
        <v>132</v>
      </c>
      <c r="E152" s="15">
        <v>134</v>
      </c>
      <c r="H152" s="15">
        <v>33</v>
      </c>
    </row>
    <row r="153" spans="1:8" hidden="1" x14ac:dyDescent="0.2">
      <c r="A153" s="15" t="s">
        <v>2763</v>
      </c>
      <c r="B153" s="15" t="s">
        <v>397</v>
      </c>
      <c r="C153" s="15" t="s">
        <v>1616</v>
      </c>
      <c r="D153" s="15" t="s">
        <v>25</v>
      </c>
      <c r="E153" s="15">
        <v>135</v>
      </c>
      <c r="H153" s="15">
        <v>32</v>
      </c>
    </row>
    <row r="154" spans="1:8" hidden="1" x14ac:dyDescent="0.2">
      <c r="A154" s="15" t="s">
        <v>2764</v>
      </c>
      <c r="B154" s="15" t="s">
        <v>217</v>
      </c>
      <c r="C154" s="15" t="s">
        <v>1616</v>
      </c>
      <c r="D154" s="15" t="s">
        <v>132</v>
      </c>
      <c r="E154" s="15">
        <v>136</v>
      </c>
      <c r="H154" s="15">
        <v>31</v>
      </c>
    </row>
    <row r="155" spans="1:8" hidden="1" x14ac:dyDescent="0.2">
      <c r="A155" s="15" t="s">
        <v>2765</v>
      </c>
      <c r="B155" s="15" t="s">
        <v>217</v>
      </c>
      <c r="C155" s="15" t="s">
        <v>1610</v>
      </c>
      <c r="E155" s="15">
        <v>137</v>
      </c>
      <c r="H155" s="15">
        <v>30</v>
      </c>
    </row>
    <row r="156" spans="1:8" hidden="1" x14ac:dyDescent="0.2">
      <c r="A156" s="15" t="s">
        <v>2766</v>
      </c>
      <c r="B156" s="15" t="s">
        <v>397</v>
      </c>
      <c r="C156" s="15" t="s">
        <v>1616</v>
      </c>
      <c r="E156" s="15">
        <v>138</v>
      </c>
      <c r="H156" s="15">
        <v>29</v>
      </c>
    </row>
    <row r="157" spans="1:8" hidden="1" x14ac:dyDescent="0.2">
      <c r="A157" s="15" t="s">
        <v>2767</v>
      </c>
      <c r="B157" s="15" t="s">
        <v>217</v>
      </c>
      <c r="C157" s="15" t="s">
        <v>1616</v>
      </c>
      <c r="E157" s="15">
        <v>139</v>
      </c>
      <c r="H157" s="15">
        <v>28</v>
      </c>
    </row>
    <row r="158" spans="1:8" hidden="1" x14ac:dyDescent="0.2">
      <c r="A158" s="15" t="s">
        <v>2768</v>
      </c>
      <c r="B158" s="15" t="s">
        <v>217</v>
      </c>
      <c r="C158" s="15" t="s">
        <v>1610</v>
      </c>
      <c r="E158" s="15">
        <v>140</v>
      </c>
      <c r="H158" s="15">
        <v>27</v>
      </c>
    </row>
    <row r="159" spans="1:8" hidden="1" x14ac:dyDescent="0.2">
      <c r="A159" s="15" t="s">
        <v>2769</v>
      </c>
      <c r="B159" s="15" t="s">
        <v>397</v>
      </c>
      <c r="C159" s="15" t="s">
        <v>1610</v>
      </c>
      <c r="E159" s="15">
        <v>141</v>
      </c>
      <c r="H159" s="15">
        <v>26</v>
      </c>
    </row>
    <row r="160" spans="1:8" hidden="1" x14ac:dyDescent="0.2">
      <c r="A160" s="15" t="s">
        <v>2770</v>
      </c>
      <c r="B160" s="15" t="s">
        <v>217</v>
      </c>
      <c r="C160" s="15" t="s">
        <v>1616</v>
      </c>
      <c r="D160" s="15" t="s">
        <v>51</v>
      </c>
      <c r="E160" s="15">
        <v>142</v>
      </c>
      <c r="H160" s="15">
        <v>25</v>
      </c>
    </row>
    <row r="161" spans="1:8" hidden="1" x14ac:dyDescent="0.2">
      <c r="A161" s="15" t="s">
        <v>2771</v>
      </c>
      <c r="B161" s="15" t="s">
        <v>217</v>
      </c>
      <c r="C161" s="15" t="s">
        <v>1616</v>
      </c>
      <c r="E161" s="15">
        <v>143</v>
      </c>
      <c r="H161" s="15">
        <v>24</v>
      </c>
    </row>
    <row r="162" spans="1:8" hidden="1" x14ac:dyDescent="0.2">
      <c r="A162" s="15" t="s">
        <v>2772</v>
      </c>
      <c r="B162" s="15" t="s">
        <v>397</v>
      </c>
      <c r="C162" s="15" t="s">
        <v>1616</v>
      </c>
      <c r="D162" s="15" t="s">
        <v>25</v>
      </c>
      <c r="E162" s="15">
        <v>144</v>
      </c>
      <c r="H162" s="15">
        <v>23</v>
      </c>
    </row>
    <row r="163" spans="1:8" hidden="1" x14ac:dyDescent="0.2">
      <c r="A163" s="15" t="s">
        <v>2773</v>
      </c>
      <c r="B163" s="15" t="s">
        <v>397</v>
      </c>
      <c r="C163" s="15" t="s">
        <v>1610</v>
      </c>
      <c r="E163" s="15">
        <v>145</v>
      </c>
      <c r="H163" s="15">
        <v>22</v>
      </c>
    </row>
    <row r="164" spans="1:8" hidden="1" x14ac:dyDescent="0.2">
      <c r="A164" s="15" t="s">
        <v>2774</v>
      </c>
      <c r="B164" s="15" t="s">
        <v>217</v>
      </c>
      <c r="C164" s="15" t="s">
        <v>1616</v>
      </c>
      <c r="D164" s="15" t="s">
        <v>219</v>
      </c>
      <c r="E164" s="15">
        <v>146</v>
      </c>
      <c r="H164" s="15">
        <v>21</v>
      </c>
    </row>
    <row r="165" spans="1:8" hidden="1" x14ac:dyDescent="0.2">
      <c r="A165" s="15" t="s">
        <v>2665</v>
      </c>
      <c r="B165" s="15" t="s">
        <v>397</v>
      </c>
      <c r="C165" s="15" t="s">
        <v>1610</v>
      </c>
      <c r="D165" s="15" t="s">
        <v>249</v>
      </c>
      <c r="E165" s="15">
        <v>147</v>
      </c>
      <c r="H165" s="15">
        <v>20</v>
      </c>
    </row>
    <row r="166" spans="1:8" hidden="1" x14ac:dyDescent="0.2">
      <c r="A166" s="15" t="s">
        <v>2048</v>
      </c>
      <c r="B166" s="15" t="s">
        <v>217</v>
      </c>
      <c r="C166" s="15" t="s">
        <v>1616</v>
      </c>
      <c r="D166" s="15" t="s">
        <v>132</v>
      </c>
      <c r="E166" s="15">
        <v>148</v>
      </c>
      <c r="H166" s="15">
        <v>19</v>
      </c>
    </row>
    <row r="167" spans="1:8" hidden="1" x14ac:dyDescent="0.2">
      <c r="A167" s="15" t="s">
        <v>2775</v>
      </c>
      <c r="B167" s="15" t="s">
        <v>217</v>
      </c>
      <c r="C167" s="15" t="s">
        <v>1610</v>
      </c>
      <c r="E167" s="15">
        <v>149</v>
      </c>
      <c r="H167" s="15">
        <v>18</v>
      </c>
    </row>
    <row r="168" spans="1:8" hidden="1" x14ac:dyDescent="0.2">
      <c r="A168" s="15" t="s">
        <v>2776</v>
      </c>
      <c r="B168" s="15" t="s">
        <v>217</v>
      </c>
      <c r="C168" s="15" t="s">
        <v>1616</v>
      </c>
      <c r="E168" s="15">
        <v>150</v>
      </c>
      <c r="H168" s="15">
        <v>17</v>
      </c>
    </row>
    <row r="169" spans="1:8" hidden="1" x14ac:dyDescent="0.2">
      <c r="A169" s="15" t="s">
        <v>2777</v>
      </c>
      <c r="B169" s="15" t="s">
        <v>217</v>
      </c>
      <c r="C169" s="15" t="s">
        <v>1616</v>
      </c>
      <c r="E169" s="15">
        <v>151</v>
      </c>
      <c r="H169" s="15">
        <v>16</v>
      </c>
    </row>
    <row r="170" spans="1:8" hidden="1" x14ac:dyDescent="0.2">
      <c r="A170" s="15" t="s">
        <v>2778</v>
      </c>
      <c r="B170" s="15" t="s">
        <v>217</v>
      </c>
      <c r="C170" s="15" t="s">
        <v>1616</v>
      </c>
      <c r="D170" s="15" t="s">
        <v>25</v>
      </c>
      <c r="E170" s="15">
        <v>152</v>
      </c>
      <c r="H170" s="15">
        <v>15</v>
      </c>
    </row>
    <row r="171" spans="1:8" hidden="1" x14ac:dyDescent="0.2">
      <c r="A171" s="15" t="s">
        <v>2779</v>
      </c>
      <c r="B171" s="15" t="s">
        <v>397</v>
      </c>
      <c r="C171" s="15" t="s">
        <v>1616</v>
      </c>
      <c r="E171" s="15">
        <v>153</v>
      </c>
      <c r="H171" s="15">
        <v>14</v>
      </c>
    </row>
    <row r="172" spans="1:8" hidden="1" x14ac:dyDescent="0.2">
      <c r="A172" s="15" t="s">
        <v>2494</v>
      </c>
      <c r="B172" s="15" t="s">
        <v>217</v>
      </c>
      <c r="C172" s="15" t="s">
        <v>1610</v>
      </c>
      <c r="D172" s="15" t="s">
        <v>122</v>
      </c>
      <c r="E172" s="15">
        <v>154</v>
      </c>
      <c r="H172" s="15">
        <v>13</v>
      </c>
    </row>
    <row r="173" spans="1:8" hidden="1" x14ac:dyDescent="0.2">
      <c r="A173" s="15" t="s">
        <v>1599</v>
      </c>
      <c r="B173" s="15" t="s">
        <v>397</v>
      </c>
      <c r="C173" s="15" t="s">
        <v>1610</v>
      </c>
      <c r="D173" s="15" t="s">
        <v>25</v>
      </c>
      <c r="E173" s="15">
        <v>155</v>
      </c>
      <c r="H173" s="15">
        <v>12</v>
      </c>
    </row>
    <row r="174" spans="1:8" hidden="1" x14ac:dyDescent="0.2">
      <c r="A174" s="15" t="s">
        <v>2780</v>
      </c>
      <c r="B174" s="15" t="s">
        <v>217</v>
      </c>
      <c r="C174" s="15" t="s">
        <v>1616</v>
      </c>
      <c r="E174" s="15">
        <v>156</v>
      </c>
      <c r="H174" s="15">
        <v>11</v>
      </c>
    </row>
    <row r="175" spans="1:8" hidden="1" x14ac:dyDescent="0.2">
      <c r="A175" s="15" t="s">
        <v>2781</v>
      </c>
      <c r="B175" s="15" t="s">
        <v>397</v>
      </c>
      <c r="C175" s="15" t="s">
        <v>1616</v>
      </c>
      <c r="D175" s="15" t="s">
        <v>25</v>
      </c>
      <c r="E175" s="15">
        <v>157</v>
      </c>
      <c r="H175" s="15">
        <v>10</v>
      </c>
    </row>
    <row r="176" spans="1:8" hidden="1" x14ac:dyDescent="0.2">
      <c r="A176" s="15" t="s">
        <v>2472</v>
      </c>
      <c r="B176" s="15" t="s">
        <v>217</v>
      </c>
      <c r="C176" s="15" t="s">
        <v>1610</v>
      </c>
      <c r="D176" s="15" t="s">
        <v>66</v>
      </c>
      <c r="E176" s="15">
        <v>158</v>
      </c>
      <c r="H176" s="15">
        <v>9</v>
      </c>
    </row>
    <row r="177" spans="1:8" hidden="1" x14ac:dyDescent="0.2">
      <c r="A177" s="15" t="s">
        <v>2782</v>
      </c>
      <c r="B177" s="15" t="s">
        <v>217</v>
      </c>
      <c r="C177" s="15" t="s">
        <v>1616</v>
      </c>
      <c r="E177" s="15">
        <v>159</v>
      </c>
      <c r="H177" s="15">
        <v>8</v>
      </c>
    </row>
    <row r="178" spans="1:8" hidden="1" x14ac:dyDescent="0.2">
      <c r="A178" s="15" t="s">
        <v>1042</v>
      </c>
      <c r="B178" s="15" t="s">
        <v>397</v>
      </c>
      <c r="C178" s="15" t="s">
        <v>1616</v>
      </c>
      <c r="D178" s="15" t="s">
        <v>219</v>
      </c>
      <c r="E178" s="15">
        <v>160</v>
      </c>
      <c r="H178" s="15">
        <v>7</v>
      </c>
    </row>
    <row r="179" spans="1:8" hidden="1" x14ac:dyDescent="0.2">
      <c r="A179" s="15" t="s">
        <v>2783</v>
      </c>
      <c r="B179" s="15" t="s">
        <v>217</v>
      </c>
      <c r="C179" s="15" t="s">
        <v>1610</v>
      </c>
      <c r="E179" s="15">
        <v>161</v>
      </c>
      <c r="H179" s="15">
        <v>6</v>
      </c>
    </row>
    <row r="180" spans="1:8" hidden="1" x14ac:dyDescent="0.2">
      <c r="A180" s="15" t="s">
        <v>2784</v>
      </c>
      <c r="B180" s="15" t="s">
        <v>217</v>
      </c>
      <c r="C180" s="15" t="s">
        <v>1616</v>
      </c>
      <c r="E180" s="15">
        <v>162</v>
      </c>
      <c r="H180" s="15">
        <v>5</v>
      </c>
    </row>
    <row r="181" spans="1:8" hidden="1" x14ac:dyDescent="0.2">
      <c r="A181" s="15" t="s">
        <v>2785</v>
      </c>
      <c r="B181" s="15" t="s">
        <v>217</v>
      </c>
      <c r="C181" s="15" t="s">
        <v>1616</v>
      </c>
      <c r="D181" s="15" t="s">
        <v>25</v>
      </c>
      <c r="E181" s="15">
        <v>163</v>
      </c>
      <c r="H181" s="15">
        <v>4</v>
      </c>
    </row>
    <row r="182" spans="1:8" hidden="1" x14ac:dyDescent="0.2">
      <c r="A182" s="15" t="s">
        <v>2786</v>
      </c>
      <c r="B182" s="15" t="s">
        <v>217</v>
      </c>
      <c r="C182" s="15" t="s">
        <v>1616</v>
      </c>
      <c r="D182" s="15" t="s">
        <v>25</v>
      </c>
      <c r="E182" s="15">
        <v>164</v>
      </c>
      <c r="H182" s="15">
        <v>3</v>
      </c>
    </row>
    <row r="183" spans="1:8" hidden="1" x14ac:dyDescent="0.2">
      <c r="A183" s="15" t="s">
        <v>2787</v>
      </c>
      <c r="B183" s="15" t="s">
        <v>397</v>
      </c>
      <c r="C183" s="15" t="s">
        <v>1610</v>
      </c>
      <c r="E183" s="15">
        <v>165</v>
      </c>
      <c r="H183" s="15">
        <v>2</v>
      </c>
    </row>
    <row r="184" spans="1:8" hidden="1" x14ac:dyDescent="0.2">
      <c r="A184" s="15" t="s">
        <v>2788</v>
      </c>
      <c r="B184" s="15" t="s">
        <v>217</v>
      </c>
      <c r="C184" s="15" t="s">
        <v>1616</v>
      </c>
      <c r="E184" s="15">
        <v>166</v>
      </c>
      <c r="H184" s="15">
        <v>1</v>
      </c>
    </row>
  </sheetData>
  <autoFilter ref="A18:H184">
    <filterColumn colId="3">
      <filters>
        <filter val="Windrush Triathlon Club"/>
      </filters>
    </filterColumn>
  </autoFilter>
  <mergeCells count="3">
    <mergeCell ref="D1:D2"/>
    <mergeCell ref="E1:G1"/>
    <mergeCell ref="H1:J1"/>
  </mergeCells>
  <conditionalFormatting sqref="D12:D17">
    <cfRule type="expression" dxfId="113" priority="34" stopIfTrue="1">
      <formula>MOD(ROW(),2)=0</formula>
    </cfRule>
  </conditionalFormatting>
  <conditionalFormatting sqref="D12:D17">
    <cfRule type="expression" dxfId="112" priority="23" stopIfTrue="1">
      <formula>MOD(ROW(),2)=0</formula>
    </cfRule>
  </conditionalFormatting>
  <conditionalFormatting sqref="D5">
    <cfRule type="expression" dxfId="111" priority="10" stopIfTrue="1">
      <formula>MOD(ROW(),2)=0</formula>
    </cfRule>
  </conditionalFormatting>
  <conditionalFormatting sqref="D5">
    <cfRule type="expression" dxfId="110" priority="9" stopIfTrue="1">
      <formula>MOD(ROW(),2)=0</formula>
    </cfRule>
  </conditionalFormatting>
  <conditionalFormatting sqref="D6:D10">
    <cfRule type="expression" dxfId="109" priority="8" stopIfTrue="1">
      <formula>MOD(ROW(),2)=0</formula>
    </cfRule>
  </conditionalFormatting>
  <conditionalFormatting sqref="D6:D10">
    <cfRule type="expression" dxfId="108" priority="7" stopIfTrue="1">
      <formula>MOD(ROW(),2)=0</formula>
    </cfRule>
  </conditionalFormatting>
  <conditionalFormatting sqref="D6:D10">
    <cfRule type="expression" dxfId="107" priority="6" stopIfTrue="1">
      <formula>MOD(ROW(),2)=0</formula>
    </cfRule>
  </conditionalFormatting>
  <conditionalFormatting sqref="D6:D10">
    <cfRule type="expression" dxfId="106" priority="5" stopIfTrue="1">
      <formula>MOD(ROW(),2)=0</formula>
    </cfRule>
  </conditionalFormatting>
  <conditionalFormatting sqref="D3:D4 D12:D17">
    <cfRule type="expression" dxfId="105" priority="14" stopIfTrue="1">
      <formula>MOD(ROW(),2)=0</formula>
    </cfRule>
  </conditionalFormatting>
  <conditionalFormatting sqref="D3:D4 D12:D17">
    <cfRule type="expression" dxfId="104" priority="13" stopIfTrue="1">
      <formula>MOD(ROW(),2)=0</formula>
    </cfRule>
  </conditionalFormatting>
  <conditionalFormatting sqref="D11:D13">
    <cfRule type="expression" dxfId="103" priority="4" stopIfTrue="1">
      <formula>MOD(ROW(),2)=0</formula>
    </cfRule>
  </conditionalFormatting>
  <conditionalFormatting sqref="D11:D13">
    <cfRule type="expression" dxfId="102" priority="3" stopIfTrue="1">
      <formula>MOD(ROW(),2)=0</formula>
    </cfRule>
  </conditionalFormatting>
  <conditionalFormatting sqref="D11:D13">
    <cfRule type="expression" dxfId="101" priority="2" stopIfTrue="1">
      <formula>MOD(ROW(),2)=0</formula>
    </cfRule>
  </conditionalFormatting>
  <conditionalFormatting sqref="D11:D13">
    <cfRule type="expression" dxfId="100" priority="1" stopIfTrue="1">
      <formula>MOD(ROW(),2)=0</formula>
    </cfRule>
  </conditionalFormatting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6"/>
  <sheetViews>
    <sheetView workbookViewId="0">
      <pane ySplit="14" topLeftCell="A15" activePane="bottomLeft" state="frozenSplit"/>
      <selection pane="bottomLeft" activeCell="J3" sqref="J3:J13"/>
    </sheetView>
  </sheetViews>
  <sheetFormatPr defaultColWidth="28.5703125" defaultRowHeight="12.75" x14ac:dyDescent="0.2"/>
  <cols>
    <col min="1" max="1" width="21.5703125" style="15" bestFit="1" customWidth="1"/>
    <col min="2" max="2" width="11.140625" style="29" bestFit="1" customWidth="1"/>
    <col min="3" max="3" width="7.85546875" style="29" bestFit="1" customWidth="1"/>
    <col min="4" max="4" width="29" style="15" bestFit="1" customWidth="1"/>
    <col min="5" max="5" width="10.85546875" style="88" bestFit="1" customWidth="1"/>
    <col min="6" max="6" width="4.7109375" style="88" bestFit="1" customWidth="1"/>
    <col min="7" max="7" width="5.85546875" style="88" bestFit="1" customWidth="1"/>
    <col min="8" max="8" width="8.85546875" style="88" bestFit="1" customWidth="1"/>
    <col min="9" max="9" width="4.7109375" style="88" bestFit="1" customWidth="1"/>
    <col min="10" max="10" width="5.85546875" style="15" bestFit="1" customWidth="1"/>
    <col min="11" max="11" width="14.140625" style="15" bestFit="1" customWidth="1"/>
    <col min="12" max="12" width="6.5703125" style="15" bestFit="1" customWidth="1"/>
    <col min="13" max="1882" width="9.7109375" style="15" customWidth="1"/>
    <col min="1883" max="16384" width="28.5703125" style="15"/>
  </cols>
  <sheetData>
    <row r="1" spans="1:12" x14ac:dyDescent="0.2">
      <c r="D1" s="98" t="s">
        <v>179</v>
      </c>
      <c r="E1" s="99" t="s">
        <v>209</v>
      </c>
      <c r="F1" s="100"/>
      <c r="G1" s="100"/>
      <c r="H1" s="100" t="s">
        <v>210</v>
      </c>
      <c r="I1" s="100"/>
      <c r="J1" s="140"/>
    </row>
    <row r="2" spans="1:12" x14ac:dyDescent="0.2">
      <c r="D2" s="98"/>
      <c r="E2" s="87" t="s">
        <v>211</v>
      </c>
      <c r="F2" s="87" t="s">
        <v>252</v>
      </c>
      <c r="G2" s="87" t="s">
        <v>212</v>
      </c>
      <c r="H2" s="87" t="s">
        <v>211</v>
      </c>
      <c r="I2" s="87" t="s">
        <v>252</v>
      </c>
      <c r="J2" s="87" t="s">
        <v>212</v>
      </c>
    </row>
    <row r="3" spans="1:12" x14ac:dyDescent="0.2">
      <c r="D3" s="15" t="s">
        <v>122</v>
      </c>
      <c r="E3" s="66">
        <f>+E25+E37+E48+E52+E152</f>
        <v>244</v>
      </c>
      <c r="F3" s="66">
        <f>+RANK(E3,$E$3:$E$13,1)</f>
        <v>4</v>
      </c>
      <c r="G3" s="66">
        <f>+VLOOKUP(F3,$K$3:$L$13,2)</f>
        <v>27</v>
      </c>
      <c r="H3" s="66">
        <f>+H25+H37+H48+H55+H52+H72+H73+H135+H152+H183+H190</f>
        <v>1365</v>
      </c>
      <c r="I3" s="66">
        <f>+RANK(H3,$H$3:$H$13)</f>
        <v>3</v>
      </c>
      <c r="J3" s="66">
        <f>+VLOOKUP(I3,$K$3:$L$13,2)</f>
        <v>28</v>
      </c>
      <c r="K3" s="15">
        <v>1</v>
      </c>
      <c r="L3" s="15">
        <v>30</v>
      </c>
    </row>
    <row r="4" spans="1:12" x14ac:dyDescent="0.2">
      <c r="D4" s="15" t="s">
        <v>192</v>
      </c>
      <c r="E4" s="66">
        <f>+E17+E22+E27+E43+E62</f>
        <v>101</v>
      </c>
      <c r="F4" s="66">
        <f t="shared" ref="F4:F13" si="0">+RANK(E4,$E$3:$E$13,1)</f>
        <v>1</v>
      </c>
      <c r="G4" s="66">
        <f>+VLOOKUP(F4,$K$3:$L$13,2)</f>
        <v>30</v>
      </c>
      <c r="H4" s="66">
        <f>+H17+H22+H27+H32+H43+H46+H47+H50+H51+H54+H60+H62+H65+H68+H69+H83+H96+H98+H99+H101+H103+H116+H121+H124+H132+H138+H141+H147+H155+H157+H164+H172++H162+H175+H179+H186+H191+H193+H195+H212</f>
        <v>4327</v>
      </c>
      <c r="I4" s="66">
        <f t="shared" ref="I4:I13" si="1">+RANK(H4,$H$3:$H$13)</f>
        <v>1</v>
      </c>
      <c r="J4" s="66">
        <f>+VLOOKUP(I4,$K$3:$L$13,2)</f>
        <v>30</v>
      </c>
      <c r="K4" s="15">
        <v>2</v>
      </c>
      <c r="L4" s="15">
        <v>29</v>
      </c>
    </row>
    <row r="5" spans="1:12" x14ac:dyDescent="0.2">
      <c r="D5" s="15" t="s">
        <v>128</v>
      </c>
      <c r="E5" s="66"/>
      <c r="F5" s="66" t="e">
        <f t="shared" si="0"/>
        <v>#N/A</v>
      </c>
      <c r="G5" s="66" t="e">
        <f>+VLOOKUP(F5,$K$3:$L$13,2)</f>
        <v>#N/A</v>
      </c>
      <c r="H5" s="66">
        <f>+H110</f>
        <v>107</v>
      </c>
      <c r="I5" s="66">
        <f t="shared" si="1"/>
        <v>11</v>
      </c>
      <c r="J5" s="66">
        <f>+VLOOKUP(I5,$K$3:$L$13,2)</f>
        <v>20</v>
      </c>
      <c r="K5" s="15">
        <v>3</v>
      </c>
      <c r="L5" s="15">
        <v>28</v>
      </c>
    </row>
    <row r="6" spans="1:12" x14ac:dyDescent="0.2">
      <c r="D6" s="15" t="s">
        <v>51</v>
      </c>
      <c r="E6" s="66"/>
      <c r="F6" s="66" t="e">
        <f t="shared" si="0"/>
        <v>#N/A</v>
      </c>
      <c r="G6" s="66" t="e">
        <f>+VLOOKUP(F6,$K$3:$L$13,2)</f>
        <v>#N/A</v>
      </c>
      <c r="H6" s="66">
        <f>+H35</f>
        <v>182</v>
      </c>
      <c r="I6" s="66">
        <f t="shared" si="1"/>
        <v>10</v>
      </c>
      <c r="J6" s="66">
        <f>+VLOOKUP(I6,$K$3:$L$13,2)</f>
        <v>21</v>
      </c>
      <c r="K6" s="15">
        <v>4</v>
      </c>
      <c r="L6" s="15">
        <v>27</v>
      </c>
    </row>
    <row r="7" spans="1:12" x14ac:dyDescent="0.2">
      <c r="D7" s="15" t="s">
        <v>132</v>
      </c>
      <c r="E7" s="66">
        <f>+E39+E41+E42+E58+E89</f>
        <v>199</v>
      </c>
      <c r="F7" s="66">
        <f t="shared" si="0"/>
        <v>3</v>
      </c>
      <c r="G7" s="66">
        <f>+VLOOKUP(F7,$K$3:$L$13,2)</f>
        <v>28</v>
      </c>
      <c r="H7" s="66">
        <f>+H39+H41+H42+H58+H89+H100+H106+H149</f>
        <v>1112</v>
      </c>
      <c r="I7" s="66">
        <f t="shared" si="1"/>
        <v>4</v>
      </c>
      <c r="J7" s="66">
        <f>+VLOOKUP(I7,$K$3:$L$13,2)</f>
        <v>27</v>
      </c>
      <c r="K7" s="15">
        <v>5</v>
      </c>
      <c r="L7" s="15">
        <v>26</v>
      </c>
    </row>
    <row r="8" spans="1:12" x14ac:dyDescent="0.2">
      <c r="D8" s="15" t="s">
        <v>135</v>
      </c>
      <c r="E8" s="66">
        <f>+E19+E76+E84+E94+E126</f>
        <v>329</v>
      </c>
      <c r="F8" s="66">
        <f t="shared" si="0"/>
        <v>5</v>
      </c>
      <c r="G8" s="66">
        <f>+VLOOKUP(F8,$K$3:$L$13,2)</f>
        <v>26</v>
      </c>
      <c r="H8" s="66">
        <f>+H19+H76+H84+H94+H126+H167</f>
        <v>736</v>
      </c>
      <c r="I8" s="66">
        <f t="shared" si="1"/>
        <v>5</v>
      </c>
      <c r="J8" s="66">
        <f>+VLOOKUP(I8,$K$3:$L$13,2)</f>
        <v>26</v>
      </c>
      <c r="K8" s="15">
        <v>6</v>
      </c>
      <c r="L8" s="15">
        <v>25</v>
      </c>
    </row>
    <row r="9" spans="1:12" x14ac:dyDescent="0.2">
      <c r="D9" s="15" t="s">
        <v>88</v>
      </c>
      <c r="E9" s="66"/>
      <c r="F9" s="66" t="e">
        <f t="shared" si="0"/>
        <v>#N/A</v>
      </c>
      <c r="G9" s="66" t="e">
        <f>+VLOOKUP(F9,$K$3:$L$13,2)</f>
        <v>#N/A</v>
      </c>
      <c r="H9" s="66">
        <f>+H20</f>
        <v>197</v>
      </c>
      <c r="I9" s="66">
        <f t="shared" si="1"/>
        <v>9</v>
      </c>
      <c r="J9" s="66">
        <f>+VLOOKUP(I9,$K$3:$L$13,2)</f>
        <v>22</v>
      </c>
      <c r="K9" s="15">
        <v>7</v>
      </c>
      <c r="L9" s="15">
        <v>24</v>
      </c>
    </row>
    <row r="10" spans="1:12" x14ac:dyDescent="0.2">
      <c r="D10" s="15" t="s">
        <v>138</v>
      </c>
      <c r="E10" s="66">
        <f>+E29+E31+E33+E44+E128</f>
        <v>195</v>
      </c>
      <c r="F10" s="66">
        <f t="shared" si="0"/>
        <v>2</v>
      </c>
      <c r="G10" s="66">
        <f>+VLOOKUP(F10,$K$3:$L$13,2)</f>
        <v>29</v>
      </c>
      <c r="H10" s="66">
        <f>+H29+H31+H33+H44+H61+H45+H78+H87+H88+H91+H95+H118+H128+H134+H136+H158+H165+H177+H182+H187+H197+H199+H208</f>
        <v>2320</v>
      </c>
      <c r="I10" s="66">
        <f t="shared" si="1"/>
        <v>2</v>
      </c>
      <c r="J10" s="66">
        <f>+VLOOKUP(I10,$K$3:$L$13,2)</f>
        <v>29</v>
      </c>
      <c r="K10" s="15">
        <v>8</v>
      </c>
      <c r="L10" s="15">
        <v>23</v>
      </c>
    </row>
    <row r="11" spans="1:12" x14ac:dyDescent="0.2">
      <c r="D11" s="15" t="s">
        <v>139</v>
      </c>
      <c r="E11" s="66">
        <f>+E74+E79+E93+E150+E161</f>
        <v>487</v>
      </c>
      <c r="F11" s="66">
        <f t="shared" si="0"/>
        <v>6</v>
      </c>
      <c r="G11" s="66">
        <f>+VLOOKUP(F11,$K$3:$L$13,2)</f>
        <v>25</v>
      </c>
      <c r="H11" s="66">
        <f>+H74+H79+H93+H150+H161+H178</f>
        <v>567</v>
      </c>
      <c r="I11" s="66">
        <f t="shared" si="1"/>
        <v>6</v>
      </c>
      <c r="J11" s="66">
        <f>+VLOOKUP(I11,$K$3:$L$13,2)</f>
        <v>25</v>
      </c>
      <c r="K11" s="15">
        <v>9</v>
      </c>
      <c r="L11" s="15">
        <v>22</v>
      </c>
    </row>
    <row r="12" spans="1:12" x14ac:dyDescent="0.2">
      <c r="D12" s="15" t="s">
        <v>144</v>
      </c>
      <c r="E12" s="66"/>
      <c r="F12" s="66" t="e">
        <f t="shared" si="0"/>
        <v>#N/A</v>
      </c>
      <c r="G12" s="66" t="e">
        <f>+VLOOKUP(F12,$K$3:$L$13,2)</f>
        <v>#N/A</v>
      </c>
      <c r="H12" s="66">
        <f>+H90+H113+H144</f>
        <v>304</v>
      </c>
      <c r="I12" s="66">
        <f t="shared" si="1"/>
        <v>8</v>
      </c>
      <c r="J12" s="66">
        <f>+VLOOKUP(I12,$K$3:$L$13,2)</f>
        <v>23</v>
      </c>
      <c r="K12" s="15">
        <v>10</v>
      </c>
      <c r="L12" s="15">
        <v>21</v>
      </c>
    </row>
    <row r="13" spans="1:12" x14ac:dyDescent="0.2">
      <c r="D13" s="15" t="s">
        <v>66</v>
      </c>
      <c r="E13" s="66">
        <f>+E97+E109+E139+E168+202</f>
        <v>659</v>
      </c>
      <c r="F13" s="66">
        <f t="shared" si="0"/>
        <v>7</v>
      </c>
      <c r="G13" s="66">
        <f>+VLOOKUP(F13,$K$3:$L$13,2)</f>
        <v>24</v>
      </c>
      <c r="H13" s="66">
        <f>+H97+H109+H139+H168</f>
        <v>355</v>
      </c>
      <c r="I13" s="66">
        <f t="shared" si="1"/>
        <v>7</v>
      </c>
      <c r="J13" s="66">
        <f>+VLOOKUP(I13,$K$3:$L$13,2)</f>
        <v>24</v>
      </c>
      <c r="K13" s="15">
        <v>11</v>
      </c>
      <c r="L13" s="15">
        <v>20</v>
      </c>
    </row>
    <row r="14" spans="1:12" x14ac:dyDescent="0.2">
      <c r="A14" s="87" t="s">
        <v>213</v>
      </c>
      <c r="B14" s="87" t="s">
        <v>180</v>
      </c>
      <c r="C14" s="87" t="s">
        <v>181</v>
      </c>
      <c r="D14" s="87" t="s">
        <v>179</v>
      </c>
      <c r="E14" s="87" t="s">
        <v>209</v>
      </c>
      <c r="F14" s="87"/>
      <c r="G14" s="87"/>
      <c r="H14" s="87" t="s">
        <v>210</v>
      </c>
      <c r="I14" s="15"/>
    </row>
    <row r="15" spans="1:12" x14ac:dyDescent="0.2">
      <c r="A15" s="15" t="s">
        <v>2543</v>
      </c>
      <c r="B15" s="15" t="s">
        <v>1610</v>
      </c>
      <c r="C15" s="15" t="s">
        <v>2540</v>
      </c>
      <c r="E15" s="15">
        <v>1</v>
      </c>
      <c r="F15" s="15"/>
      <c r="G15" s="15"/>
      <c r="H15" s="15">
        <v>202</v>
      </c>
      <c r="I15" s="15"/>
    </row>
    <row r="16" spans="1:12" x14ac:dyDescent="0.2">
      <c r="A16" s="15" t="s">
        <v>2544</v>
      </c>
      <c r="B16" s="15" t="s">
        <v>1610</v>
      </c>
      <c r="C16" s="15" t="s">
        <v>2540</v>
      </c>
      <c r="D16" s="15" t="s">
        <v>1620</v>
      </c>
      <c r="E16" s="15">
        <v>2</v>
      </c>
      <c r="F16" s="15"/>
      <c r="G16" s="15"/>
      <c r="H16" s="15">
        <v>201</v>
      </c>
      <c r="I16" s="15"/>
    </row>
    <row r="17" spans="1:9" x14ac:dyDescent="0.2">
      <c r="A17" s="15" t="s">
        <v>294</v>
      </c>
      <c r="B17" s="15" t="s">
        <v>1610</v>
      </c>
      <c r="C17" s="15" t="s">
        <v>2540</v>
      </c>
      <c r="D17" s="15" t="s">
        <v>192</v>
      </c>
      <c r="E17" s="15">
        <v>3</v>
      </c>
      <c r="F17" s="15"/>
      <c r="G17" s="15"/>
      <c r="H17" s="15">
        <v>200</v>
      </c>
      <c r="I17" s="15"/>
    </row>
    <row r="18" spans="1:9" x14ac:dyDescent="0.2">
      <c r="A18" s="15" t="s">
        <v>2155</v>
      </c>
      <c r="B18" s="15" t="s">
        <v>1610</v>
      </c>
      <c r="C18" s="15" t="s">
        <v>2540</v>
      </c>
      <c r="E18" s="15">
        <v>4</v>
      </c>
      <c r="F18" s="15"/>
      <c r="G18" s="15"/>
      <c r="H18" s="15">
        <v>199</v>
      </c>
      <c r="I18" s="15"/>
    </row>
    <row r="19" spans="1:9" x14ac:dyDescent="0.2">
      <c r="A19" s="15" t="s">
        <v>2545</v>
      </c>
      <c r="B19" s="15" t="s">
        <v>1610</v>
      </c>
      <c r="C19" s="15" t="s">
        <v>2541</v>
      </c>
      <c r="D19" s="15" t="s">
        <v>135</v>
      </c>
      <c r="E19" s="15">
        <v>5</v>
      </c>
      <c r="F19" s="15"/>
      <c r="G19" s="15"/>
      <c r="H19" s="15">
        <v>198</v>
      </c>
      <c r="I19" s="15"/>
    </row>
    <row r="20" spans="1:9" x14ac:dyDescent="0.2">
      <c r="A20" s="15" t="s">
        <v>384</v>
      </c>
      <c r="B20" s="15" t="s">
        <v>1610</v>
      </c>
      <c r="C20" s="15" t="s">
        <v>2541</v>
      </c>
      <c r="D20" s="15" t="s">
        <v>88</v>
      </c>
      <c r="E20" s="15">
        <v>6</v>
      </c>
      <c r="F20" s="15"/>
      <c r="G20" s="15"/>
      <c r="H20" s="15">
        <v>197</v>
      </c>
      <c r="I20" s="15"/>
    </row>
    <row r="21" spans="1:9" x14ac:dyDescent="0.2">
      <c r="A21" s="15" t="s">
        <v>2546</v>
      </c>
      <c r="B21" s="15" t="s">
        <v>1610</v>
      </c>
      <c r="C21" s="15" t="s">
        <v>2540</v>
      </c>
      <c r="E21" s="15">
        <v>7</v>
      </c>
      <c r="F21" s="15"/>
      <c r="G21" s="15"/>
      <c r="H21" s="15">
        <v>196</v>
      </c>
      <c r="I21" s="15"/>
    </row>
    <row r="22" spans="1:9" x14ac:dyDescent="0.2">
      <c r="A22" s="15" t="s">
        <v>1355</v>
      </c>
      <c r="B22" s="15" t="s">
        <v>1610</v>
      </c>
      <c r="C22" s="15" t="s">
        <v>2540</v>
      </c>
      <c r="D22" s="15" t="s">
        <v>192</v>
      </c>
      <c r="E22" s="15">
        <v>8</v>
      </c>
      <c r="F22" s="15"/>
      <c r="G22" s="15"/>
      <c r="H22" s="15">
        <v>195</v>
      </c>
      <c r="I22" s="15"/>
    </row>
    <row r="23" spans="1:9" x14ac:dyDescent="0.2">
      <c r="A23" s="15" t="s">
        <v>2547</v>
      </c>
      <c r="B23" s="15" t="s">
        <v>1610</v>
      </c>
      <c r="C23" s="15" t="s">
        <v>2540</v>
      </c>
      <c r="E23" s="15">
        <v>9</v>
      </c>
      <c r="F23" s="15"/>
      <c r="G23" s="15"/>
      <c r="H23" s="15">
        <v>194</v>
      </c>
      <c r="I23" s="15"/>
    </row>
    <row r="24" spans="1:9" x14ac:dyDescent="0.2">
      <c r="A24" s="15" t="s">
        <v>303</v>
      </c>
      <c r="B24" s="15" t="s">
        <v>1610</v>
      </c>
      <c r="C24" s="15" t="s">
        <v>2541</v>
      </c>
      <c r="D24" s="15" t="s">
        <v>1620</v>
      </c>
      <c r="E24" s="15">
        <v>10</v>
      </c>
      <c r="F24" s="15"/>
      <c r="G24" s="15"/>
      <c r="H24" s="15">
        <v>193</v>
      </c>
      <c r="I24" s="15"/>
    </row>
    <row r="25" spans="1:9" x14ac:dyDescent="0.2">
      <c r="A25" s="15" t="s">
        <v>1535</v>
      </c>
      <c r="B25" s="15" t="s">
        <v>1610</v>
      </c>
      <c r="C25" s="15" t="s">
        <v>2540</v>
      </c>
      <c r="D25" s="15" t="s">
        <v>122</v>
      </c>
      <c r="E25" s="15">
        <v>11</v>
      </c>
      <c r="F25" s="15"/>
      <c r="G25" s="15"/>
      <c r="H25" s="15">
        <v>192</v>
      </c>
      <c r="I25" s="15"/>
    </row>
    <row r="26" spans="1:9" x14ac:dyDescent="0.2">
      <c r="A26" s="15" t="s">
        <v>2548</v>
      </c>
      <c r="B26" s="15" t="s">
        <v>1610</v>
      </c>
      <c r="C26" s="15" t="s">
        <v>2540</v>
      </c>
      <c r="E26" s="15">
        <v>12</v>
      </c>
      <c r="F26" s="15"/>
      <c r="G26" s="15"/>
      <c r="H26" s="15">
        <v>191</v>
      </c>
      <c r="I26" s="15"/>
    </row>
    <row r="27" spans="1:9" x14ac:dyDescent="0.2">
      <c r="A27" s="15" t="s">
        <v>803</v>
      </c>
      <c r="B27" s="15" t="s">
        <v>1610</v>
      </c>
      <c r="C27" s="15" t="s">
        <v>2540</v>
      </c>
      <c r="D27" s="15" t="s">
        <v>192</v>
      </c>
      <c r="E27" s="15">
        <v>13</v>
      </c>
      <c r="F27" s="15"/>
      <c r="G27" s="15"/>
      <c r="H27" s="15">
        <v>190</v>
      </c>
      <c r="I27" s="15"/>
    </row>
    <row r="28" spans="1:9" x14ac:dyDescent="0.2">
      <c r="A28" s="15" t="s">
        <v>2549</v>
      </c>
      <c r="B28" s="15" t="s">
        <v>1610</v>
      </c>
      <c r="C28" s="15" t="s">
        <v>2540</v>
      </c>
      <c r="E28" s="15">
        <v>14</v>
      </c>
      <c r="F28" s="15"/>
      <c r="G28" s="15"/>
      <c r="H28" s="15">
        <v>189</v>
      </c>
      <c r="I28" s="15"/>
    </row>
    <row r="29" spans="1:9" x14ac:dyDescent="0.2">
      <c r="A29" s="15" t="s">
        <v>229</v>
      </c>
      <c r="B29" s="15" t="s">
        <v>1610</v>
      </c>
      <c r="C29" s="15" t="s">
        <v>2541</v>
      </c>
      <c r="D29" s="15" t="s">
        <v>138</v>
      </c>
      <c r="E29" s="15">
        <v>15</v>
      </c>
      <c r="F29" s="15"/>
      <c r="G29" s="15"/>
      <c r="H29" s="15">
        <v>188</v>
      </c>
      <c r="I29" s="15"/>
    </row>
    <row r="30" spans="1:9" x14ac:dyDescent="0.2">
      <c r="A30" s="15" t="s">
        <v>1365</v>
      </c>
      <c r="B30" s="15" t="s">
        <v>1610</v>
      </c>
      <c r="C30" s="15" t="s">
        <v>2540</v>
      </c>
      <c r="E30" s="15">
        <v>16</v>
      </c>
      <c r="F30" s="15"/>
      <c r="G30" s="15"/>
      <c r="H30" s="15">
        <v>187</v>
      </c>
      <c r="I30" s="15"/>
    </row>
    <row r="31" spans="1:9" x14ac:dyDescent="0.2">
      <c r="A31" s="15" t="s">
        <v>295</v>
      </c>
      <c r="B31" s="15" t="s">
        <v>1610</v>
      </c>
      <c r="C31" s="15" t="s">
        <v>2540</v>
      </c>
      <c r="D31" s="15" t="s">
        <v>138</v>
      </c>
      <c r="E31" s="15">
        <v>17</v>
      </c>
      <c r="F31" s="15"/>
      <c r="G31" s="15"/>
      <c r="H31" s="15">
        <v>186</v>
      </c>
      <c r="I31" s="15"/>
    </row>
    <row r="32" spans="1:9" x14ac:dyDescent="0.2">
      <c r="A32" s="15" t="s">
        <v>2344</v>
      </c>
      <c r="B32" s="15" t="s">
        <v>1610</v>
      </c>
      <c r="C32" s="15" t="s">
        <v>2540</v>
      </c>
      <c r="D32" s="15" t="s">
        <v>192</v>
      </c>
      <c r="E32" s="15">
        <v>18</v>
      </c>
      <c r="F32" s="15"/>
      <c r="G32" s="15"/>
      <c r="H32" s="15">
        <v>185</v>
      </c>
      <c r="I32" s="15"/>
    </row>
    <row r="33" spans="1:9" x14ac:dyDescent="0.2">
      <c r="A33" s="15" t="s">
        <v>230</v>
      </c>
      <c r="B33" s="15" t="s">
        <v>1610</v>
      </c>
      <c r="C33" s="15" t="s">
        <v>2540</v>
      </c>
      <c r="D33" s="15" t="s">
        <v>138</v>
      </c>
      <c r="E33" s="15">
        <v>19</v>
      </c>
      <c r="F33" s="15"/>
      <c r="G33" s="15"/>
      <c r="H33" s="15">
        <v>184</v>
      </c>
      <c r="I33" s="15"/>
    </row>
    <row r="34" spans="1:9" x14ac:dyDescent="0.2">
      <c r="A34" s="15" t="s">
        <v>2550</v>
      </c>
      <c r="B34" s="15" t="s">
        <v>1610</v>
      </c>
      <c r="C34" s="15" t="s">
        <v>2541</v>
      </c>
      <c r="D34" s="15" t="s">
        <v>1620</v>
      </c>
      <c r="E34" s="15">
        <v>20</v>
      </c>
      <c r="F34" s="15"/>
      <c r="G34" s="15"/>
      <c r="H34" s="15">
        <v>183</v>
      </c>
      <c r="I34" s="15"/>
    </row>
    <row r="35" spans="1:9" x14ac:dyDescent="0.2">
      <c r="A35" s="15" t="s">
        <v>301</v>
      </c>
      <c r="B35" s="15" t="s">
        <v>1610</v>
      </c>
      <c r="C35" s="15" t="s">
        <v>2541</v>
      </c>
      <c r="D35" s="15" t="s">
        <v>51</v>
      </c>
      <c r="E35" s="15">
        <v>21</v>
      </c>
      <c r="F35" s="15"/>
      <c r="G35" s="15"/>
      <c r="H35" s="15">
        <v>182</v>
      </c>
      <c r="I35" s="15"/>
    </row>
    <row r="36" spans="1:9" x14ac:dyDescent="0.2">
      <c r="A36" s="15" t="s">
        <v>2551</v>
      </c>
      <c r="B36" s="15" t="s">
        <v>1610</v>
      </c>
      <c r="C36" s="15" t="s">
        <v>2540</v>
      </c>
      <c r="E36" s="15">
        <v>22</v>
      </c>
      <c r="F36" s="15"/>
      <c r="G36" s="15"/>
      <c r="H36" s="15">
        <v>181</v>
      </c>
      <c r="I36" s="15"/>
    </row>
    <row r="37" spans="1:9" x14ac:dyDescent="0.2">
      <c r="A37" s="15" t="s">
        <v>1359</v>
      </c>
      <c r="B37" s="15" t="s">
        <v>1610</v>
      </c>
      <c r="C37" s="15" t="s">
        <v>2541</v>
      </c>
      <c r="D37" s="15" t="s">
        <v>122</v>
      </c>
      <c r="E37" s="15">
        <v>23</v>
      </c>
      <c r="F37" s="15"/>
      <c r="G37" s="15"/>
      <c r="H37" s="15">
        <v>180</v>
      </c>
      <c r="I37" s="15"/>
    </row>
    <row r="38" spans="1:9" x14ac:dyDescent="0.2">
      <c r="A38" s="15" t="s">
        <v>1381</v>
      </c>
      <c r="B38" s="15" t="s">
        <v>1610</v>
      </c>
      <c r="C38" s="15" t="s">
        <v>2541</v>
      </c>
      <c r="D38" s="15" t="s">
        <v>1620</v>
      </c>
      <c r="E38" s="15">
        <v>24</v>
      </c>
      <c r="F38" s="15"/>
      <c r="G38" s="15"/>
      <c r="H38" s="15">
        <v>179</v>
      </c>
      <c r="I38" s="15"/>
    </row>
    <row r="39" spans="1:9" x14ac:dyDescent="0.2">
      <c r="A39" s="15" t="s">
        <v>2283</v>
      </c>
      <c r="B39" s="15" t="s">
        <v>1610</v>
      </c>
      <c r="C39" s="15" t="s">
        <v>2540</v>
      </c>
      <c r="D39" s="15" t="s">
        <v>132</v>
      </c>
      <c r="E39" s="15">
        <v>25</v>
      </c>
      <c r="F39" s="15"/>
      <c r="G39" s="15"/>
      <c r="H39" s="15">
        <v>178</v>
      </c>
      <c r="I39" s="15"/>
    </row>
    <row r="40" spans="1:9" x14ac:dyDescent="0.2">
      <c r="A40" s="15" t="s">
        <v>2366</v>
      </c>
      <c r="B40" s="15" t="s">
        <v>1610</v>
      </c>
      <c r="C40" s="15" t="s">
        <v>2541</v>
      </c>
      <c r="E40" s="15">
        <v>26</v>
      </c>
      <c r="F40" s="15"/>
      <c r="G40" s="15"/>
      <c r="H40" s="15">
        <v>177</v>
      </c>
      <c r="I40" s="15"/>
    </row>
    <row r="41" spans="1:9" x14ac:dyDescent="0.2">
      <c r="A41" s="15" t="s">
        <v>2552</v>
      </c>
      <c r="B41" s="15" t="s">
        <v>1610</v>
      </c>
      <c r="C41" s="15" t="s">
        <v>2541</v>
      </c>
      <c r="D41" s="15" t="s">
        <v>132</v>
      </c>
      <c r="E41" s="15">
        <v>27</v>
      </c>
      <c r="F41" s="15"/>
      <c r="G41" s="15"/>
      <c r="H41" s="15">
        <v>176</v>
      </c>
      <c r="I41" s="15"/>
    </row>
    <row r="42" spans="1:9" x14ac:dyDescent="0.2">
      <c r="A42" s="15" t="s">
        <v>2553</v>
      </c>
      <c r="B42" s="15" t="s">
        <v>1610</v>
      </c>
      <c r="C42" s="15" t="s">
        <v>2540</v>
      </c>
      <c r="D42" s="15" t="s">
        <v>132</v>
      </c>
      <c r="E42" s="15">
        <v>28</v>
      </c>
      <c r="F42" s="15"/>
      <c r="G42" s="15"/>
      <c r="H42" s="15">
        <v>175</v>
      </c>
      <c r="I42" s="15"/>
    </row>
    <row r="43" spans="1:9" x14ac:dyDescent="0.2">
      <c r="A43" s="15" t="s">
        <v>2554</v>
      </c>
      <c r="B43" s="15" t="s">
        <v>1610</v>
      </c>
      <c r="C43" s="15" t="s">
        <v>2541</v>
      </c>
      <c r="D43" s="15" t="s">
        <v>192</v>
      </c>
      <c r="E43" s="15">
        <v>29</v>
      </c>
      <c r="F43" s="15"/>
      <c r="G43" s="15"/>
      <c r="H43" s="15">
        <v>174</v>
      </c>
      <c r="I43" s="15"/>
    </row>
    <row r="44" spans="1:9" x14ac:dyDescent="0.2">
      <c r="A44" s="15" t="s">
        <v>1496</v>
      </c>
      <c r="B44" s="15" t="s">
        <v>1610</v>
      </c>
      <c r="C44" s="15" t="s">
        <v>2541</v>
      </c>
      <c r="D44" s="15" t="s">
        <v>138</v>
      </c>
      <c r="E44" s="15">
        <v>30</v>
      </c>
      <c r="F44" s="15"/>
      <c r="G44" s="15"/>
      <c r="H44" s="15">
        <v>173</v>
      </c>
      <c r="I44" s="15"/>
    </row>
    <row r="45" spans="1:9" x14ac:dyDescent="0.2">
      <c r="A45" s="15" t="s">
        <v>2555</v>
      </c>
      <c r="B45" s="15" t="s">
        <v>1610</v>
      </c>
      <c r="C45" s="15" t="s">
        <v>2541</v>
      </c>
      <c r="D45" s="15" t="s">
        <v>138</v>
      </c>
      <c r="E45" s="15">
        <v>31</v>
      </c>
      <c r="F45" s="15"/>
      <c r="G45" s="15"/>
      <c r="H45" s="15">
        <v>172</v>
      </c>
      <c r="I45" s="15"/>
    </row>
    <row r="46" spans="1:9" x14ac:dyDescent="0.2">
      <c r="A46" s="15" t="s">
        <v>2556</v>
      </c>
      <c r="B46" s="15" t="s">
        <v>1610</v>
      </c>
      <c r="C46" s="15" t="s">
        <v>2540</v>
      </c>
      <c r="D46" s="15" t="s">
        <v>192</v>
      </c>
      <c r="E46" s="15">
        <v>32</v>
      </c>
      <c r="F46" s="15"/>
      <c r="G46" s="15"/>
      <c r="H46" s="15">
        <v>171</v>
      </c>
      <c r="I46" s="15"/>
    </row>
    <row r="47" spans="1:9" x14ac:dyDescent="0.2">
      <c r="A47" s="15" t="s">
        <v>1366</v>
      </c>
      <c r="B47" s="15" t="s">
        <v>1610</v>
      </c>
      <c r="C47" s="15" t="s">
        <v>2540</v>
      </c>
      <c r="D47" s="15" t="s">
        <v>192</v>
      </c>
      <c r="E47" s="15">
        <v>33</v>
      </c>
      <c r="F47" s="15"/>
      <c r="G47" s="15"/>
      <c r="H47" s="15">
        <v>170</v>
      </c>
      <c r="I47" s="15"/>
    </row>
    <row r="48" spans="1:9" x14ac:dyDescent="0.2">
      <c r="A48" s="15" t="s">
        <v>2371</v>
      </c>
      <c r="B48" s="15" t="s">
        <v>1610</v>
      </c>
      <c r="C48" s="15" t="s">
        <v>2541</v>
      </c>
      <c r="D48" s="15" t="s">
        <v>122</v>
      </c>
      <c r="E48" s="15">
        <v>34</v>
      </c>
      <c r="F48" s="15"/>
      <c r="G48" s="15"/>
      <c r="H48" s="15">
        <v>169</v>
      </c>
      <c r="I48" s="15"/>
    </row>
    <row r="49" spans="1:9" x14ac:dyDescent="0.2">
      <c r="A49" s="15" t="s">
        <v>1386</v>
      </c>
      <c r="B49" s="15" t="s">
        <v>1610</v>
      </c>
      <c r="C49" s="15" t="s">
        <v>2540</v>
      </c>
      <c r="E49" s="15">
        <v>35</v>
      </c>
      <c r="F49" s="15"/>
      <c r="G49" s="15"/>
      <c r="H49" s="15">
        <v>168</v>
      </c>
      <c r="I49" s="15"/>
    </row>
    <row r="50" spans="1:9" x14ac:dyDescent="0.2">
      <c r="A50" s="15" t="s">
        <v>1986</v>
      </c>
      <c r="B50" s="15" t="s">
        <v>1610</v>
      </c>
      <c r="C50" s="15" t="s">
        <v>2541</v>
      </c>
      <c r="D50" s="15" t="s">
        <v>192</v>
      </c>
      <c r="E50" s="15">
        <v>36</v>
      </c>
      <c r="F50" s="15"/>
      <c r="G50" s="15"/>
      <c r="H50" s="15">
        <v>167</v>
      </c>
      <c r="I50" s="15"/>
    </row>
    <row r="51" spans="1:9" x14ac:dyDescent="0.2">
      <c r="A51" s="15" t="s">
        <v>2557</v>
      </c>
      <c r="B51" s="15" t="s">
        <v>1610</v>
      </c>
      <c r="C51" s="15" t="s">
        <v>2540</v>
      </c>
      <c r="D51" s="15" t="s">
        <v>192</v>
      </c>
      <c r="E51" s="15">
        <v>37</v>
      </c>
      <c r="F51" s="15"/>
      <c r="G51" s="15"/>
      <c r="H51" s="15">
        <v>166</v>
      </c>
      <c r="I51" s="15"/>
    </row>
    <row r="52" spans="1:9" x14ac:dyDescent="0.2">
      <c r="A52" s="15" t="s">
        <v>692</v>
      </c>
      <c r="B52" s="15" t="s">
        <v>1610</v>
      </c>
      <c r="C52" s="15" t="s">
        <v>2541</v>
      </c>
      <c r="D52" s="15" t="s">
        <v>122</v>
      </c>
      <c r="E52" s="15">
        <v>38</v>
      </c>
      <c r="F52" s="15"/>
      <c r="G52" s="15"/>
      <c r="H52" s="15">
        <v>165</v>
      </c>
      <c r="I52" s="15"/>
    </row>
    <row r="53" spans="1:9" x14ac:dyDescent="0.2">
      <c r="A53" s="15" t="s">
        <v>2558</v>
      </c>
      <c r="B53" s="15" t="s">
        <v>1610</v>
      </c>
      <c r="C53" s="15" t="s">
        <v>2541</v>
      </c>
      <c r="D53" s="15" t="s">
        <v>1620</v>
      </c>
      <c r="E53" s="15">
        <v>39</v>
      </c>
      <c r="F53" s="15"/>
      <c r="G53" s="15"/>
      <c r="H53" s="15">
        <v>164</v>
      </c>
      <c r="I53" s="15"/>
    </row>
    <row r="54" spans="1:9" x14ac:dyDescent="0.2">
      <c r="A54" s="15" t="s">
        <v>2559</v>
      </c>
      <c r="B54" s="15" t="s">
        <v>1610</v>
      </c>
      <c r="C54" s="15" t="s">
        <v>2540</v>
      </c>
      <c r="D54" s="15" t="s">
        <v>192</v>
      </c>
      <c r="E54" s="15">
        <v>40</v>
      </c>
      <c r="F54" s="15"/>
      <c r="G54" s="15"/>
      <c r="H54" s="15">
        <v>163</v>
      </c>
      <c r="I54" s="15"/>
    </row>
    <row r="55" spans="1:9" x14ac:dyDescent="0.2">
      <c r="A55" s="15" t="s">
        <v>297</v>
      </c>
      <c r="B55" s="15" t="s">
        <v>1610</v>
      </c>
      <c r="C55" s="15" t="s">
        <v>2541</v>
      </c>
      <c r="D55" s="15" t="s">
        <v>122</v>
      </c>
      <c r="E55" s="15">
        <v>41</v>
      </c>
      <c r="F55" s="15"/>
      <c r="G55" s="15"/>
      <c r="H55" s="15">
        <v>162</v>
      </c>
      <c r="I55" s="15"/>
    </row>
    <row r="56" spans="1:9" x14ac:dyDescent="0.2">
      <c r="A56" s="15" t="s">
        <v>2560</v>
      </c>
      <c r="B56" s="15" t="s">
        <v>1610</v>
      </c>
      <c r="C56" s="15" t="s">
        <v>2540</v>
      </c>
      <c r="E56" s="15">
        <v>42</v>
      </c>
      <c r="F56" s="15"/>
      <c r="G56" s="15"/>
      <c r="H56" s="15">
        <v>161</v>
      </c>
      <c r="I56" s="15"/>
    </row>
    <row r="57" spans="1:9" x14ac:dyDescent="0.2">
      <c r="A57" s="15" t="s">
        <v>2561</v>
      </c>
      <c r="B57" s="15" t="s">
        <v>1610</v>
      </c>
      <c r="C57" s="15" t="s">
        <v>2540</v>
      </c>
      <c r="E57" s="15">
        <v>43</v>
      </c>
      <c r="F57" s="15"/>
      <c r="G57" s="15"/>
      <c r="H57" s="15">
        <v>160</v>
      </c>
      <c r="I57" s="15"/>
    </row>
    <row r="58" spans="1:9" x14ac:dyDescent="0.2">
      <c r="A58" s="15" t="s">
        <v>2290</v>
      </c>
      <c r="B58" s="15" t="s">
        <v>1610</v>
      </c>
      <c r="C58" s="15" t="s">
        <v>2540</v>
      </c>
      <c r="D58" s="15" t="s">
        <v>132</v>
      </c>
      <c r="E58" s="15">
        <v>44</v>
      </c>
      <c r="F58" s="15"/>
      <c r="G58" s="15"/>
      <c r="H58" s="15">
        <v>159</v>
      </c>
      <c r="I58" s="15"/>
    </row>
    <row r="59" spans="1:9" x14ac:dyDescent="0.2">
      <c r="A59" s="15" t="s">
        <v>2562</v>
      </c>
      <c r="B59" s="15" t="s">
        <v>1610</v>
      </c>
      <c r="C59" s="15" t="s">
        <v>2541</v>
      </c>
      <c r="D59" s="15" t="s">
        <v>1620</v>
      </c>
      <c r="E59" s="15">
        <v>45</v>
      </c>
      <c r="F59" s="15"/>
      <c r="G59" s="15"/>
      <c r="H59" s="15">
        <v>158</v>
      </c>
      <c r="I59" s="15"/>
    </row>
    <row r="60" spans="1:9" x14ac:dyDescent="0.2">
      <c r="A60" s="15" t="s">
        <v>2563</v>
      </c>
      <c r="B60" s="15" t="s">
        <v>1610</v>
      </c>
      <c r="C60" s="15" t="s">
        <v>2541</v>
      </c>
      <c r="D60" s="15" t="s">
        <v>192</v>
      </c>
      <c r="E60" s="15">
        <v>46</v>
      </c>
      <c r="F60" s="15"/>
      <c r="G60" s="15"/>
      <c r="H60" s="15">
        <v>157</v>
      </c>
      <c r="I60" s="15"/>
    </row>
    <row r="61" spans="1:9" x14ac:dyDescent="0.2">
      <c r="A61" s="15" t="s">
        <v>2564</v>
      </c>
      <c r="B61" s="15" t="s">
        <v>1610</v>
      </c>
      <c r="C61" s="15" t="s">
        <v>2541</v>
      </c>
      <c r="D61" s="15" t="s">
        <v>138</v>
      </c>
      <c r="E61" s="15">
        <v>47</v>
      </c>
      <c r="F61" s="15"/>
      <c r="G61" s="15"/>
      <c r="H61" s="15">
        <v>156</v>
      </c>
      <c r="I61" s="15"/>
    </row>
    <row r="62" spans="1:9" x14ac:dyDescent="0.2">
      <c r="A62" s="15" t="s">
        <v>2565</v>
      </c>
      <c r="B62" s="15" t="s">
        <v>1616</v>
      </c>
      <c r="C62" s="15" t="s">
        <v>2540</v>
      </c>
      <c r="D62" s="15" t="s">
        <v>192</v>
      </c>
      <c r="E62" s="15">
        <v>48</v>
      </c>
      <c r="F62" s="15"/>
      <c r="G62" s="15"/>
      <c r="H62" s="15">
        <v>155</v>
      </c>
      <c r="I62" s="15"/>
    </row>
    <row r="63" spans="1:9" x14ac:dyDescent="0.2">
      <c r="A63" s="15" t="s">
        <v>2566</v>
      </c>
      <c r="B63" s="15" t="s">
        <v>1610</v>
      </c>
      <c r="C63" s="15" t="s">
        <v>2541</v>
      </c>
      <c r="E63" s="15">
        <v>49</v>
      </c>
      <c r="F63" s="15"/>
      <c r="G63" s="15"/>
      <c r="H63" s="15">
        <v>154</v>
      </c>
      <c r="I63" s="15"/>
    </row>
    <row r="64" spans="1:9" x14ac:dyDescent="0.2">
      <c r="A64" s="15" t="s">
        <v>2567</v>
      </c>
      <c r="B64" s="15" t="s">
        <v>1610</v>
      </c>
      <c r="C64" s="15" t="s">
        <v>2541</v>
      </c>
      <c r="E64" s="15">
        <v>50</v>
      </c>
      <c r="F64" s="15"/>
      <c r="G64" s="15"/>
      <c r="H64" s="15">
        <v>153</v>
      </c>
      <c r="I64" s="15"/>
    </row>
    <row r="65" spans="1:9" x14ac:dyDescent="0.2">
      <c r="A65" s="15" t="s">
        <v>1415</v>
      </c>
      <c r="B65" s="15" t="s">
        <v>1610</v>
      </c>
      <c r="C65" s="15" t="s">
        <v>2541</v>
      </c>
      <c r="D65" s="15" t="s">
        <v>192</v>
      </c>
      <c r="E65" s="15">
        <v>51</v>
      </c>
      <c r="F65" s="15"/>
      <c r="G65" s="15"/>
      <c r="H65" s="15">
        <v>152</v>
      </c>
      <c r="I65" s="15"/>
    </row>
    <row r="66" spans="1:9" x14ac:dyDescent="0.2">
      <c r="A66" s="15" t="s">
        <v>2568</v>
      </c>
      <c r="B66" s="15" t="s">
        <v>1610</v>
      </c>
      <c r="C66" s="15" t="s">
        <v>2541</v>
      </c>
      <c r="E66" s="15">
        <v>52</v>
      </c>
      <c r="F66" s="15"/>
      <c r="G66" s="15"/>
      <c r="H66" s="15">
        <v>151</v>
      </c>
      <c r="I66" s="15"/>
    </row>
    <row r="67" spans="1:9" x14ac:dyDescent="0.2">
      <c r="A67" s="15" t="s">
        <v>2569</v>
      </c>
      <c r="B67" s="15" t="s">
        <v>1610</v>
      </c>
      <c r="C67" s="15" t="s">
        <v>2540</v>
      </c>
      <c r="E67" s="15">
        <v>53</v>
      </c>
      <c r="F67" s="15"/>
      <c r="G67" s="15"/>
      <c r="H67" s="15">
        <v>150</v>
      </c>
      <c r="I67" s="15"/>
    </row>
    <row r="68" spans="1:9" x14ac:dyDescent="0.2">
      <c r="A68" s="15" t="s">
        <v>2570</v>
      </c>
      <c r="B68" s="15" t="s">
        <v>1610</v>
      </c>
      <c r="C68" s="15" t="s">
        <v>2541</v>
      </c>
      <c r="D68" s="15" t="s">
        <v>192</v>
      </c>
      <c r="E68" s="15">
        <v>54</v>
      </c>
      <c r="F68" s="15"/>
      <c r="G68" s="15"/>
      <c r="H68" s="15">
        <v>149</v>
      </c>
      <c r="I68" s="15"/>
    </row>
    <row r="69" spans="1:9" x14ac:dyDescent="0.2">
      <c r="A69" s="15" t="s">
        <v>392</v>
      </c>
      <c r="B69" s="15" t="s">
        <v>1616</v>
      </c>
      <c r="C69" s="15" t="s">
        <v>2540</v>
      </c>
      <c r="D69" s="15" t="s">
        <v>192</v>
      </c>
      <c r="E69" s="15">
        <v>55</v>
      </c>
      <c r="F69" s="15"/>
      <c r="G69" s="15"/>
      <c r="H69" s="15">
        <v>148</v>
      </c>
      <c r="I69" s="15"/>
    </row>
    <row r="70" spans="1:9" x14ac:dyDescent="0.2">
      <c r="A70" s="15" t="s">
        <v>2571</v>
      </c>
      <c r="B70" s="15" t="s">
        <v>1610</v>
      </c>
      <c r="C70" s="15" t="s">
        <v>2540</v>
      </c>
      <c r="E70" s="15">
        <v>56</v>
      </c>
      <c r="F70" s="15"/>
      <c r="G70" s="15"/>
      <c r="H70" s="15">
        <v>147</v>
      </c>
      <c r="I70" s="15"/>
    </row>
    <row r="71" spans="1:9" x14ac:dyDescent="0.2">
      <c r="A71" s="15" t="s">
        <v>2572</v>
      </c>
      <c r="B71" s="15" t="s">
        <v>1610</v>
      </c>
      <c r="C71" s="15" t="s">
        <v>2540</v>
      </c>
      <c r="E71" s="15">
        <v>57</v>
      </c>
      <c r="F71" s="15"/>
      <c r="G71" s="15"/>
      <c r="H71" s="15">
        <v>146</v>
      </c>
      <c r="I71" s="15"/>
    </row>
    <row r="72" spans="1:9" x14ac:dyDescent="0.2">
      <c r="A72" s="15" t="s">
        <v>2573</v>
      </c>
      <c r="B72" s="15" t="s">
        <v>1610</v>
      </c>
      <c r="C72" s="15" t="s">
        <v>2541</v>
      </c>
      <c r="D72" s="15" t="s">
        <v>122</v>
      </c>
      <c r="E72" s="15">
        <v>58</v>
      </c>
      <c r="F72" s="15"/>
      <c r="G72" s="15"/>
      <c r="H72" s="15">
        <v>145</v>
      </c>
      <c r="I72" s="15"/>
    </row>
    <row r="73" spans="1:9" x14ac:dyDescent="0.2">
      <c r="A73" s="15" t="s">
        <v>2574</v>
      </c>
      <c r="B73" s="15" t="s">
        <v>1610</v>
      </c>
      <c r="C73" s="15" t="s">
        <v>2540</v>
      </c>
      <c r="D73" s="15" t="s">
        <v>122</v>
      </c>
      <c r="E73" s="15">
        <v>59</v>
      </c>
      <c r="F73" s="15"/>
      <c r="G73" s="15"/>
      <c r="H73" s="15">
        <v>144</v>
      </c>
      <c r="I73" s="15"/>
    </row>
    <row r="74" spans="1:9" x14ac:dyDescent="0.2">
      <c r="A74" s="15" t="s">
        <v>306</v>
      </c>
      <c r="B74" s="15" t="s">
        <v>1610</v>
      </c>
      <c r="C74" s="15" t="s">
        <v>2541</v>
      </c>
      <c r="D74" s="15" t="s">
        <v>139</v>
      </c>
      <c r="E74" s="15">
        <v>60</v>
      </c>
      <c r="F74" s="15"/>
      <c r="G74" s="15"/>
      <c r="H74" s="15">
        <v>143</v>
      </c>
      <c r="I74" s="15"/>
    </row>
    <row r="75" spans="1:9" x14ac:dyDescent="0.2">
      <c r="A75" s="15" t="s">
        <v>2575</v>
      </c>
      <c r="B75" s="15" t="s">
        <v>1610</v>
      </c>
      <c r="C75" s="15" t="s">
        <v>2541</v>
      </c>
      <c r="E75" s="15">
        <v>61</v>
      </c>
      <c r="F75" s="15"/>
      <c r="G75" s="15"/>
      <c r="H75" s="15">
        <v>142</v>
      </c>
      <c r="I75" s="15"/>
    </row>
    <row r="76" spans="1:9" x14ac:dyDescent="0.2">
      <c r="A76" s="15" t="s">
        <v>2576</v>
      </c>
      <c r="B76" s="15" t="s">
        <v>1616</v>
      </c>
      <c r="C76" s="15" t="s">
        <v>2541</v>
      </c>
      <c r="D76" s="15" t="s">
        <v>135</v>
      </c>
      <c r="E76" s="15">
        <v>62</v>
      </c>
      <c r="F76" s="15"/>
      <c r="G76" s="15"/>
      <c r="H76" s="15">
        <v>141</v>
      </c>
      <c r="I76" s="15"/>
    </row>
    <row r="77" spans="1:9" x14ac:dyDescent="0.2">
      <c r="A77" s="15" t="s">
        <v>2577</v>
      </c>
      <c r="B77" s="15" t="s">
        <v>1610</v>
      </c>
      <c r="C77" s="15" t="s">
        <v>2541</v>
      </c>
      <c r="E77" s="15">
        <v>63</v>
      </c>
      <c r="F77" s="15"/>
      <c r="G77" s="15"/>
      <c r="H77" s="15">
        <v>140</v>
      </c>
      <c r="I77" s="15"/>
    </row>
    <row r="78" spans="1:9" x14ac:dyDescent="0.2">
      <c r="A78" s="15" t="s">
        <v>2289</v>
      </c>
      <c r="B78" s="15" t="s">
        <v>1610</v>
      </c>
      <c r="C78" s="15" t="s">
        <v>2540</v>
      </c>
      <c r="D78" s="15" t="s">
        <v>138</v>
      </c>
      <c r="E78" s="15">
        <v>64</v>
      </c>
      <c r="F78" s="15"/>
      <c r="G78" s="15"/>
      <c r="H78" s="15">
        <v>139</v>
      </c>
      <c r="I78" s="15"/>
    </row>
    <row r="79" spans="1:9" x14ac:dyDescent="0.2">
      <c r="A79" s="15" t="s">
        <v>2578</v>
      </c>
      <c r="B79" s="15" t="s">
        <v>1610</v>
      </c>
      <c r="C79" s="15" t="s">
        <v>2540</v>
      </c>
      <c r="D79" s="15" t="s">
        <v>139</v>
      </c>
      <c r="E79" s="15">
        <v>65</v>
      </c>
      <c r="F79" s="15"/>
      <c r="G79" s="15"/>
      <c r="H79" s="15">
        <v>138</v>
      </c>
      <c r="I79" s="15"/>
    </row>
    <row r="80" spans="1:9" x14ac:dyDescent="0.2">
      <c r="A80" s="15" t="s">
        <v>2190</v>
      </c>
      <c r="B80" s="15" t="s">
        <v>1610</v>
      </c>
      <c r="C80" s="15" t="s">
        <v>2540</v>
      </c>
      <c r="E80" s="15">
        <v>66</v>
      </c>
      <c r="F80" s="15"/>
      <c r="G80" s="15"/>
      <c r="H80" s="15">
        <v>137</v>
      </c>
      <c r="I80" s="15"/>
    </row>
    <row r="81" spans="1:9" x14ac:dyDescent="0.2">
      <c r="A81" s="15" t="s">
        <v>2579</v>
      </c>
      <c r="B81" s="15" t="s">
        <v>1610</v>
      </c>
      <c r="C81" s="15" t="s">
        <v>2541</v>
      </c>
      <c r="D81" s="15" t="s">
        <v>1620</v>
      </c>
      <c r="E81" s="15">
        <v>67</v>
      </c>
      <c r="F81" s="15"/>
      <c r="G81" s="15"/>
      <c r="H81" s="15">
        <v>136</v>
      </c>
      <c r="I81" s="15"/>
    </row>
    <row r="82" spans="1:9" x14ac:dyDescent="0.2">
      <c r="A82" s="15" t="s">
        <v>2580</v>
      </c>
      <c r="B82" s="15" t="s">
        <v>1610</v>
      </c>
      <c r="C82" s="15" t="s">
        <v>2541</v>
      </c>
      <c r="D82" s="15" t="s">
        <v>1620</v>
      </c>
      <c r="E82" s="15">
        <v>68</v>
      </c>
      <c r="F82" s="15"/>
      <c r="G82" s="15"/>
      <c r="H82" s="15">
        <v>135</v>
      </c>
      <c r="I82" s="15"/>
    </row>
    <row r="83" spans="1:9" x14ac:dyDescent="0.2">
      <c r="A83" s="15" t="s">
        <v>2581</v>
      </c>
      <c r="B83" s="15" t="s">
        <v>1610</v>
      </c>
      <c r="C83" s="15" t="s">
        <v>2540</v>
      </c>
      <c r="D83" s="15" t="s">
        <v>192</v>
      </c>
      <c r="E83" s="15">
        <v>69</v>
      </c>
      <c r="F83" s="15"/>
      <c r="G83" s="15"/>
      <c r="H83" s="15">
        <v>134</v>
      </c>
      <c r="I83" s="15"/>
    </row>
    <row r="84" spans="1:9" x14ac:dyDescent="0.2">
      <c r="A84" s="15" t="s">
        <v>406</v>
      </c>
      <c r="B84" s="15" t="s">
        <v>1610</v>
      </c>
      <c r="C84" s="15" t="s">
        <v>2541</v>
      </c>
      <c r="D84" s="15" t="s">
        <v>135</v>
      </c>
      <c r="E84" s="15">
        <v>70</v>
      </c>
      <c r="F84" s="15"/>
      <c r="G84" s="15"/>
      <c r="H84" s="15">
        <v>133</v>
      </c>
      <c r="I84" s="15"/>
    </row>
    <row r="85" spans="1:9" x14ac:dyDescent="0.2">
      <c r="A85" s="15" t="s">
        <v>2582</v>
      </c>
      <c r="B85" s="15" t="s">
        <v>1610</v>
      </c>
      <c r="C85" s="15" t="s">
        <v>217</v>
      </c>
      <c r="D85" s="15" t="s">
        <v>2542</v>
      </c>
      <c r="E85" s="15">
        <v>71</v>
      </c>
      <c r="F85" s="15"/>
      <c r="G85" s="15"/>
      <c r="H85" s="15">
        <v>132</v>
      </c>
      <c r="I85" s="15"/>
    </row>
    <row r="86" spans="1:9" x14ac:dyDescent="0.2">
      <c r="A86" s="15" t="s">
        <v>2583</v>
      </c>
      <c r="B86" s="15" t="s">
        <v>1610</v>
      </c>
      <c r="C86" s="15" t="s">
        <v>2540</v>
      </c>
      <c r="E86" s="15">
        <v>72</v>
      </c>
      <c r="F86" s="15"/>
      <c r="G86" s="15"/>
      <c r="H86" s="15">
        <v>131</v>
      </c>
      <c r="I86" s="15"/>
    </row>
    <row r="87" spans="1:9" x14ac:dyDescent="0.2">
      <c r="A87" s="15" t="s">
        <v>2584</v>
      </c>
      <c r="B87" s="15" t="s">
        <v>1610</v>
      </c>
      <c r="C87" s="15" t="s">
        <v>2540</v>
      </c>
      <c r="D87" s="15" t="s">
        <v>138</v>
      </c>
      <c r="E87" s="15">
        <v>73</v>
      </c>
      <c r="F87" s="15"/>
      <c r="G87" s="15"/>
      <c r="H87" s="15">
        <v>130</v>
      </c>
      <c r="I87" s="15"/>
    </row>
    <row r="88" spans="1:9" x14ac:dyDescent="0.2">
      <c r="A88" s="15" t="s">
        <v>2585</v>
      </c>
      <c r="B88" s="15" t="s">
        <v>1610</v>
      </c>
      <c r="C88" s="15" t="s">
        <v>2540</v>
      </c>
      <c r="D88" s="15" t="s">
        <v>138</v>
      </c>
      <c r="E88" s="15">
        <v>74</v>
      </c>
      <c r="F88" s="15"/>
      <c r="G88" s="15"/>
      <c r="H88" s="15">
        <v>129</v>
      </c>
      <c r="I88" s="15"/>
    </row>
    <row r="89" spans="1:9" x14ac:dyDescent="0.2">
      <c r="A89" s="15" t="s">
        <v>701</v>
      </c>
      <c r="B89" s="15" t="s">
        <v>1616</v>
      </c>
      <c r="C89" s="15" t="s">
        <v>2541</v>
      </c>
      <c r="D89" s="15" t="s">
        <v>132</v>
      </c>
      <c r="E89" s="15">
        <v>75</v>
      </c>
      <c r="F89" s="15"/>
      <c r="G89" s="15"/>
      <c r="H89" s="15">
        <v>128</v>
      </c>
      <c r="I89" s="15"/>
    </row>
    <row r="90" spans="1:9" x14ac:dyDescent="0.2">
      <c r="A90" s="15" t="s">
        <v>612</v>
      </c>
      <c r="B90" s="15" t="s">
        <v>1610</v>
      </c>
      <c r="C90" s="15" t="s">
        <v>2541</v>
      </c>
      <c r="D90" s="15" t="s">
        <v>144</v>
      </c>
      <c r="E90" s="15">
        <v>76</v>
      </c>
      <c r="F90" s="15"/>
      <c r="G90" s="15"/>
      <c r="H90" s="15">
        <v>127</v>
      </c>
      <c r="I90" s="15"/>
    </row>
    <row r="91" spans="1:9" x14ac:dyDescent="0.2">
      <c r="A91" s="15" t="s">
        <v>2586</v>
      </c>
      <c r="B91" s="15" t="s">
        <v>1610</v>
      </c>
      <c r="C91" s="15" t="s">
        <v>2541</v>
      </c>
      <c r="D91" s="15" t="s">
        <v>138</v>
      </c>
      <c r="E91" s="15">
        <v>77</v>
      </c>
      <c r="F91" s="15"/>
      <c r="G91" s="15"/>
      <c r="H91" s="15">
        <v>126</v>
      </c>
      <c r="I91" s="15"/>
    </row>
    <row r="92" spans="1:9" x14ac:dyDescent="0.2">
      <c r="A92" s="15" t="s">
        <v>2587</v>
      </c>
      <c r="B92" s="15" t="s">
        <v>1610</v>
      </c>
      <c r="C92" s="15" t="s">
        <v>2541</v>
      </c>
      <c r="E92" s="15">
        <v>78</v>
      </c>
      <c r="F92" s="15"/>
      <c r="G92" s="15"/>
      <c r="H92" s="15">
        <v>125</v>
      </c>
      <c r="I92" s="15"/>
    </row>
    <row r="93" spans="1:9" x14ac:dyDescent="0.2">
      <c r="A93" s="15" t="s">
        <v>2588</v>
      </c>
      <c r="B93" s="15" t="s">
        <v>1610</v>
      </c>
      <c r="C93" s="15" t="s">
        <v>2541</v>
      </c>
      <c r="D93" s="15" t="s">
        <v>139</v>
      </c>
      <c r="E93" s="15">
        <v>79</v>
      </c>
      <c r="F93" s="15"/>
      <c r="G93" s="15"/>
      <c r="H93" s="15">
        <v>124</v>
      </c>
      <c r="I93" s="15"/>
    </row>
    <row r="94" spans="1:9" x14ac:dyDescent="0.2">
      <c r="A94" s="15" t="s">
        <v>2589</v>
      </c>
      <c r="B94" s="15" t="s">
        <v>1610</v>
      </c>
      <c r="C94" s="15" t="s">
        <v>2541</v>
      </c>
      <c r="D94" s="15" t="s">
        <v>135</v>
      </c>
      <c r="E94" s="15">
        <v>80</v>
      </c>
      <c r="F94" s="15"/>
      <c r="G94" s="15"/>
      <c r="H94" s="15">
        <v>123</v>
      </c>
      <c r="I94" s="15"/>
    </row>
    <row r="95" spans="1:9" x14ac:dyDescent="0.2">
      <c r="A95" s="15" t="s">
        <v>2406</v>
      </c>
      <c r="B95" s="15" t="s">
        <v>1610</v>
      </c>
      <c r="C95" s="15" t="s">
        <v>2540</v>
      </c>
      <c r="D95" s="15" t="s">
        <v>138</v>
      </c>
      <c r="E95" s="15">
        <v>81</v>
      </c>
      <c r="F95" s="15"/>
      <c r="G95" s="15"/>
      <c r="H95" s="15">
        <v>122</v>
      </c>
      <c r="I95" s="15"/>
    </row>
    <row r="96" spans="1:9" x14ac:dyDescent="0.2">
      <c r="A96" s="15" t="s">
        <v>2009</v>
      </c>
      <c r="B96" s="15" t="s">
        <v>1610</v>
      </c>
      <c r="C96" s="15" t="s">
        <v>2540</v>
      </c>
      <c r="D96" s="15" t="s">
        <v>192</v>
      </c>
      <c r="E96" s="15">
        <v>82</v>
      </c>
      <c r="F96" s="15"/>
      <c r="G96" s="15"/>
      <c r="H96" s="15">
        <v>121</v>
      </c>
      <c r="I96" s="15"/>
    </row>
    <row r="97" spans="1:9" x14ac:dyDescent="0.2">
      <c r="A97" s="15" t="s">
        <v>427</v>
      </c>
      <c r="B97" s="15" t="s">
        <v>1610</v>
      </c>
      <c r="C97" s="15" t="s">
        <v>2541</v>
      </c>
      <c r="D97" s="15" t="s">
        <v>66</v>
      </c>
      <c r="E97" s="15">
        <v>83</v>
      </c>
      <c r="F97" s="15"/>
      <c r="G97" s="15"/>
      <c r="H97" s="15">
        <v>120</v>
      </c>
      <c r="I97" s="15"/>
    </row>
    <row r="98" spans="1:9" x14ac:dyDescent="0.2">
      <c r="A98" s="15" t="s">
        <v>2590</v>
      </c>
      <c r="B98" s="15" t="s">
        <v>1610</v>
      </c>
      <c r="C98" s="15" t="s">
        <v>2541</v>
      </c>
      <c r="D98" s="15" t="s">
        <v>192</v>
      </c>
      <c r="E98" s="15">
        <v>84</v>
      </c>
      <c r="F98" s="15"/>
      <c r="G98" s="15"/>
      <c r="H98" s="15">
        <v>119</v>
      </c>
      <c r="I98" s="15"/>
    </row>
    <row r="99" spans="1:9" x14ac:dyDescent="0.2">
      <c r="A99" s="15" t="s">
        <v>1406</v>
      </c>
      <c r="B99" s="15" t="s">
        <v>1616</v>
      </c>
      <c r="C99" s="15" t="s">
        <v>2540</v>
      </c>
      <c r="D99" s="15" t="s">
        <v>192</v>
      </c>
      <c r="E99" s="15">
        <v>85</v>
      </c>
      <c r="F99" s="15"/>
      <c r="G99" s="15"/>
      <c r="H99" s="15">
        <v>118</v>
      </c>
      <c r="I99" s="15"/>
    </row>
    <row r="100" spans="1:9" x14ac:dyDescent="0.2">
      <c r="A100" s="15" t="s">
        <v>2373</v>
      </c>
      <c r="B100" s="15" t="s">
        <v>1610</v>
      </c>
      <c r="C100" s="15" t="s">
        <v>2540</v>
      </c>
      <c r="D100" s="15" t="s">
        <v>132</v>
      </c>
      <c r="E100" s="15">
        <v>86</v>
      </c>
      <c r="F100" s="15"/>
      <c r="G100" s="15"/>
      <c r="H100" s="15">
        <v>117</v>
      </c>
      <c r="I100" s="15"/>
    </row>
    <row r="101" spans="1:9" x14ac:dyDescent="0.2">
      <c r="A101" s="15" t="s">
        <v>2591</v>
      </c>
      <c r="B101" s="15" t="s">
        <v>1610</v>
      </c>
      <c r="C101" s="15" t="s">
        <v>2540</v>
      </c>
      <c r="D101" s="15" t="s">
        <v>192</v>
      </c>
      <c r="E101" s="15">
        <v>87</v>
      </c>
      <c r="F101" s="15"/>
      <c r="G101" s="15"/>
      <c r="H101" s="15">
        <v>116</v>
      </c>
      <c r="I101" s="15"/>
    </row>
    <row r="102" spans="1:9" x14ac:dyDescent="0.2">
      <c r="A102" s="15" t="s">
        <v>2592</v>
      </c>
      <c r="B102" s="15" t="s">
        <v>1610</v>
      </c>
      <c r="C102" s="15" t="s">
        <v>2540</v>
      </c>
      <c r="E102" s="15">
        <v>88</v>
      </c>
      <c r="F102" s="15"/>
      <c r="G102" s="15"/>
      <c r="H102" s="15">
        <v>115</v>
      </c>
      <c r="I102" s="15"/>
    </row>
    <row r="103" spans="1:9" x14ac:dyDescent="0.2">
      <c r="A103" s="15" t="s">
        <v>2593</v>
      </c>
      <c r="B103" s="15" t="s">
        <v>1610</v>
      </c>
      <c r="C103" s="15" t="s">
        <v>2540</v>
      </c>
      <c r="D103" s="15" t="s">
        <v>192</v>
      </c>
      <c r="E103" s="15">
        <v>89</v>
      </c>
      <c r="F103" s="15"/>
      <c r="G103" s="15"/>
      <c r="H103" s="15">
        <v>114</v>
      </c>
      <c r="I103" s="15"/>
    </row>
    <row r="104" spans="1:9" x14ac:dyDescent="0.2">
      <c r="A104" s="15" t="s">
        <v>2594</v>
      </c>
      <c r="B104" s="15" t="s">
        <v>1610</v>
      </c>
      <c r="C104" s="15" t="s">
        <v>2541</v>
      </c>
      <c r="D104" s="15" t="s">
        <v>1620</v>
      </c>
      <c r="E104" s="15">
        <v>90</v>
      </c>
      <c r="F104" s="15"/>
      <c r="G104" s="15"/>
      <c r="H104" s="15">
        <v>113</v>
      </c>
      <c r="I104" s="15"/>
    </row>
    <row r="105" spans="1:9" x14ac:dyDescent="0.2">
      <c r="A105" s="15" t="s">
        <v>2595</v>
      </c>
      <c r="B105" s="15" t="s">
        <v>1610</v>
      </c>
      <c r="C105" s="15" t="s">
        <v>2540</v>
      </c>
      <c r="D105" s="15" t="s">
        <v>1620</v>
      </c>
      <c r="E105" s="15">
        <v>91</v>
      </c>
      <c r="F105" s="15"/>
      <c r="G105" s="15"/>
      <c r="H105" s="15">
        <v>112</v>
      </c>
      <c r="I105" s="15"/>
    </row>
    <row r="106" spans="1:9" x14ac:dyDescent="0.2">
      <c r="A106" s="15" t="s">
        <v>2596</v>
      </c>
      <c r="B106" s="15" t="s">
        <v>1616</v>
      </c>
      <c r="C106" s="15" t="s">
        <v>2540</v>
      </c>
      <c r="D106" s="15" t="s">
        <v>132</v>
      </c>
      <c r="E106" s="15">
        <v>92</v>
      </c>
      <c r="F106" s="15"/>
      <c r="G106" s="15"/>
      <c r="H106" s="15">
        <v>111</v>
      </c>
      <c r="I106" s="15"/>
    </row>
    <row r="107" spans="1:9" x14ac:dyDescent="0.2">
      <c r="A107" s="15" t="s">
        <v>2597</v>
      </c>
      <c r="B107" s="15" t="s">
        <v>1610</v>
      </c>
      <c r="C107" s="15" t="s">
        <v>2541</v>
      </c>
      <c r="E107" s="15">
        <v>93</v>
      </c>
      <c r="F107" s="15"/>
      <c r="G107" s="15"/>
      <c r="H107" s="15">
        <v>110</v>
      </c>
      <c r="I107" s="15"/>
    </row>
    <row r="108" spans="1:9" x14ac:dyDescent="0.2">
      <c r="A108" s="15" t="s">
        <v>2598</v>
      </c>
      <c r="B108" s="15" t="s">
        <v>1610</v>
      </c>
      <c r="C108" s="15" t="s">
        <v>2541</v>
      </c>
      <c r="E108" s="15">
        <v>94</v>
      </c>
      <c r="F108" s="15"/>
      <c r="G108" s="15"/>
      <c r="H108" s="15">
        <v>109</v>
      </c>
      <c r="I108" s="15"/>
    </row>
    <row r="109" spans="1:9" x14ac:dyDescent="0.2">
      <c r="A109" s="15" t="s">
        <v>1422</v>
      </c>
      <c r="B109" s="15" t="s">
        <v>1610</v>
      </c>
      <c r="C109" s="15" t="s">
        <v>2541</v>
      </c>
      <c r="D109" s="15" t="s">
        <v>66</v>
      </c>
      <c r="E109" s="15">
        <v>95</v>
      </c>
      <c r="F109" s="15"/>
      <c r="G109" s="15"/>
      <c r="H109" s="15">
        <v>108</v>
      </c>
      <c r="I109" s="15"/>
    </row>
    <row r="110" spans="1:9" x14ac:dyDescent="0.2">
      <c r="A110" s="15" t="s">
        <v>854</v>
      </c>
      <c r="B110" s="15" t="s">
        <v>1610</v>
      </c>
      <c r="C110" s="15" t="s">
        <v>2540</v>
      </c>
      <c r="D110" s="15" t="s">
        <v>128</v>
      </c>
      <c r="E110" s="15">
        <v>96</v>
      </c>
      <c r="F110" s="15"/>
      <c r="G110" s="15"/>
      <c r="H110" s="15">
        <v>107</v>
      </c>
      <c r="I110" s="15"/>
    </row>
    <row r="111" spans="1:9" x14ac:dyDescent="0.2">
      <c r="A111" s="15" t="s">
        <v>2599</v>
      </c>
      <c r="B111" s="15" t="s">
        <v>1616</v>
      </c>
      <c r="C111" s="15" t="s">
        <v>2541</v>
      </c>
      <c r="D111" s="15" t="s">
        <v>1620</v>
      </c>
      <c r="E111" s="15">
        <v>97</v>
      </c>
      <c r="F111" s="15"/>
      <c r="G111" s="15"/>
      <c r="H111" s="15">
        <v>106</v>
      </c>
      <c r="I111" s="15"/>
    </row>
    <row r="112" spans="1:9" x14ac:dyDescent="0.2">
      <c r="A112" s="15" t="s">
        <v>2419</v>
      </c>
      <c r="B112" s="15" t="s">
        <v>1610</v>
      </c>
      <c r="C112" s="15" t="s">
        <v>2540</v>
      </c>
      <c r="D112" s="15" t="s">
        <v>1620</v>
      </c>
      <c r="E112" s="15">
        <v>98</v>
      </c>
      <c r="F112" s="15"/>
      <c r="G112" s="15"/>
      <c r="H112" s="15">
        <v>105</v>
      </c>
      <c r="I112" s="15"/>
    </row>
    <row r="113" spans="1:9" x14ac:dyDescent="0.2">
      <c r="A113" s="15" t="s">
        <v>316</v>
      </c>
      <c r="B113" s="15" t="s">
        <v>1610</v>
      </c>
      <c r="C113" s="15" t="s">
        <v>2541</v>
      </c>
      <c r="D113" s="15" t="s">
        <v>144</v>
      </c>
      <c r="E113" s="15">
        <v>99</v>
      </c>
      <c r="F113" s="15"/>
      <c r="G113" s="15"/>
      <c r="H113" s="15">
        <v>104</v>
      </c>
      <c r="I113" s="15"/>
    </row>
    <row r="114" spans="1:9" x14ac:dyDescent="0.2">
      <c r="A114" s="15" t="s">
        <v>2600</v>
      </c>
      <c r="B114" s="15" t="s">
        <v>1610</v>
      </c>
      <c r="C114" s="15" t="s">
        <v>2540</v>
      </c>
      <c r="E114" s="15">
        <v>100</v>
      </c>
      <c r="F114" s="15"/>
      <c r="G114" s="15"/>
      <c r="H114" s="15">
        <v>103</v>
      </c>
      <c r="I114" s="15"/>
    </row>
    <row r="115" spans="1:9" x14ac:dyDescent="0.2">
      <c r="A115" s="15" t="s">
        <v>2601</v>
      </c>
      <c r="B115" s="15" t="s">
        <v>1610</v>
      </c>
      <c r="C115" s="15" t="s">
        <v>2541</v>
      </c>
      <c r="E115" s="15">
        <v>101</v>
      </c>
      <c r="F115" s="15"/>
      <c r="G115" s="15"/>
      <c r="H115" s="15">
        <v>102</v>
      </c>
      <c r="I115" s="15"/>
    </row>
    <row r="116" spans="1:9" x14ac:dyDescent="0.2">
      <c r="A116" s="15" t="s">
        <v>2425</v>
      </c>
      <c r="B116" s="15" t="s">
        <v>1610</v>
      </c>
      <c r="C116" s="15" t="s">
        <v>2540</v>
      </c>
      <c r="D116" s="15" t="s">
        <v>192</v>
      </c>
      <c r="E116" s="15">
        <v>102</v>
      </c>
      <c r="F116" s="15"/>
      <c r="G116" s="15"/>
      <c r="H116" s="15">
        <v>101</v>
      </c>
      <c r="I116" s="15"/>
    </row>
    <row r="117" spans="1:9" x14ac:dyDescent="0.2">
      <c r="A117" s="15" t="s">
        <v>2602</v>
      </c>
      <c r="B117" s="15" t="s">
        <v>1610</v>
      </c>
      <c r="C117" s="15" t="s">
        <v>2540</v>
      </c>
      <c r="E117" s="15">
        <v>103</v>
      </c>
      <c r="F117" s="15"/>
      <c r="G117" s="15"/>
      <c r="H117" s="15">
        <v>100</v>
      </c>
      <c r="I117" s="15"/>
    </row>
    <row r="118" spans="1:9" x14ac:dyDescent="0.2">
      <c r="A118" s="15" t="s">
        <v>903</v>
      </c>
      <c r="B118" s="15" t="s">
        <v>1610</v>
      </c>
      <c r="C118" s="15" t="s">
        <v>2541</v>
      </c>
      <c r="D118" s="15" t="s">
        <v>138</v>
      </c>
      <c r="E118" s="15">
        <v>104</v>
      </c>
      <c r="F118" s="15"/>
      <c r="G118" s="15"/>
      <c r="H118" s="15">
        <v>99</v>
      </c>
      <c r="I118" s="15"/>
    </row>
    <row r="119" spans="1:9" x14ac:dyDescent="0.2">
      <c r="A119" s="15" t="s">
        <v>2603</v>
      </c>
      <c r="B119" s="15" t="s">
        <v>1610</v>
      </c>
      <c r="C119" s="15" t="s">
        <v>2541</v>
      </c>
      <c r="E119" s="15">
        <v>105</v>
      </c>
      <c r="F119" s="15"/>
      <c r="G119" s="15"/>
      <c r="H119" s="15">
        <v>98</v>
      </c>
      <c r="I119" s="15"/>
    </row>
    <row r="120" spans="1:9" x14ac:dyDescent="0.2">
      <c r="A120" s="15" t="s">
        <v>2604</v>
      </c>
      <c r="B120" s="15" t="s">
        <v>1610</v>
      </c>
      <c r="C120" s="15" t="s">
        <v>2540</v>
      </c>
      <c r="E120" s="15">
        <v>106</v>
      </c>
      <c r="F120" s="15"/>
      <c r="G120" s="15"/>
      <c r="H120" s="15">
        <v>97</v>
      </c>
      <c r="I120" s="15"/>
    </row>
    <row r="121" spans="1:9" x14ac:dyDescent="0.2">
      <c r="A121" s="15" t="s">
        <v>2605</v>
      </c>
      <c r="B121" s="15" t="s">
        <v>1616</v>
      </c>
      <c r="C121" s="15" t="s">
        <v>2540</v>
      </c>
      <c r="D121" s="15" t="s">
        <v>192</v>
      </c>
      <c r="E121" s="15">
        <v>107</v>
      </c>
      <c r="F121" s="15"/>
      <c r="G121" s="15"/>
      <c r="H121" s="15">
        <v>96</v>
      </c>
      <c r="I121" s="15"/>
    </row>
    <row r="122" spans="1:9" x14ac:dyDescent="0.2">
      <c r="A122" s="15" t="s">
        <v>2606</v>
      </c>
      <c r="B122" s="15" t="s">
        <v>1610</v>
      </c>
      <c r="C122" s="15" t="s">
        <v>2541</v>
      </c>
      <c r="E122" s="15">
        <v>108</v>
      </c>
      <c r="F122" s="15"/>
      <c r="G122" s="15"/>
      <c r="H122" s="15">
        <v>95</v>
      </c>
      <c r="I122" s="15"/>
    </row>
    <row r="123" spans="1:9" x14ac:dyDescent="0.2">
      <c r="A123" s="15" t="s">
        <v>2607</v>
      </c>
      <c r="B123" s="15" t="s">
        <v>1610</v>
      </c>
      <c r="C123" s="15" t="s">
        <v>2541</v>
      </c>
      <c r="E123" s="15">
        <v>109</v>
      </c>
      <c r="F123" s="15"/>
      <c r="G123" s="15"/>
      <c r="H123" s="15">
        <v>94</v>
      </c>
      <c r="I123" s="15"/>
    </row>
    <row r="124" spans="1:9" x14ac:dyDescent="0.2">
      <c r="A124" s="15" t="s">
        <v>1435</v>
      </c>
      <c r="B124" s="15" t="s">
        <v>1616</v>
      </c>
      <c r="C124" s="15" t="s">
        <v>2540</v>
      </c>
      <c r="D124" s="15" t="s">
        <v>192</v>
      </c>
      <c r="E124" s="15">
        <v>110</v>
      </c>
      <c r="F124" s="15"/>
      <c r="G124" s="15"/>
      <c r="H124" s="15">
        <v>93</v>
      </c>
      <c r="I124" s="15"/>
    </row>
    <row r="125" spans="1:9" x14ac:dyDescent="0.2">
      <c r="A125" s="15" t="s">
        <v>1450</v>
      </c>
      <c r="B125" s="15" t="s">
        <v>1610</v>
      </c>
      <c r="C125" s="15" t="s">
        <v>2540</v>
      </c>
      <c r="E125" s="15">
        <v>111</v>
      </c>
      <c r="F125" s="15"/>
      <c r="G125" s="15"/>
      <c r="H125" s="15">
        <v>92</v>
      </c>
      <c r="I125" s="15"/>
    </row>
    <row r="126" spans="1:9" x14ac:dyDescent="0.2">
      <c r="A126" s="15" t="s">
        <v>2608</v>
      </c>
      <c r="B126" s="15" t="s">
        <v>1610</v>
      </c>
      <c r="C126" s="15" t="s">
        <v>2540</v>
      </c>
      <c r="D126" s="15" t="s">
        <v>135</v>
      </c>
      <c r="E126" s="15">
        <v>112</v>
      </c>
      <c r="F126" s="15"/>
      <c r="G126" s="15"/>
      <c r="H126" s="15">
        <v>91</v>
      </c>
      <c r="I126" s="15"/>
    </row>
    <row r="127" spans="1:9" x14ac:dyDescent="0.2">
      <c r="A127" s="15" t="s">
        <v>2609</v>
      </c>
      <c r="B127" s="15" t="s">
        <v>1610</v>
      </c>
      <c r="C127" s="15" t="s">
        <v>2541</v>
      </c>
      <c r="E127" s="15">
        <v>113</v>
      </c>
      <c r="F127" s="15"/>
      <c r="G127" s="15"/>
      <c r="H127" s="15">
        <v>90</v>
      </c>
      <c r="I127" s="15"/>
    </row>
    <row r="128" spans="1:9" x14ac:dyDescent="0.2">
      <c r="A128" s="15" t="s">
        <v>2610</v>
      </c>
      <c r="B128" s="15" t="s">
        <v>1616</v>
      </c>
      <c r="C128" s="15" t="s">
        <v>2541</v>
      </c>
      <c r="D128" s="15" t="s">
        <v>138</v>
      </c>
      <c r="E128" s="15">
        <v>114</v>
      </c>
      <c r="F128" s="15"/>
      <c r="G128" s="15"/>
      <c r="H128" s="15">
        <v>89</v>
      </c>
      <c r="I128" s="15"/>
    </row>
    <row r="129" spans="1:9" x14ac:dyDescent="0.2">
      <c r="A129" s="15" t="s">
        <v>2611</v>
      </c>
      <c r="B129" s="15" t="s">
        <v>1610</v>
      </c>
      <c r="C129" s="15" t="s">
        <v>2541</v>
      </c>
      <c r="D129" s="15" t="s">
        <v>1620</v>
      </c>
      <c r="E129" s="15">
        <v>115</v>
      </c>
      <c r="F129" s="15"/>
      <c r="G129" s="15"/>
      <c r="H129" s="15">
        <v>88</v>
      </c>
      <c r="I129" s="15"/>
    </row>
    <row r="130" spans="1:9" x14ac:dyDescent="0.2">
      <c r="A130" s="15" t="s">
        <v>2612</v>
      </c>
      <c r="B130" s="15" t="s">
        <v>1610</v>
      </c>
      <c r="C130" s="15" t="s">
        <v>2540</v>
      </c>
      <c r="D130" s="15" t="s">
        <v>1620</v>
      </c>
      <c r="E130" s="15">
        <v>116</v>
      </c>
      <c r="F130" s="15"/>
      <c r="G130" s="15"/>
      <c r="H130" s="15">
        <v>87</v>
      </c>
      <c r="I130" s="15"/>
    </row>
    <row r="131" spans="1:9" x14ac:dyDescent="0.2">
      <c r="A131" s="15" t="s">
        <v>2613</v>
      </c>
      <c r="B131" s="15" t="s">
        <v>1616</v>
      </c>
      <c r="C131" s="15" t="s">
        <v>2541</v>
      </c>
      <c r="D131" s="15" t="s">
        <v>1620</v>
      </c>
      <c r="E131" s="15">
        <v>117</v>
      </c>
      <c r="F131" s="15"/>
      <c r="G131" s="15"/>
      <c r="H131" s="15">
        <v>86</v>
      </c>
      <c r="I131" s="15"/>
    </row>
    <row r="132" spans="1:9" x14ac:dyDescent="0.2">
      <c r="A132" s="15" t="s">
        <v>2614</v>
      </c>
      <c r="B132" s="15" t="s">
        <v>1616</v>
      </c>
      <c r="C132" s="15" t="s">
        <v>2541</v>
      </c>
      <c r="D132" s="15" t="s">
        <v>192</v>
      </c>
      <c r="E132" s="15">
        <v>118</v>
      </c>
      <c r="F132" s="15"/>
      <c r="G132" s="15"/>
      <c r="H132" s="15">
        <v>85</v>
      </c>
      <c r="I132" s="15"/>
    </row>
    <row r="133" spans="1:9" x14ac:dyDescent="0.2">
      <c r="A133" s="15" t="s">
        <v>2615</v>
      </c>
      <c r="B133" s="15" t="s">
        <v>1610</v>
      </c>
      <c r="C133" s="15" t="s">
        <v>2541</v>
      </c>
      <c r="D133" s="15" t="s">
        <v>1620</v>
      </c>
      <c r="E133" s="15">
        <v>119</v>
      </c>
      <c r="F133" s="15"/>
      <c r="G133" s="15"/>
      <c r="H133" s="15">
        <v>84</v>
      </c>
      <c r="I133" s="15"/>
    </row>
    <row r="134" spans="1:9" x14ac:dyDescent="0.2">
      <c r="A134" s="15" t="s">
        <v>1404</v>
      </c>
      <c r="B134" s="15" t="s">
        <v>1610</v>
      </c>
      <c r="C134" s="15" t="s">
        <v>2541</v>
      </c>
      <c r="D134" s="15" t="s">
        <v>138</v>
      </c>
      <c r="E134" s="15">
        <v>120</v>
      </c>
      <c r="F134" s="15"/>
      <c r="G134" s="15"/>
      <c r="H134" s="15">
        <v>83</v>
      </c>
      <c r="I134" s="15"/>
    </row>
    <row r="135" spans="1:9" x14ac:dyDescent="0.2">
      <c r="A135" s="15" t="s">
        <v>2616</v>
      </c>
      <c r="B135" s="15" t="s">
        <v>1610</v>
      </c>
      <c r="C135" s="15" t="s">
        <v>2540</v>
      </c>
      <c r="D135" s="15" t="s">
        <v>122</v>
      </c>
      <c r="E135" s="15">
        <v>121</v>
      </c>
      <c r="F135" s="15"/>
      <c r="G135" s="15"/>
      <c r="H135" s="15">
        <v>82</v>
      </c>
      <c r="I135" s="15"/>
    </row>
    <row r="136" spans="1:9" x14ac:dyDescent="0.2">
      <c r="A136" s="15" t="s">
        <v>2617</v>
      </c>
      <c r="B136" s="15" t="s">
        <v>1616</v>
      </c>
      <c r="C136" s="15" t="s">
        <v>2541</v>
      </c>
      <c r="D136" s="15" t="s">
        <v>138</v>
      </c>
      <c r="E136" s="15">
        <v>122</v>
      </c>
      <c r="F136" s="15"/>
      <c r="G136" s="15"/>
      <c r="H136" s="15">
        <v>81</v>
      </c>
      <c r="I136" s="15"/>
    </row>
    <row r="137" spans="1:9" x14ac:dyDescent="0.2">
      <c r="A137" s="15" t="s">
        <v>1412</v>
      </c>
      <c r="B137" s="15" t="s">
        <v>1610</v>
      </c>
      <c r="C137" s="15" t="s">
        <v>2541</v>
      </c>
      <c r="E137" s="15">
        <v>123</v>
      </c>
      <c r="F137" s="15"/>
      <c r="G137" s="15"/>
      <c r="H137" s="15">
        <v>80</v>
      </c>
      <c r="I137" s="15"/>
    </row>
    <row r="138" spans="1:9" x14ac:dyDescent="0.2">
      <c r="A138" s="15" t="s">
        <v>2618</v>
      </c>
      <c r="B138" s="15" t="s">
        <v>1610</v>
      </c>
      <c r="C138" s="15" t="s">
        <v>2540</v>
      </c>
      <c r="D138" s="15" t="s">
        <v>192</v>
      </c>
      <c r="E138" s="15">
        <v>124</v>
      </c>
      <c r="F138" s="15"/>
      <c r="G138" s="15"/>
      <c r="H138" s="15">
        <v>79</v>
      </c>
      <c r="I138" s="15"/>
    </row>
    <row r="139" spans="1:9" x14ac:dyDescent="0.2">
      <c r="A139" s="15" t="s">
        <v>2619</v>
      </c>
      <c r="B139" s="15" t="s">
        <v>1610</v>
      </c>
      <c r="C139" s="15" t="s">
        <v>2541</v>
      </c>
      <c r="D139" s="15" t="s">
        <v>66</v>
      </c>
      <c r="E139" s="15">
        <v>125</v>
      </c>
      <c r="F139" s="15"/>
      <c r="G139" s="15"/>
      <c r="H139" s="15">
        <v>78</v>
      </c>
      <c r="I139" s="15"/>
    </row>
    <row r="140" spans="1:9" x14ac:dyDescent="0.2">
      <c r="A140" s="15" t="s">
        <v>1421</v>
      </c>
      <c r="B140" s="15" t="s">
        <v>1616</v>
      </c>
      <c r="C140" s="15" t="s">
        <v>2540</v>
      </c>
      <c r="D140" s="15" t="s">
        <v>1620</v>
      </c>
      <c r="E140" s="15">
        <v>126</v>
      </c>
      <c r="F140" s="15"/>
      <c r="G140" s="15"/>
      <c r="H140" s="15">
        <v>77</v>
      </c>
      <c r="I140" s="15"/>
    </row>
    <row r="141" spans="1:9" x14ac:dyDescent="0.2">
      <c r="A141" s="15" t="s">
        <v>2620</v>
      </c>
      <c r="B141" s="15" t="s">
        <v>1610</v>
      </c>
      <c r="C141" s="15" t="s">
        <v>2540</v>
      </c>
      <c r="D141" s="15" t="s">
        <v>192</v>
      </c>
      <c r="E141" s="15">
        <v>127</v>
      </c>
      <c r="F141" s="15"/>
      <c r="G141" s="15"/>
      <c r="H141" s="15">
        <v>76</v>
      </c>
      <c r="I141" s="15"/>
    </row>
    <row r="142" spans="1:9" x14ac:dyDescent="0.2">
      <c r="A142" s="15" t="s">
        <v>2621</v>
      </c>
      <c r="B142" s="15" t="s">
        <v>1610</v>
      </c>
      <c r="C142" s="15" t="s">
        <v>2540</v>
      </c>
      <c r="E142" s="15">
        <v>128</v>
      </c>
      <c r="F142" s="15"/>
      <c r="G142" s="15"/>
      <c r="H142" s="15">
        <v>75</v>
      </c>
      <c r="I142" s="15"/>
    </row>
    <row r="143" spans="1:9" x14ac:dyDescent="0.2">
      <c r="A143" s="15" t="s">
        <v>2622</v>
      </c>
      <c r="B143" s="15" t="s">
        <v>1610</v>
      </c>
      <c r="C143" s="15" t="s">
        <v>2541</v>
      </c>
      <c r="E143" s="15">
        <v>129</v>
      </c>
      <c r="F143" s="15"/>
      <c r="G143" s="15"/>
      <c r="H143" s="15">
        <v>74</v>
      </c>
      <c r="I143" s="15"/>
    </row>
    <row r="144" spans="1:9" x14ac:dyDescent="0.2">
      <c r="A144" s="15" t="s">
        <v>2623</v>
      </c>
      <c r="B144" s="15" t="s">
        <v>1616</v>
      </c>
      <c r="C144" s="15" t="s">
        <v>2540</v>
      </c>
      <c r="D144" s="15" t="s">
        <v>144</v>
      </c>
      <c r="E144" s="15">
        <v>130</v>
      </c>
      <c r="F144" s="15"/>
      <c r="G144" s="15"/>
      <c r="H144" s="15">
        <v>73</v>
      </c>
      <c r="I144" s="15"/>
    </row>
    <row r="145" spans="1:9" x14ac:dyDescent="0.2">
      <c r="A145" s="15" t="s">
        <v>2624</v>
      </c>
      <c r="B145" s="15" t="s">
        <v>1610</v>
      </c>
      <c r="C145" s="15" t="s">
        <v>2540</v>
      </c>
      <c r="E145" s="15">
        <v>131</v>
      </c>
      <c r="F145" s="15"/>
      <c r="G145" s="15"/>
      <c r="H145" s="15">
        <v>72</v>
      </c>
      <c r="I145" s="15"/>
    </row>
    <row r="146" spans="1:9" x14ac:dyDescent="0.2">
      <c r="A146" s="15" t="s">
        <v>2625</v>
      </c>
      <c r="B146" s="15" t="s">
        <v>1610</v>
      </c>
      <c r="C146" s="15" t="s">
        <v>2540</v>
      </c>
      <c r="E146" s="15">
        <v>132</v>
      </c>
      <c r="F146" s="15"/>
      <c r="G146" s="15"/>
      <c r="H146" s="15">
        <v>71</v>
      </c>
      <c r="I146" s="15"/>
    </row>
    <row r="147" spans="1:9" x14ac:dyDescent="0.2">
      <c r="A147" s="15" t="s">
        <v>2626</v>
      </c>
      <c r="B147" s="15" t="s">
        <v>1610</v>
      </c>
      <c r="C147" s="15" t="s">
        <v>2540</v>
      </c>
      <c r="D147" s="15" t="s">
        <v>192</v>
      </c>
      <c r="E147" s="15">
        <v>133</v>
      </c>
      <c r="F147" s="15"/>
      <c r="G147" s="15"/>
      <c r="H147" s="15">
        <v>70</v>
      </c>
      <c r="I147" s="15"/>
    </row>
    <row r="148" spans="1:9" x14ac:dyDescent="0.2">
      <c r="A148" s="15" t="s">
        <v>2627</v>
      </c>
      <c r="B148" s="15" t="s">
        <v>1610</v>
      </c>
      <c r="C148" s="15" t="s">
        <v>2541</v>
      </c>
      <c r="D148" s="15" t="s">
        <v>1620</v>
      </c>
      <c r="E148" s="15">
        <v>134</v>
      </c>
      <c r="F148" s="15"/>
      <c r="G148" s="15"/>
      <c r="H148" s="15">
        <v>69</v>
      </c>
      <c r="I148" s="15"/>
    </row>
    <row r="149" spans="1:9" x14ac:dyDescent="0.2">
      <c r="A149" s="15" t="s">
        <v>248</v>
      </c>
      <c r="B149" s="15" t="s">
        <v>1616</v>
      </c>
      <c r="C149" s="15" t="s">
        <v>2541</v>
      </c>
      <c r="D149" s="15" t="s">
        <v>132</v>
      </c>
      <c r="E149" s="15">
        <v>135</v>
      </c>
      <c r="F149" s="15"/>
      <c r="G149" s="15"/>
      <c r="H149" s="15">
        <v>68</v>
      </c>
      <c r="I149" s="15"/>
    </row>
    <row r="150" spans="1:9" x14ac:dyDescent="0.2">
      <c r="A150" s="15" t="s">
        <v>2628</v>
      </c>
      <c r="B150" s="15" t="s">
        <v>1610</v>
      </c>
      <c r="C150" s="15" t="s">
        <v>2541</v>
      </c>
      <c r="D150" s="15" t="s">
        <v>139</v>
      </c>
      <c r="E150" s="15">
        <v>136</v>
      </c>
      <c r="F150" s="15"/>
      <c r="G150" s="15"/>
      <c r="H150" s="15">
        <v>67</v>
      </c>
      <c r="I150" s="15"/>
    </row>
    <row r="151" spans="1:9" x14ac:dyDescent="0.2">
      <c r="A151" s="15" t="s">
        <v>2629</v>
      </c>
      <c r="B151" s="15" t="s">
        <v>1610</v>
      </c>
      <c r="C151" s="15" t="s">
        <v>2540</v>
      </c>
      <c r="E151" s="15">
        <v>137</v>
      </c>
      <c r="F151" s="15"/>
      <c r="G151" s="15"/>
      <c r="H151" s="15">
        <v>66</v>
      </c>
      <c r="I151" s="15"/>
    </row>
    <row r="152" spans="1:9" x14ac:dyDescent="0.2">
      <c r="A152" s="15" t="s">
        <v>1562</v>
      </c>
      <c r="B152" s="15" t="s">
        <v>1616</v>
      </c>
      <c r="C152" s="15" t="s">
        <v>2540</v>
      </c>
      <c r="D152" s="15" t="s">
        <v>122</v>
      </c>
      <c r="E152" s="15">
        <v>138</v>
      </c>
      <c r="F152" s="15"/>
      <c r="G152" s="15"/>
      <c r="H152" s="15">
        <v>65</v>
      </c>
      <c r="I152" s="15"/>
    </row>
    <row r="153" spans="1:9" x14ac:dyDescent="0.2">
      <c r="A153" s="15" t="s">
        <v>2630</v>
      </c>
      <c r="B153" s="15" t="s">
        <v>1610</v>
      </c>
      <c r="C153" s="15" t="s">
        <v>2540</v>
      </c>
      <c r="E153" s="15">
        <v>139</v>
      </c>
      <c r="F153" s="15"/>
      <c r="G153" s="15"/>
      <c r="H153" s="15">
        <v>64</v>
      </c>
      <c r="I153" s="15"/>
    </row>
    <row r="154" spans="1:9" x14ac:dyDescent="0.2">
      <c r="A154" s="15" t="s">
        <v>2631</v>
      </c>
      <c r="B154" s="15" t="s">
        <v>1610</v>
      </c>
      <c r="C154" s="15" t="s">
        <v>2540</v>
      </c>
      <c r="E154" s="15">
        <v>140</v>
      </c>
      <c r="F154" s="15"/>
      <c r="G154" s="15"/>
      <c r="H154" s="15">
        <v>63</v>
      </c>
      <c r="I154" s="15"/>
    </row>
    <row r="155" spans="1:9" x14ac:dyDescent="0.2">
      <c r="A155" s="15" t="s">
        <v>2632</v>
      </c>
      <c r="B155" s="15" t="s">
        <v>1616</v>
      </c>
      <c r="C155" s="15" t="s">
        <v>2540</v>
      </c>
      <c r="D155" s="15" t="s">
        <v>192</v>
      </c>
      <c r="E155" s="15">
        <v>141</v>
      </c>
      <c r="F155" s="15"/>
      <c r="G155" s="15"/>
      <c r="H155" s="15">
        <v>62</v>
      </c>
      <c r="I155" s="15"/>
    </row>
    <row r="156" spans="1:9" x14ac:dyDescent="0.2">
      <c r="A156" s="15" t="s">
        <v>2633</v>
      </c>
      <c r="B156" s="15" t="s">
        <v>1610</v>
      </c>
      <c r="C156" s="15" t="s">
        <v>2541</v>
      </c>
      <c r="E156" s="15">
        <v>142</v>
      </c>
      <c r="F156" s="15"/>
      <c r="G156" s="15"/>
      <c r="H156" s="15">
        <v>61</v>
      </c>
      <c r="I156" s="15"/>
    </row>
    <row r="157" spans="1:9" x14ac:dyDescent="0.2">
      <c r="A157" s="15" t="s">
        <v>395</v>
      </c>
      <c r="B157" s="15" t="s">
        <v>1610</v>
      </c>
      <c r="C157" s="15" t="s">
        <v>2541</v>
      </c>
      <c r="D157" s="15" t="s">
        <v>192</v>
      </c>
      <c r="E157" s="15">
        <v>143</v>
      </c>
      <c r="F157" s="15"/>
      <c r="G157" s="15"/>
      <c r="H157" s="15">
        <v>60</v>
      </c>
      <c r="I157" s="15"/>
    </row>
    <row r="158" spans="1:9" x14ac:dyDescent="0.2">
      <c r="A158" s="15" t="s">
        <v>2634</v>
      </c>
      <c r="B158" s="15" t="s">
        <v>1610</v>
      </c>
      <c r="C158" s="15" t="s">
        <v>2540</v>
      </c>
      <c r="D158" s="15" t="s">
        <v>138</v>
      </c>
      <c r="E158" s="15">
        <v>144</v>
      </c>
      <c r="F158" s="15"/>
      <c r="G158" s="15"/>
      <c r="H158" s="15">
        <v>59</v>
      </c>
      <c r="I158" s="15"/>
    </row>
    <row r="159" spans="1:9" x14ac:dyDescent="0.2">
      <c r="A159" s="15" t="s">
        <v>2635</v>
      </c>
      <c r="B159" s="15" t="s">
        <v>1610</v>
      </c>
      <c r="C159" s="15" t="s">
        <v>2540</v>
      </c>
      <c r="E159" s="15">
        <v>145</v>
      </c>
      <c r="F159" s="15"/>
      <c r="G159" s="15"/>
      <c r="H159" s="15">
        <v>58</v>
      </c>
      <c r="I159" s="15"/>
    </row>
    <row r="160" spans="1:9" x14ac:dyDescent="0.2">
      <c r="A160" s="15" t="s">
        <v>1476</v>
      </c>
      <c r="B160" s="15" t="s">
        <v>1610</v>
      </c>
      <c r="C160" s="15" t="s">
        <v>2541</v>
      </c>
      <c r="E160" s="15">
        <v>146</v>
      </c>
      <c r="F160" s="15"/>
      <c r="G160" s="15"/>
      <c r="H160" s="15">
        <v>57</v>
      </c>
      <c r="I160" s="15"/>
    </row>
    <row r="161" spans="1:9" x14ac:dyDescent="0.2">
      <c r="A161" s="15" t="s">
        <v>2636</v>
      </c>
      <c r="B161" s="15" t="s">
        <v>1616</v>
      </c>
      <c r="C161" s="15" t="s">
        <v>2540</v>
      </c>
      <c r="D161" s="15" t="s">
        <v>139</v>
      </c>
      <c r="E161" s="15">
        <v>147</v>
      </c>
      <c r="F161" s="15"/>
      <c r="G161" s="15"/>
      <c r="H161" s="15">
        <v>56</v>
      </c>
      <c r="I161" s="15"/>
    </row>
    <row r="162" spans="1:9" x14ac:dyDescent="0.2">
      <c r="A162" s="15" t="s">
        <v>960</v>
      </c>
      <c r="B162" s="15" t="s">
        <v>1616</v>
      </c>
      <c r="C162" s="15" t="s">
        <v>2540</v>
      </c>
      <c r="D162" s="15" t="s">
        <v>192</v>
      </c>
      <c r="E162" s="15">
        <v>148</v>
      </c>
      <c r="F162" s="15"/>
      <c r="G162" s="15"/>
      <c r="H162" s="15">
        <v>55</v>
      </c>
      <c r="I162" s="15"/>
    </row>
    <row r="163" spans="1:9" x14ac:dyDescent="0.2">
      <c r="A163" s="15" t="s">
        <v>2637</v>
      </c>
      <c r="B163" s="15" t="s">
        <v>1610</v>
      </c>
      <c r="C163" s="15" t="s">
        <v>2541</v>
      </c>
      <c r="E163" s="15">
        <v>149</v>
      </c>
      <c r="F163" s="15"/>
      <c r="G163" s="15"/>
      <c r="H163" s="15">
        <v>54</v>
      </c>
      <c r="I163" s="15"/>
    </row>
    <row r="164" spans="1:9" x14ac:dyDescent="0.2">
      <c r="A164" s="15" t="s">
        <v>2638</v>
      </c>
      <c r="B164" s="15" t="s">
        <v>1616</v>
      </c>
      <c r="C164" s="15" t="s">
        <v>2540</v>
      </c>
      <c r="D164" s="15" t="s">
        <v>192</v>
      </c>
      <c r="E164" s="15">
        <v>150</v>
      </c>
      <c r="F164" s="15"/>
      <c r="G164" s="15"/>
      <c r="H164" s="15">
        <v>53</v>
      </c>
      <c r="I164" s="15"/>
    </row>
    <row r="165" spans="1:9" x14ac:dyDescent="0.2">
      <c r="A165" s="15" t="s">
        <v>2639</v>
      </c>
      <c r="B165" s="15" t="s">
        <v>1616</v>
      </c>
      <c r="C165" s="15" t="s">
        <v>2541</v>
      </c>
      <c r="D165" s="15" t="s">
        <v>138</v>
      </c>
      <c r="E165" s="15">
        <v>151</v>
      </c>
      <c r="F165" s="15"/>
      <c r="G165" s="15"/>
      <c r="H165" s="15">
        <v>52</v>
      </c>
      <c r="I165" s="15"/>
    </row>
    <row r="166" spans="1:9" x14ac:dyDescent="0.2">
      <c r="A166" s="15" t="s">
        <v>2640</v>
      </c>
      <c r="B166" s="15" t="s">
        <v>1610</v>
      </c>
      <c r="C166" s="15" t="s">
        <v>2540</v>
      </c>
      <c r="E166" s="15">
        <v>152</v>
      </c>
      <c r="F166" s="15"/>
      <c r="G166" s="15"/>
      <c r="H166" s="15">
        <v>51</v>
      </c>
      <c r="I166" s="15"/>
    </row>
    <row r="167" spans="1:9" x14ac:dyDescent="0.2">
      <c r="A167" s="15" t="s">
        <v>1472</v>
      </c>
      <c r="B167" s="15" t="s">
        <v>1616</v>
      </c>
      <c r="C167" s="15" t="s">
        <v>2541</v>
      </c>
      <c r="D167" s="15" t="s">
        <v>135</v>
      </c>
      <c r="E167" s="15">
        <v>153</v>
      </c>
      <c r="F167" s="15"/>
      <c r="G167" s="15"/>
      <c r="H167" s="15">
        <v>50</v>
      </c>
      <c r="I167" s="15"/>
    </row>
    <row r="168" spans="1:9" x14ac:dyDescent="0.2">
      <c r="A168" s="15" t="s">
        <v>1575</v>
      </c>
      <c r="B168" s="15" t="s">
        <v>1610</v>
      </c>
      <c r="C168" s="15" t="s">
        <v>2540</v>
      </c>
      <c r="D168" s="15" t="s">
        <v>66</v>
      </c>
      <c r="E168" s="15">
        <v>154</v>
      </c>
      <c r="F168" s="15"/>
      <c r="G168" s="15"/>
      <c r="H168" s="15">
        <v>49</v>
      </c>
      <c r="I168" s="15"/>
    </row>
    <row r="169" spans="1:9" x14ac:dyDescent="0.2">
      <c r="A169" s="15" t="s">
        <v>2641</v>
      </c>
      <c r="B169" s="15" t="s">
        <v>1610</v>
      </c>
      <c r="C169" s="15" t="s">
        <v>2540</v>
      </c>
      <c r="E169" s="15">
        <v>155</v>
      </c>
      <c r="F169" s="15"/>
      <c r="G169" s="15"/>
      <c r="H169" s="15">
        <v>48</v>
      </c>
      <c r="I169" s="15"/>
    </row>
    <row r="170" spans="1:9" x14ac:dyDescent="0.2">
      <c r="A170" s="15" t="s">
        <v>2642</v>
      </c>
      <c r="B170" s="15" t="s">
        <v>1610</v>
      </c>
      <c r="C170" s="15" t="s">
        <v>2541</v>
      </c>
      <c r="E170" s="15">
        <v>156</v>
      </c>
      <c r="F170" s="15"/>
      <c r="G170" s="15"/>
      <c r="H170" s="15">
        <v>47</v>
      </c>
      <c r="I170" s="15"/>
    </row>
    <row r="171" spans="1:9" x14ac:dyDescent="0.2">
      <c r="A171" s="15" t="s">
        <v>2643</v>
      </c>
      <c r="B171" s="15" t="s">
        <v>1610</v>
      </c>
      <c r="C171" s="15" t="s">
        <v>2541</v>
      </c>
      <c r="E171" s="15">
        <v>157</v>
      </c>
      <c r="F171" s="15"/>
      <c r="G171" s="15"/>
      <c r="H171" s="15">
        <v>46</v>
      </c>
      <c r="I171" s="15"/>
    </row>
    <row r="172" spans="1:9" x14ac:dyDescent="0.2">
      <c r="A172" s="15" t="s">
        <v>1441</v>
      </c>
      <c r="B172" s="15" t="s">
        <v>1616</v>
      </c>
      <c r="C172" s="15" t="s">
        <v>2541</v>
      </c>
      <c r="D172" s="15" t="s">
        <v>192</v>
      </c>
      <c r="E172" s="15">
        <v>158</v>
      </c>
      <c r="F172" s="15"/>
      <c r="G172" s="15"/>
      <c r="H172" s="15">
        <v>45</v>
      </c>
      <c r="I172" s="15"/>
    </row>
    <row r="173" spans="1:9" x14ac:dyDescent="0.2">
      <c r="A173" s="15" t="s">
        <v>2644</v>
      </c>
      <c r="B173" s="15" t="s">
        <v>1610</v>
      </c>
      <c r="C173" s="15" t="s">
        <v>2540</v>
      </c>
      <c r="E173" s="15">
        <v>159</v>
      </c>
      <c r="F173" s="15"/>
      <c r="G173" s="15"/>
      <c r="H173" s="15">
        <v>44</v>
      </c>
      <c r="I173" s="15"/>
    </row>
    <row r="174" spans="1:9" x14ac:dyDescent="0.2">
      <c r="A174" s="15" t="s">
        <v>2645</v>
      </c>
      <c r="B174" s="15" t="s">
        <v>1610</v>
      </c>
      <c r="C174" s="15" t="s">
        <v>2540</v>
      </c>
      <c r="E174" s="15">
        <v>160</v>
      </c>
      <c r="F174" s="15"/>
      <c r="G174" s="15"/>
      <c r="H174" s="15">
        <v>43</v>
      </c>
      <c r="I174" s="15"/>
    </row>
    <row r="175" spans="1:9" x14ac:dyDescent="0.2">
      <c r="A175" s="15" t="s">
        <v>2646</v>
      </c>
      <c r="B175" s="15" t="s">
        <v>1616</v>
      </c>
      <c r="C175" s="15" t="s">
        <v>2540</v>
      </c>
      <c r="D175" s="15" t="s">
        <v>192</v>
      </c>
      <c r="E175" s="15">
        <v>161</v>
      </c>
      <c r="F175" s="15"/>
      <c r="G175" s="15"/>
      <c r="H175" s="15">
        <v>42</v>
      </c>
      <c r="I175" s="15"/>
    </row>
    <row r="176" spans="1:9" x14ac:dyDescent="0.2">
      <c r="A176" s="15" t="s">
        <v>2647</v>
      </c>
      <c r="B176" s="15" t="s">
        <v>1610</v>
      </c>
      <c r="C176" s="15" t="s">
        <v>2540</v>
      </c>
      <c r="E176" s="15">
        <v>162</v>
      </c>
      <c r="F176" s="15"/>
      <c r="G176" s="15"/>
      <c r="H176" s="15">
        <v>41</v>
      </c>
      <c r="I176" s="15"/>
    </row>
    <row r="177" spans="1:9" x14ac:dyDescent="0.2">
      <c r="A177" s="15" t="s">
        <v>2648</v>
      </c>
      <c r="B177" s="15" t="s">
        <v>1610</v>
      </c>
      <c r="C177" s="15" t="s">
        <v>2541</v>
      </c>
      <c r="D177" s="15" t="s">
        <v>138</v>
      </c>
      <c r="E177" s="15">
        <v>163</v>
      </c>
      <c r="F177" s="15"/>
      <c r="G177" s="15"/>
      <c r="H177" s="15">
        <v>40</v>
      </c>
      <c r="I177" s="15"/>
    </row>
    <row r="178" spans="1:9" x14ac:dyDescent="0.2">
      <c r="A178" s="15" t="s">
        <v>2649</v>
      </c>
      <c r="B178" s="15" t="s">
        <v>1610</v>
      </c>
      <c r="C178" s="15" t="s">
        <v>2541</v>
      </c>
      <c r="D178" s="15" t="s">
        <v>139</v>
      </c>
      <c r="E178" s="15">
        <v>164</v>
      </c>
      <c r="F178" s="15"/>
      <c r="G178" s="15"/>
      <c r="H178" s="15">
        <v>39</v>
      </c>
      <c r="I178" s="15"/>
    </row>
    <row r="179" spans="1:9" x14ac:dyDescent="0.2">
      <c r="A179" s="15" t="s">
        <v>2650</v>
      </c>
      <c r="B179" s="15" t="s">
        <v>1616</v>
      </c>
      <c r="C179" s="15" t="s">
        <v>2540</v>
      </c>
      <c r="D179" s="15" t="s">
        <v>192</v>
      </c>
      <c r="E179" s="15">
        <v>165</v>
      </c>
      <c r="F179" s="15"/>
      <c r="G179" s="15"/>
      <c r="H179" s="15">
        <v>38</v>
      </c>
      <c r="I179" s="15"/>
    </row>
    <row r="180" spans="1:9" x14ac:dyDescent="0.2">
      <c r="A180" s="15" t="s">
        <v>2651</v>
      </c>
      <c r="B180" s="15" t="s">
        <v>1610</v>
      </c>
      <c r="C180" s="15" t="s">
        <v>2540</v>
      </c>
      <c r="E180" s="15">
        <v>166</v>
      </c>
      <c r="F180" s="15"/>
      <c r="G180" s="15"/>
      <c r="H180" s="15">
        <v>37</v>
      </c>
      <c r="I180" s="15"/>
    </row>
    <row r="181" spans="1:9" x14ac:dyDescent="0.2">
      <c r="A181" s="15" t="s">
        <v>2652</v>
      </c>
      <c r="B181" s="15" t="s">
        <v>1616</v>
      </c>
      <c r="C181" s="15" t="s">
        <v>2540</v>
      </c>
      <c r="E181" s="15">
        <v>167</v>
      </c>
      <c r="F181" s="15"/>
      <c r="G181" s="15"/>
      <c r="H181" s="15">
        <v>36</v>
      </c>
      <c r="I181" s="15"/>
    </row>
    <row r="182" spans="1:9" x14ac:dyDescent="0.2">
      <c r="A182" s="15" t="s">
        <v>2653</v>
      </c>
      <c r="B182" s="15" t="s">
        <v>1616</v>
      </c>
      <c r="C182" s="15" t="s">
        <v>2541</v>
      </c>
      <c r="D182" s="15" t="s">
        <v>138</v>
      </c>
      <c r="E182" s="15">
        <v>168</v>
      </c>
      <c r="F182" s="15"/>
      <c r="G182" s="15"/>
      <c r="H182" s="15">
        <v>35</v>
      </c>
      <c r="I182" s="15"/>
    </row>
    <row r="183" spans="1:9" x14ac:dyDescent="0.2">
      <c r="A183" s="15" t="s">
        <v>2654</v>
      </c>
      <c r="B183" s="15" t="s">
        <v>1616</v>
      </c>
      <c r="C183" s="15" t="s">
        <v>2541</v>
      </c>
      <c r="D183" s="15" t="s">
        <v>122</v>
      </c>
      <c r="E183" s="15">
        <v>169</v>
      </c>
      <c r="F183" s="15"/>
      <c r="G183" s="15"/>
      <c r="H183" s="15">
        <v>34</v>
      </c>
      <c r="I183" s="15"/>
    </row>
    <row r="184" spans="1:9" x14ac:dyDescent="0.2">
      <c r="A184" s="15" t="s">
        <v>2655</v>
      </c>
      <c r="B184" s="15" t="s">
        <v>1610</v>
      </c>
      <c r="C184" s="15" t="s">
        <v>2541</v>
      </c>
      <c r="E184" s="15">
        <v>170</v>
      </c>
      <c r="F184" s="15"/>
      <c r="G184" s="15"/>
      <c r="H184" s="15">
        <v>33</v>
      </c>
      <c r="I184" s="15"/>
    </row>
    <row r="185" spans="1:9" x14ac:dyDescent="0.2">
      <c r="A185" s="15" t="s">
        <v>2656</v>
      </c>
      <c r="B185" s="15" t="s">
        <v>1610</v>
      </c>
      <c r="C185" s="15" t="s">
        <v>2540</v>
      </c>
      <c r="E185" s="15">
        <v>171</v>
      </c>
      <c r="F185" s="15"/>
      <c r="G185" s="15"/>
      <c r="H185" s="15">
        <v>32</v>
      </c>
      <c r="I185" s="15"/>
    </row>
    <row r="186" spans="1:9" x14ac:dyDescent="0.2">
      <c r="A186" s="15" t="s">
        <v>2657</v>
      </c>
      <c r="B186" s="15" t="s">
        <v>1616</v>
      </c>
      <c r="C186" s="15" t="s">
        <v>2540</v>
      </c>
      <c r="D186" s="15" t="s">
        <v>192</v>
      </c>
      <c r="E186" s="15">
        <v>172</v>
      </c>
      <c r="F186" s="15"/>
      <c r="G186" s="15"/>
      <c r="H186" s="15">
        <v>31</v>
      </c>
      <c r="I186" s="15"/>
    </row>
    <row r="187" spans="1:9" x14ac:dyDescent="0.2">
      <c r="A187" s="15" t="s">
        <v>2658</v>
      </c>
      <c r="B187" s="15" t="s">
        <v>1610</v>
      </c>
      <c r="C187" s="15" t="s">
        <v>2540</v>
      </c>
      <c r="D187" s="15" t="s">
        <v>138</v>
      </c>
      <c r="E187" s="15">
        <v>173</v>
      </c>
      <c r="F187" s="15"/>
      <c r="G187" s="15"/>
      <c r="H187" s="15">
        <v>30</v>
      </c>
      <c r="I187" s="15"/>
    </row>
    <row r="188" spans="1:9" x14ac:dyDescent="0.2">
      <c r="A188" s="15" t="s">
        <v>2659</v>
      </c>
      <c r="B188" s="15" t="s">
        <v>1610</v>
      </c>
      <c r="C188" s="15" t="s">
        <v>2540</v>
      </c>
      <c r="E188" s="15">
        <v>174</v>
      </c>
      <c r="F188" s="15"/>
      <c r="G188" s="15"/>
      <c r="H188" s="15">
        <v>29</v>
      </c>
      <c r="I188" s="15"/>
    </row>
    <row r="189" spans="1:9" x14ac:dyDescent="0.2">
      <c r="A189" s="15" t="s">
        <v>2660</v>
      </c>
      <c r="B189" s="15" t="s">
        <v>1616</v>
      </c>
      <c r="C189" s="15" t="s">
        <v>2540</v>
      </c>
      <c r="E189" s="15">
        <v>175</v>
      </c>
      <c r="F189" s="15"/>
      <c r="G189" s="15"/>
      <c r="H189" s="15">
        <v>28</v>
      </c>
      <c r="I189" s="15"/>
    </row>
    <row r="190" spans="1:9" x14ac:dyDescent="0.2">
      <c r="A190" s="15" t="s">
        <v>1401</v>
      </c>
      <c r="B190" s="15" t="s">
        <v>1610</v>
      </c>
      <c r="C190" s="15" t="s">
        <v>2540</v>
      </c>
      <c r="D190" s="15" t="s">
        <v>122</v>
      </c>
      <c r="E190" s="15">
        <v>176</v>
      </c>
      <c r="F190" s="15"/>
      <c r="G190" s="15"/>
      <c r="H190" s="15">
        <v>27</v>
      </c>
      <c r="I190" s="15"/>
    </row>
    <row r="191" spans="1:9" x14ac:dyDescent="0.2">
      <c r="A191" s="15" t="s">
        <v>2661</v>
      </c>
      <c r="B191" s="15" t="s">
        <v>1610</v>
      </c>
      <c r="C191" s="15" t="s">
        <v>2540</v>
      </c>
      <c r="D191" s="15" t="s">
        <v>192</v>
      </c>
      <c r="E191" s="15">
        <v>177</v>
      </c>
      <c r="F191" s="15"/>
      <c r="G191" s="15"/>
      <c r="H191" s="15">
        <v>26</v>
      </c>
      <c r="I191" s="15"/>
    </row>
    <row r="192" spans="1:9" x14ac:dyDescent="0.2">
      <c r="A192" s="15" t="s">
        <v>2662</v>
      </c>
      <c r="B192" s="15" t="s">
        <v>1610</v>
      </c>
      <c r="C192" s="15" t="s">
        <v>2541</v>
      </c>
      <c r="E192" s="15">
        <v>178</v>
      </c>
      <c r="F192" s="15"/>
      <c r="G192" s="15"/>
      <c r="H192" s="15">
        <v>25</v>
      </c>
      <c r="I192" s="15"/>
    </row>
    <row r="193" spans="1:9" x14ac:dyDescent="0.2">
      <c r="A193" s="15" t="s">
        <v>2663</v>
      </c>
      <c r="B193" s="15" t="s">
        <v>1616</v>
      </c>
      <c r="C193" s="15" t="s">
        <v>2541</v>
      </c>
      <c r="D193" s="15" t="s">
        <v>192</v>
      </c>
      <c r="E193" s="15">
        <v>179</v>
      </c>
      <c r="F193" s="15"/>
      <c r="G193" s="15"/>
      <c r="H193" s="15">
        <v>24</v>
      </c>
      <c r="I193" s="15"/>
    </row>
    <row r="194" spans="1:9" x14ac:dyDescent="0.2">
      <c r="A194" s="15" t="s">
        <v>2664</v>
      </c>
      <c r="B194" s="15" t="s">
        <v>1610</v>
      </c>
      <c r="C194" s="15" t="s">
        <v>2541</v>
      </c>
      <c r="E194" s="15">
        <v>180</v>
      </c>
      <c r="F194" s="15"/>
      <c r="G194" s="15"/>
      <c r="H194" s="15">
        <v>23</v>
      </c>
      <c r="I194" s="15"/>
    </row>
    <row r="195" spans="1:9" x14ac:dyDescent="0.2">
      <c r="A195" s="15" t="s">
        <v>1481</v>
      </c>
      <c r="B195" s="15" t="s">
        <v>1616</v>
      </c>
      <c r="C195" s="15" t="s">
        <v>2541</v>
      </c>
      <c r="D195" s="15" t="s">
        <v>192</v>
      </c>
      <c r="E195" s="15">
        <v>181</v>
      </c>
      <c r="F195" s="15"/>
      <c r="G195" s="15"/>
      <c r="H195" s="15">
        <v>22</v>
      </c>
      <c r="I195" s="15"/>
    </row>
    <row r="196" spans="1:9" x14ac:dyDescent="0.2">
      <c r="A196" s="15" t="s">
        <v>2665</v>
      </c>
      <c r="B196" s="15" t="s">
        <v>1610</v>
      </c>
      <c r="C196" s="15" t="s">
        <v>2541</v>
      </c>
      <c r="D196" s="15" t="s">
        <v>1620</v>
      </c>
      <c r="E196" s="15">
        <v>182</v>
      </c>
      <c r="F196" s="15"/>
      <c r="G196" s="15"/>
      <c r="H196" s="15">
        <v>21</v>
      </c>
      <c r="I196" s="15"/>
    </row>
    <row r="197" spans="1:9" x14ac:dyDescent="0.2">
      <c r="A197" s="15" t="s">
        <v>2666</v>
      </c>
      <c r="B197" s="15" t="s">
        <v>1610</v>
      </c>
      <c r="C197" s="15" t="s">
        <v>2540</v>
      </c>
      <c r="D197" s="15" t="s">
        <v>138</v>
      </c>
      <c r="E197" s="15">
        <v>183</v>
      </c>
      <c r="F197" s="15"/>
      <c r="G197" s="15"/>
      <c r="H197" s="15">
        <v>20</v>
      </c>
      <c r="I197" s="15"/>
    </row>
    <row r="198" spans="1:9" x14ac:dyDescent="0.2">
      <c r="A198" s="15" t="s">
        <v>2667</v>
      </c>
      <c r="B198" s="15" t="s">
        <v>1610</v>
      </c>
      <c r="C198" s="15" t="s">
        <v>2540</v>
      </c>
      <c r="E198" s="15">
        <v>184</v>
      </c>
      <c r="F198" s="15"/>
      <c r="G198" s="15"/>
      <c r="H198" s="15">
        <v>19</v>
      </c>
      <c r="I198" s="15"/>
    </row>
    <row r="199" spans="1:9" x14ac:dyDescent="0.2">
      <c r="A199" s="15" t="s">
        <v>2668</v>
      </c>
      <c r="B199" s="15" t="s">
        <v>1616</v>
      </c>
      <c r="C199" s="15" t="s">
        <v>2540</v>
      </c>
      <c r="D199" s="15" t="s">
        <v>138</v>
      </c>
      <c r="E199" s="15">
        <v>185</v>
      </c>
      <c r="F199" s="15"/>
      <c r="G199" s="15"/>
      <c r="H199" s="15">
        <v>18</v>
      </c>
      <c r="I199" s="15"/>
    </row>
    <row r="200" spans="1:9" x14ac:dyDescent="0.2">
      <c r="A200" s="15" t="s">
        <v>2669</v>
      </c>
      <c r="B200" s="15" t="s">
        <v>1610</v>
      </c>
      <c r="C200" s="15" t="s">
        <v>2541</v>
      </c>
      <c r="D200" s="15" t="s">
        <v>1620</v>
      </c>
      <c r="E200" s="15">
        <v>186</v>
      </c>
      <c r="F200" s="15"/>
      <c r="G200" s="15"/>
      <c r="H200" s="15">
        <v>17</v>
      </c>
      <c r="I200" s="15"/>
    </row>
    <row r="201" spans="1:9" x14ac:dyDescent="0.2">
      <c r="A201" s="15" t="s">
        <v>2670</v>
      </c>
      <c r="B201" s="15" t="s">
        <v>1616</v>
      </c>
      <c r="C201" s="15" t="s">
        <v>2540</v>
      </c>
      <c r="E201" s="15">
        <v>187</v>
      </c>
      <c r="F201" s="15"/>
      <c r="G201" s="15"/>
      <c r="H201" s="15">
        <v>16</v>
      </c>
      <c r="I201" s="15"/>
    </row>
    <row r="202" spans="1:9" x14ac:dyDescent="0.2">
      <c r="A202" s="15" t="s">
        <v>2671</v>
      </c>
      <c r="B202" s="15" t="s">
        <v>1610</v>
      </c>
      <c r="C202" s="15" t="s">
        <v>2541</v>
      </c>
      <c r="D202" s="15" t="s">
        <v>1620</v>
      </c>
      <c r="E202" s="15">
        <v>188</v>
      </c>
      <c r="F202" s="15"/>
      <c r="G202" s="15"/>
      <c r="H202" s="15">
        <v>15</v>
      </c>
      <c r="I202" s="15"/>
    </row>
    <row r="203" spans="1:9" x14ac:dyDescent="0.2">
      <c r="A203" s="15" t="s">
        <v>2672</v>
      </c>
      <c r="B203" s="15" t="s">
        <v>1610</v>
      </c>
      <c r="C203" s="15" t="s">
        <v>2540</v>
      </c>
      <c r="E203" s="15">
        <v>189</v>
      </c>
      <c r="F203" s="15"/>
      <c r="G203" s="15"/>
      <c r="H203" s="15">
        <v>14</v>
      </c>
      <c r="I203" s="15"/>
    </row>
    <row r="204" spans="1:9" x14ac:dyDescent="0.2">
      <c r="A204" s="15" t="s">
        <v>2673</v>
      </c>
      <c r="B204" s="15" t="s">
        <v>1616</v>
      </c>
      <c r="C204" s="15" t="s">
        <v>2541</v>
      </c>
      <c r="E204" s="15">
        <v>190</v>
      </c>
      <c r="F204" s="15"/>
      <c r="G204" s="15"/>
      <c r="H204" s="15">
        <v>13</v>
      </c>
      <c r="I204" s="15"/>
    </row>
    <row r="205" spans="1:9" x14ac:dyDescent="0.2">
      <c r="A205" s="15" t="s">
        <v>2674</v>
      </c>
      <c r="B205" s="15" t="s">
        <v>1610</v>
      </c>
      <c r="C205" s="15" t="s">
        <v>2540</v>
      </c>
      <c r="E205" s="15">
        <v>191</v>
      </c>
      <c r="F205" s="15"/>
      <c r="G205" s="15"/>
      <c r="H205" s="15">
        <v>12</v>
      </c>
      <c r="I205" s="15"/>
    </row>
    <row r="206" spans="1:9" x14ac:dyDescent="0.2">
      <c r="A206" s="15" t="s">
        <v>2675</v>
      </c>
      <c r="B206" s="15" t="s">
        <v>1610</v>
      </c>
      <c r="C206" s="15" t="s">
        <v>2541</v>
      </c>
      <c r="D206" s="15" t="s">
        <v>1620</v>
      </c>
      <c r="E206" s="15">
        <v>192</v>
      </c>
      <c r="F206" s="15"/>
      <c r="G206" s="15"/>
      <c r="H206" s="15">
        <v>11</v>
      </c>
      <c r="I206" s="15"/>
    </row>
    <row r="207" spans="1:9" x14ac:dyDescent="0.2">
      <c r="A207" s="15" t="s">
        <v>2676</v>
      </c>
      <c r="B207" s="15" t="s">
        <v>1616</v>
      </c>
      <c r="C207" s="15" t="s">
        <v>2541</v>
      </c>
      <c r="E207" s="15">
        <v>193</v>
      </c>
      <c r="F207" s="15"/>
      <c r="G207" s="15"/>
      <c r="H207" s="15">
        <v>10</v>
      </c>
      <c r="I207" s="15"/>
    </row>
    <row r="208" spans="1:9" x14ac:dyDescent="0.2">
      <c r="A208" s="15" t="s">
        <v>2677</v>
      </c>
      <c r="B208" s="15" t="s">
        <v>1616</v>
      </c>
      <c r="C208" s="15" t="s">
        <v>2541</v>
      </c>
      <c r="D208" s="15" t="s">
        <v>138</v>
      </c>
      <c r="E208" s="15">
        <v>194</v>
      </c>
      <c r="F208" s="15"/>
      <c r="G208" s="15"/>
      <c r="H208" s="15">
        <v>9</v>
      </c>
      <c r="I208" s="15"/>
    </row>
    <row r="209" spans="1:9" x14ac:dyDescent="0.2">
      <c r="A209" s="15" t="s">
        <v>2678</v>
      </c>
      <c r="B209" s="15" t="s">
        <v>1616</v>
      </c>
      <c r="C209" s="15" t="s">
        <v>2541</v>
      </c>
      <c r="E209" s="15">
        <v>195</v>
      </c>
      <c r="F209" s="15"/>
      <c r="G209" s="15"/>
      <c r="H209" s="15">
        <v>8</v>
      </c>
      <c r="I209" s="15"/>
    </row>
    <row r="210" spans="1:9" x14ac:dyDescent="0.2">
      <c r="A210" s="15" t="s">
        <v>2679</v>
      </c>
      <c r="B210" s="15" t="s">
        <v>1610</v>
      </c>
      <c r="C210" s="15" t="s">
        <v>2540</v>
      </c>
      <c r="E210" s="15">
        <v>196</v>
      </c>
      <c r="F210" s="15"/>
      <c r="G210" s="15"/>
      <c r="H210" s="15">
        <v>7</v>
      </c>
      <c r="I210" s="15"/>
    </row>
    <row r="211" spans="1:9" x14ac:dyDescent="0.2">
      <c r="A211" s="15" t="s">
        <v>2680</v>
      </c>
      <c r="B211" s="15" t="s">
        <v>1610</v>
      </c>
      <c r="C211" s="15" t="s">
        <v>2541</v>
      </c>
      <c r="E211" s="15">
        <v>197</v>
      </c>
      <c r="F211" s="15"/>
      <c r="G211" s="15"/>
      <c r="H211" s="15">
        <v>6</v>
      </c>
      <c r="I211" s="15"/>
    </row>
    <row r="212" spans="1:9" x14ac:dyDescent="0.2">
      <c r="A212" s="15" t="s">
        <v>2681</v>
      </c>
      <c r="B212" s="15" t="s">
        <v>1616</v>
      </c>
      <c r="C212" s="15" t="s">
        <v>2540</v>
      </c>
      <c r="D212" s="15" t="s">
        <v>192</v>
      </c>
      <c r="E212" s="15">
        <v>198</v>
      </c>
      <c r="F212" s="15"/>
      <c r="G212" s="15"/>
      <c r="H212" s="15">
        <v>5</v>
      </c>
      <c r="I212" s="15"/>
    </row>
    <row r="213" spans="1:9" x14ac:dyDescent="0.2">
      <c r="A213" s="15" t="s">
        <v>2682</v>
      </c>
      <c r="B213" s="15" t="s">
        <v>1610</v>
      </c>
      <c r="C213" s="15" t="s">
        <v>2540</v>
      </c>
      <c r="E213" s="15">
        <v>199</v>
      </c>
      <c r="F213" s="15"/>
      <c r="G213" s="15"/>
      <c r="H213" s="15">
        <v>4</v>
      </c>
      <c r="I213" s="15"/>
    </row>
    <row r="214" spans="1:9" x14ac:dyDescent="0.2">
      <c r="A214" s="15" t="s">
        <v>2683</v>
      </c>
      <c r="B214" s="15" t="s">
        <v>1616</v>
      </c>
      <c r="C214" s="15" t="s">
        <v>2541</v>
      </c>
      <c r="E214" s="15">
        <v>200</v>
      </c>
      <c r="F214" s="15"/>
      <c r="G214" s="15"/>
      <c r="H214" s="15">
        <v>3</v>
      </c>
      <c r="I214" s="15"/>
    </row>
    <row r="215" spans="1:9" x14ac:dyDescent="0.2">
      <c r="A215" s="15" t="s">
        <v>2684</v>
      </c>
      <c r="B215" s="15" t="s">
        <v>1616</v>
      </c>
      <c r="C215" s="15" t="s">
        <v>2540</v>
      </c>
      <c r="E215" s="15">
        <v>201</v>
      </c>
      <c r="F215" s="15"/>
      <c r="G215" s="15"/>
      <c r="H215" s="15">
        <v>2</v>
      </c>
      <c r="I215" s="15"/>
    </row>
    <row r="216" spans="1:9" x14ac:dyDescent="0.2">
      <c r="A216" s="15" t="s">
        <v>2685</v>
      </c>
      <c r="B216" s="15" t="s">
        <v>1610</v>
      </c>
      <c r="C216" s="15" t="s">
        <v>2541</v>
      </c>
      <c r="E216" s="15">
        <v>202</v>
      </c>
      <c r="F216" s="15"/>
      <c r="G216" s="15"/>
      <c r="H216" s="15">
        <v>1</v>
      </c>
      <c r="I216" s="15"/>
    </row>
    <row r="217" spans="1:9" x14ac:dyDescent="0.2">
      <c r="B217" s="15"/>
      <c r="C217" s="15"/>
      <c r="E217" s="15"/>
      <c r="F217" s="15"/>
      <c r="G217" s="15"/>
      <c r="H217" s="15"/>
      <c r="I217" s="15"/>
    </row>
    <row r="218" spans="1:9" x14ac:dyDescent="0.2">
      <c r="B218" s="15"/>
      <c r="C218" s="15"/>
      <c r="E218" s="15"/>
      <c r="F218" s="15"/>
      <c r="G218" s="15"/>
      <c r="H218" s="15"/>
      <c r="I218" s="15"/>
    </row>
    <row r="219" spans="1:9" x14ac:dyDescent="0.2">
      <c r="B219" s="15"/>
      <c r="C219" s="15"/>
      <c r="E219" s="15"/>
      <c r="F219" s="15"/>
      <c r="G219" s="15"/>
      <c r="H219" s="15"/>
      <c r="I219" s="15"/>
    </row>
    <row r="220" spans="1:9" x14ac:dyDescent="0.2">
      <c r="B220" s="15"/>
      <c r="C220" s="15"/>
      <c r="E220" s="15"/>
      <c r="F220" s="15"/>
      <c r="G220" s="15"/>
      <c r="H220" s="15"/>
      <c r="I220" s="15"/>
    </row>
    <row r="221" spans="1:9" x14ac:dyDescent="0.2">
      <c r="B221" s="15"/>
      <c r="C221" s="15"/>
      <c r="E221" s="15"/>
      <c r="F221" s="15"/>
      <c r="G221" s="15"/>
      <c r="H221" s="15"/>
      <c r="I221" s="15"/>
    </row>
    <row r="222" spans="1:9" x14ac:dyDescent="0.2">
      <c r="B222" s="15"/>
      <c r="C222" s="15"/>
      <c r="E222" s="15"/>
      <c r="F222" s="15"/>
      <c r="G222" s="15"/>
      <c r="H222" s="15"/>
      <c r="I222" s="15"/>
    </row>
    <row r="223" spans="1:9" x14ac:dyDescent="0.2">
      <c r="B223" s="15"/>
      <c r="C223" s="15"/>
      <c r="E223" s="15"/>
      <c r="F223" s="15"/>
      <c r="G223" s="15"/>
      <c r="H223" s="15"/>
      <c r="I223" s="15"/>
    </row>
    <row r="224" spans="1:9" x14ac:dyDescent="0.2">
      <c r="B224" s="15"/>
      <c r="C224" s="15"/>
      <c r="E224" s="15"/>
      <c r="F224" s="15"/>
      <c r="G224" s="15"/>
      <c r="H224" s="15"/>
      <c r="I224" s="15"/>
    </row>
    <row r="225" spans="2:9" x14ac:dyDescent="0.2">
      <c r="B225" s="15"/>
      <c r="C225" s="15"/>
      <c r="E225" s="15"/>
      <c r="F225" s="15"/>
      <c r="G225" s="15"/>
      <c r="H225" s="15"/>
      <c r="I225" s="15"/>
    </row>
    <row r="226" spans="2:9" x14ac:dyDescent="0.2">
      <c r="B226" s="15"/>
      <c r="C226" s="15"/>
      <c r="E226" s="15"/>
      <c r="F226" s="15"/>
      <c r="G226" s="15"/>
      <c r="H226" s="15"/>
      <c r="I226" s="15"/>
    </row>
    <row r="227" spans="2:9" x14ac:dyDescent="0.2">
      <c r="B227" s="15"/>
      <c r="C227" s="15"/>
      <c r="E227" s="15"/>
      <c r="F227" s="15"/>
      <c r="G227" s="15"/>
      <c r="H227" s="15"/>
      <c r="I227" s="15"/>
    </row>
    <row r="228" spans="2:9" x14ac:dyDescent="0.2">
      <c r="B228" s="15"/>
      <c r="C228" s="15"/>
      <c r="E228" s="15"/>
      <c r="F228" s="15"/>
      <c r="G228" s="15"/>
      <c r="H228" s="15"/>
      <c r="I228" s="15"/>
    </row>
    <row r="229" spans="2:9" x14ac:dyDescent="0.2">
      <c r="B229" s="15"/>
      <c r="C229" s="15"/>
      <c r="E229" s="15"/>
      <c r="F229" s="15"/>
      <c r="G229" s="15"/>
      <c r="H229" s="15"/>
      <c r="I229" s="15"/>
    </row>
    <row r="230" spans="2:9" x14ac:dyDescent="0.2">
      <c r="B230" s="15"/>
      <c r="C230" s="15"/>
      <c r="E230" s="15"/>
      <c r="F230" s="15"/>
      <c r="G230" s="15"/>
      <c r="H230" s="15"/>
      <c r="I230" s="15"/>
    </row>
    <row r="231" spans="2:9" x14ac:dyDescent="0.2">
      <c r="B231" s="15"/>
      <c r="C231" s="15"/>
      <c r="E231" s="15"/>
      <c r="F231" s="15"/>
      <c r="G231" s="15"/>
      <c r="H231" s="15"/>
      <c r="I231" s="15"/>
    </row>
    <row r="232" spans="2:9" x14ac:dyDescent="0.2">
      <c r="B232" s="15"/>
      <c r="C232" s="15"/>
      <c r="E232" s="15"/>
      <c r="F232" s="15"/>
      <c r="G232" s="15"/>
      <c r="H232" s="15"/>
      <c r="I232" s="15"/>
    </row>
    <row r="233" spans="2:9" x14ac:dyDescent="0.2">
      <c r="B233" s="15"/>
      <c r="C233" s="15"/>
      <c r="E233" s="15"/>
      <c r="F233" s="15"/>
      <c r="G233" s="15"/>
      <c r="H233" s="15"/>
      <c r="I233" s="15"/>
    </row>
    <row r="234" spans="2:9" x14ac:dyDescent="0.2">
      <c r="B234" s="15"/>
      <c r="C234" s="15"/>
      <c r="E234" s="15"/>
      <c r="F234" s="15"/>
      <c r="G234" s="15"/>
      <c r="H234" s="15"/>
      <c r="I234" s="15"/>
    </row>
    <row r="235" spans="2:9" x14ac:dyDescent="0.2">
      <c r="B235" s="15"/>
      <c r="C235" s="15"/>
      <c r="E235" s="15"/>
      <c r="F235" s="15"/>
      <c r="G235" s="15"/>
      <c r="H235" s="15"/>
      <c r="I235" s="15"/>
    </row>
    <row r="236" spans="2:9" x14ac:dyDescent="0.2">
      <c r="B236" s="15"/>
      <c r="C236" s="15"/>
      <c r="E236" s="15"/>
      <c r="F236" s="15"/>
      <c r="G236" s="15"/>
      <c r="H236" s="15"/>
      <c r="I236" s="15"/>
    </row>
    <row r="237" spans="2:9" x14ac:dyDescent="0.2">
      <c r="B237" s="15"/>
      <c r="C237" s="15"/>
      <c r="E237" s="15"/>
      <c r="F237" s="15"/>
      <c r="G237" s="15"/>
      <c r="H237" s="15"/>
      <c r="I237" s="15"/>
    </row>
    <row r="238" spans="2:9" x14ac:dyDescent="0.2">
      <c r="B238" s="15"/>
      <c r="C238" s="15"/>
      <c r="E238" s="15"/>
      <c r="F238" s="15"/>
      <c r="G238" s="15"/>
      <c r="H238" s="15"/>
      <c r="I238" s="15"/>
    </row>
    <row r="239" spans="2:9" x14ac:dyDescent="0.2">
      <c r="B239" s="15"/>
      <c r="C239" s="15"/>
      <c r="E239" s="15"/>
      <c r="F239" s="15"/>
      <c r="G239" s="15"/>
      <c r="H239" s="15"/>
      <c r="I239" s="15"/>
    </row>
    <row r="240" spans="2:9" x14ac:dyDescent="0.2">
      <c r="B240" s="15"/>
      <c r="C240" s="15"/>
      <c r="E240" s="15"/>
      <c r="F240" s="15"/>
      <c r="G240" s="15"/>
      <c r="H240" s="15"/>
      <c r="I240" s="15"/>
    </row>
    <row r="241" spans="2:9" x14ac:dyDescent="0.2">
      <c r="B241" s="15"/>
      <c r="C241" s="15"/>
      <c r="E241" s="15"/>
      <c r="F241" s="15"/>
      <c r="G241" s="15"/>
      <c r="H241" s="15"/>
      <c r="I241" s="15"/>
    </row>
    <row r="242" spans="2:9" x14ac:dyDescent="0.2">
      <c r="B242" s="15"/>
      <c r="C242" s="15"/>
      <c r="E242" s="15"/>
      <c r="F242" s="15"/>
      <c r="G242" s="15"/>
      <c r="H242" s="15"/>
      <c r="I242" s="15"/>
    </row>
    <row r="243" spans="2:9" x14ac:dyDescent="0.2">
      <c r="B243" s="15"/>
      <c r="C243" s="15"/>
      <c r="E243" s="15"/>
      <c r="F243" s="15"/>
      <c r="G243" s="15"/>
      <c r="H243" s="15"/>
      <c r="I243" s="15"/>
    </row>
    <row r="244" spans="2:9" x14ac:dyDescent="0.2">
      <c r="B244" s="15"/>
      <c r="C244" s="15"/>
      <c r="E244" s="15"/>
      <c r="F244" s="15"/>
      <c r="G244" s="15"/>
      <c r="H244" s="15"/>
      <c r="I244" s="15"/>
    </row>
    <row r="245" spans="2:9" x14ac:dyDescent="0.2">
      <c r="B245" s="15"/>
      <c r="C245" s="15"/>
      <c r="E245" s="15"/>
      <c r="F245" s="15"/>
      <c r="G245" s="15"/>
      <c r="H245" s="15"/>
      <c r="I245" s="15"/>
    </row>
    <row r="246" spans="2:9" x14ac:dyDescent="0.2">
      <c r="B246" s="15"/>
      <c r="C246" s="15"/>
      <c r="E246" s="15"/>
      <c r="F246" s="15"/>
      <c r="G246" s="15"/>
      <c r="H246" s="15"/>
      <c r="I246" s="15"/>
    </row>
    <row r="247" spans="2:9" x14ac:dyDescent="0.2">
      <c r="B247" s="15"/>
      <c r="C247" s="15"/>
      <c r="E247" s="15"/>
      <c r="F247" s="15"/>
      <c r="G247" s="15"/>
      <c r="H247" s="15"/>
      <c r="I247" s="15"/>
    </row>
    <row r="248" spans="2:9" x14ac:dyDescent="0.2">
      <c r="B248" s="15"/>
      <c r="C248" s="15"/>
      <c r="E248" s="15"/>
      <c r="F248" s="15"/>
      <c r="G248" s="15"/>
      <c r="H248" s="15"/>
      <c r="I248" s="15"/>
    </row>
    <row r="249" spans="2:9" x14ac:dyDescent="0.2">
      <c r="B249" s="15"/>
      <c r="C249" s="15"/>
      <c r="E249" s="15"/>
      <c r="F249" s="15"/>
      <c r="G249" s="15"/>
      <c r="H249" s="15"/>
      <c r="I249" s="15"/>
    </row>
    <row r="250" spans="2:9" x14ac:dyDescent="0.2">
      <c r="B250" s="15"/>
      <c r="C250" s="15"/>
      <c r="E250" s="15"/>
      <c r="F250" s="15"/>
      <c r="G250" s="15"/>
      <c r="H250" s="15"/>
      <c r="I250" s="15"/>
    </row>
    <row r="251" spans="2:9" x14ac:dyDescent="0.2">
      <c r="B251" s="15"/>
      <c r="C251" s="15"/>
      <c r="E251" s="15"/>
      <c r="F251" s="15"/>
      <c r="G251" s="15"/>
      <c r="H251" s="15"/>
      <c r="I251" s="15"/>
    </row>
    <row r="252" spans="2:9" x14ac:dyDescent="0.2">
      <c r="B252" s="15"/>
      <c r="C252" s="15"/>
      <c r="E252" s="15"/>
      <c r="F252" s="15"/>
      <c r="G252" s="15"/>
      <c r="H252" s="15"/>
      <c r="I252" s="15"/>
    </row>
    <row r="253" spans="2:9" x14ac:dyDescent="0.2">
      <c r="B253" s="15"/>
      <c r="C253" s="15"/>
      <c r="E253" s="15"/>
      <c r="F253" s="15"/>
      <c r="G253" s="15"/>
      <c r="H253" s="15"/>
      <c r="I253" s="15"/>
    </row>
    <row r="254" spans="2:9" x14ac:dyDescent="0.2">
      <c r="B254" s="15"/>
      <c r="C254" s="15"/>
      <c r="E254" s="15"/>
      <c r="F254" s="15"/>
      <c r="G254" s="15"/>
      <c r="H254" s="15"/>
      <c r="I254" s="15"/>
    </row>
    <row r="255" spans="2:9" x14ac:dyDescent="0.2">
      <c r="B255" s="15"/>
      <c r="C255" s="15"/>
      <c r="E255" s="15"/>
      <c r="F255" s="15"/>
      <c r="G255" s="15"/>
      <c r="H255" s="15"/>
      <c r="I255" s="15"/>
    </row>
    <row r="256" spans="2:9" x14ac:dyDescent="0.2">
      <c r="B256" s="15"/>
      <c r="C256" s="15"/>
      <c r="E256" s="15"/>
      <c r="F256" s="15"/>
      <c r="G256" s="15"/>
      <c r="H256" s="15"/>
      <c r="I256" s="15"/>
    </row>
    <row r="257" spans="2:9" x14ac:dyDescent="0.2">
      <c r="B257" s="15"/>
      <c r="C257" s="15"/>
      <c r="E257" s="15"/>
      <c r="F257" s="15"/>
      <c r="G257" s="15"/>
      <c r="H257" s="15"/>
      <c r="I257" s="15"/>
    </row>
    <row r="258" spans="2:9" x14ac:dyDescent="0.2">
      <c r="B258" s="15"/>
      <c r="C258" s="15"/>
      <c r="E258" s="15"/>
      <c r="F258" s="15"/>
      <c r="G258" s="15"/>
      <c r="H258" s="15"/>
      <c r="I258" s="15"/>
    </row>
    <row r="259" spans="2:9" x14ac:dyDescent="0.2">
      <c r="B259" s="15"/>
      <c r="C259" s="15"/>
      <c r="E259" s="15"/>
      <c r="F259" s="15"/>
      <c r="G259" s="15"/>
      <c r="H259" s="15"/>
      <c r="I259" s="15"/>
    </row>
    <row r="260" spans="2:9" x14ac:dyDescent="0.2">
      <c r="B260" s="15"/>
      <c r="C260" s="15"/>
      <c r="E260" s="15"/>
      <c r="F260" s="15"/>
      <c r="G260" s="15"/>
      <c r="H260" s="15"/>
      <c r="I260" s="15"/>
    </row>
    <row r="261" spans="2:9" x14ac:dyDescent="0.2">
      <c r="B261" s="15"/>
      <c r="C261" s="15"/>
      <c r="E261" s="15"/>
      <c r="F261" s="15"/>
      <c r="G261" s="15"/>
      <c r="H261" s="15"/>
      <c r="I261" s="15"/>
    </row>
    <row r="262" spans="2:9" x14ac:dyDescent="0.2">
      <c r="B262" s="15"/>
      <c r="C262" s="15"/>
      <c r="E262" s="15"/>
      <c r="F262" s="15"/>
      <c r="G262" s="15"/>
      <c r="H262" s="15"/>
      <c r="I262" s="15"/>
    </row>
    <row r="263" spans="2:9" x14ac:dyDescent="0.2">
      <c r="B263" s="15"/>
      <c r="C263" s="15"/>
      <c r="E263" s="15"/>
      <c r="F263" s="15"/>
      <c r="G263" s="15"/>
      <c r="H263" s="15"/>
      <c r="I263" s="15"/>
    </row>
    <row r="264" spans="2:9" x14ac:dyDescent="0.2">
      <c r="B264" s="15"/>
      <c r="C264" s="15"/>
      <c r="E264" s="15"/>
      <c r="F264" s="15"/>
      <c r="G264" s="15"/>
      <c r="H264" s="15"/>
      <c r="I264" s="15"/>
    </row>
    <row r="265" spans="2:9" x14ac:dyDescent="0.2">
      <c r="B265" s="15"/>
      <c r="C265" s="15"/>
      <c r="E265" s="15"/>
      <c r="F265" s="15"/>
      <c r="G265" s="15"/>
      <c r="H265" s="15"/>
      <c r="I265" s="15"/>
    </row>
    <row r="266" spans="2:9" x14ac:dyDescent="0.2">
      <c r="B266" s="15"/>
      <c r="C266" s="15"/>
      <c r="E266" s="15"/>
      <c r="F266" s="15"/>
      <c r="G266" s="15"/>
      <c r="H266" s="15"/>
      <c r="I266" s="15"/>
    </row>
    <row r="267" spans="2:9" x14ac:dyDescent="0.2">
      <c r="B267" s="15"/>
      <c r="C267" s="15"/>
      <c r="E267" s="15"/>
      <c r="F267" s="15"/>
      <c r="G267" s="15"/>
      <c r="H267" s="15"/>
      <c r="I267" s="15"/>
    </row>
    <row r="268" spans="2:9" x14ac:dyDescent="0.2">
      <c r="B268" s="15"/>
      <c r="C268" s="15"/>
      <c r="E268" s="15"/>
      <c r="F268" s="15"/>
      <c r="G268" s="15"/>
      <c r="H268" s="15"/>
      <c r="I268" s="15"/>
    </row>
    <row r="269" spans="2:9" x14ac:dyDescent="0.2">
      <c r="B269" s="15"/>
      <c r="C269" s="15"/>
      <c r="E269" s="15"/>
      <c r="F269" s="15"/>
      <c r="G269" s="15"/>
      <c r="H269" s="15"/>
      <c r="I269" s="15"/>
    </row>
    <row r="270" spans="2:9" x14ac:dyDescent="0.2">
      <c r="B270" s="15"/>
      <c r="C270" s="15"/>
      <c r="E270" s="15"/>
      <c r="F270" s="15"/>
      <c r="G270" s="15"/>
      <c r="H270" s="15"/>
      <c r="I270" s="15"/>
    </row>
    <row r="271" spans="2:9" x14ac:dyDescent="0.2">
      <c r="B271" s="15"/>
      <c r="C271" s="15"/>
      <c r="E271" s="15"/>
      <c r="F271" s="15"/>
      <c r="G271" s="15"/>
      <c r="H271" s="15"/>
      <c r="I271" s="15"/>
    </row>
    <row r="272" spans="2:9" x14ac:dyDescent="0.2">
      <c r="B272" s="15"/>
      <c r="C272" s="15"/>
      <c r="E272" s="15"/>
      <c r="F272" s="15"/>
      <c r="G272" s="15"/>
      <c r="H272" s="15"/>
      <c r="I272" s="15"/>
    </row>
    <row r="273" spans="2:9" x14ac:dyDescent="0.2">
      <c r="B273" s="15"/>
      <c r="C273" s="15"/>
      <c r="E273" s="15"/>
      <c r="F273" s="15"/>
      <c r="G273" s="15"/>
      <c r="H273" s="15"/>
      <c r="I273" s="15"/>
    </row>
    <row r="274" spans="2:9" x14ac:dyDescent="0.2">
      <c r="B274" s="15"/>
      <c r="C274" s="15"/>
      <c r="E274" s="15"/>
      <c r="F274" s="15"/>
      <c r="G274" s="15"/>
      <c r="H274" s="15"/>
      <c r="I274" s="15"/>
    </row>
    <row r="275" spans="2:9" x14ac:dyDescent="0.2">
      <c r="B275" s="15"/>
      <c r="C275" s="15"/>
      <c r="E275" s="15"/>
      <c r="F275" s="15"/>
      <c r="G275" s="15"/>
      <c r="H275" s="15"/>
      <c r="I275" s="15"/>
    </row>
    <row r="276" spans="2:9" x14ac:dyDescent="0.2">
      <c r="B276" s="15"/>
      <c r="C276" s="15"/>
      <c r="E276" s="15"/>
      <c r="F276" s="15"/>
      <c r="G276" s="15"/>
      <c r="H276" s="15"/>
      <c r="I276" s="15"/>
    </row>
    <row r="277" spans="2:9" x14ac:dyDescent="0.2">
      <c r="B277" s="15"/>
      <c r="C277" s="15"/>
      <c r="E277" s="15"/>
      <c r="F277" s="15"/>
      <c r="G277" s="15"/>
      <c r="H277" s="15"/>
      <c r="I277" s="15"/>
    </row>
    <row r="278" spans="2:9" x14ac:dyDescent="0.2">
      <c r="B278" s="15"/>
      <c r="C278" s="15"/>
      <c r="E278" s="15"/>
      <c r="F278" s="15"/>
      <c r="G278" s="15"/>
      <c r="H278" s="15"/>
      <c r="I278" s="15"/>
    </row>
    <row r="279" spans="2:9" x14ac:dyDescent="0.2">
      <c r="B279" s="15"/>
      <c r="C279" s="15"/>
      <c r="E279" s="15"/>
      <c r="F279" s="15"/>
      <c r="G279" s="15"/>
      <c r="H279" s="15"/>
      <c r="I279" s="15"/>
    </row>
    <row r="280" spans="2:9" x14ac:dyDescent="0.2">
      <c r="B280" s="15"/>
      <c r="C280" s="15"/>
      <c r="E280" s="15"/>
      <c r="F280" s="15"/>
      <c r="G280" s="15"/>
      <c r="H280" s="15"/>
      <c r="I280" s="15"/>
    </row>
    <row r="281" spans="2:9" x14ac:dyDescent="0.2">
      <c r="B281" s="15"/>
      <c r="C281" s="15"/>
      <c r="E281" s="15"/>
      <c r="F281" s="15"/>
      <c r="G281" s="15"/>
      <c r="H281" s="15"/>
      <c r="I281" s="15"/>
    </row>
    <row r="282" spans="2:9" x14ac:dyDescent="0.2">
      <c r="B282" s="15"/>
      <c r="C282" s="15"/>
      <c r="E282" s="15"/>
      <c r="F282" s="15"/>
      <c r="G282" s="15"/>
      <c r="H282" s="15"/>
      <c r="I282" s="15"/>
    </row>
    <row r="283" spans="2:9" x14ac:dyDescent="0.2">
      <c r="B283" s="15"/>
      <c r="C283" s="15"/>
      <c r="E283" s="15"/>
      <c r="F283" s="15"/>
      <c r="G283" s="15"/>
      <c r="H283" s="15"/>
      <c r="I283" s="15"/>
    </row>
    <row r="284" spans="2:9" x14ac:dyDescent="0.2">
      <c r="B284" s="15"/>
      <c r="C284" s="15"/>
      <c r="E284" s="15"/>
      <c r="F284" s="15"/>
      <c r="G284" s="15"/>
      <c r="H284" s="15"/>
      <c r="I284" s="15"/>
    </row>
    <row r="285" spans="2:9" x14ac:dyDescent="0.2">
      <c r="B285" s="15"/>
      <c r="C285" s="15"/>
      <c r="E285" s="15"/>
      <c r="F285" s="15"/>
      <c r="G285" s="15"/>
      <c r="H285" s="15"/>
      <c r="I285" s="15"/>
    </row>
    <row r="286" spans="2:9" x14ac:dyDescent="0.2">
      <c r="B286" s="15"/>
      <c r="C286" s="15"/>
      <c r="E286" s="15"/>
      <c r="F286" s="15"/>
      <c r="G286" s="15"/>
      <c r="H286" s="15"/>
      <c r="I286" s="15"/>
    </row>
    <row r="287" spans="2:9" x14ac:dyDescent="0.2">
      <c r="B287" s="15"/>
      <c r="C287" s="15"/>
      <c r="E287" s="15"/>
      <c r="F287" s="15"/>
      <c r="G287" s="15"/>
      <c r="H287" s="15"/>
      <c r="I287" s="15"/>
    </row>
    <row r="288" spans="2:9" x14ac:dyDescent="0.2">
      <c r="B288" s="15"/>
      <c r="C288" s="15"/>
      <c r="E288" s="15"/>
      <c r="F288" s="15"/>
      <c r="G288" s="15"/>
      <c r="H288" s="15"/>
      <c r="I288" s="15"/>
    </row>
    <row r="289" spans="2:9" x14ac:dyDescent="0.2">
      <c r="B289" s="15"/>
      <c r="C289" s="15"/>
      <c r="E289" s="15"/>
      <c r="F289" s="15"/>
      <c r="G289" s="15"/>
      <c r="H289" s="15"/>
      <c r="I289" s="15"/>
    </row>
    <row r="290" spans="2:9" x14ac:dyDescent="0.2">
      <c r="B290" s="15"/>
      <c r="C290" s="15"/>
      <c r="E290" s="15"/>
      <c r="F290" s="15"/>
      <c r="G290" s="15"/>
      <c r="H290" s="15"/>
      <c r="I290" s="15"/>
    </row>
    <row r="291" spans="2:9" x14ac:dyDescent="0.2">
      <c r="B291" s="15"/>
      <c r="C291" s="15"/>
      <c r="E291" s="15"/>
      <c r="F291" s="15"/>
      <c r="G291" s="15"/>
      <c r="H291" s="15"/>
      <c r="I291" s="15"/>
    </row>
    <row r="292" spans="2:9" x14ac:dyDescent="0.2">
      <c r="B292" s="15"/>
      <c r="C292" s="15"/>
      <c r="E292" s="15"/>
      <c r="F292" s="15"/>
      <c r="G292" s="15"/>
      <c r="H292" s="15"/>
      <c r="I292" s="15"/>
    </row>
    <row r="293" spans="2:9" x14ac:dyDescent="0.2">
      <c r="B293" s="15"/>
      <c r="C293" s="15"/>
      <c r="E293" s="15"/>
      <c r="F293" s="15"/>
      <c r="G293" s="15"/>
      <c r="H293" s="15"/>
      <c r="I293" s="15"/>
    </row>
    <row r="294" spans="2:9" x14ac:dyDescent="0.2">
      <c r="B294" s="15"/>
      <c r="C294" s="15"/>
      <c r="E294" s="15"/>
      <c r="F294" s="15"/>
      <c r="G294" s="15"/>
      <c r="H294" s="15"/>
      <c r="I294" s="15"/>
    </row>
    <row r="295" spans="2:9" x14ac:dyDescent="0.2">
      <c r="B295" s="15"/>
      <c r="C295" s="15"/>
      <c r="E295" s="15"/>
      <c r="F295" s="15"/>
      <c r="G295" s="15"/>
      <c r="H295" s="15"/>
      <c r="I295" s="15"/>
    </row>
    <row r="296" spans="2:9" x14ac:dyDescent="0.2">
      <c r="B296" s="15"/>
      <c r="C296" s="15"/>
      <c r="E296" s="15"/>
      <c r="F296" s="15"/>
      <c r="G296" s="15"/>
      <c r="H296" s="15"/>
      <c r="I296" s="15"/>
    </row>
    <row r="297" spans="2:9" x14ac:dyDescent="0.2">
      <c r="B297" s="15"/>
      <c r="C297" s="15"/>
      <c r="E297" s="15"/>
      <c r="F297" s="15"/>
      <c r="G297" s="15"/>
      <c r="H297" s="15"/>
      <c r="I297" s="15"/>
    </row>
    <row r="298" spans="2:9" x14ac:dyDescent="0.2">
      <c r="B298" s="15"/>
      <c r="C298" s="15"/>
      <c r="E298" s="15"/>
      <c r="F298" s="15"/>
      <c r="G298" s="15"/>
      <c r="H298" s="15"/>
      <c r="I298" s="15"/>
    </row>
    <row r="299" spans="2:9" x14ac:dyDescent="0.2">
      <c r="B299" s="15"/>
      <c r="C299" s="15"/>
      <c r="E299" s="15"/>
      <c r="F299" s="15"/>
      <c r="G299" s="15"/>
      <c r="H299" s="15"/>
      <c r="I299" s="15"/>
    </row>
    <row r="300" spans="2:9" x14ac:dyDescent="0.2">
      <c r="B300" s="15"/>
      <c r="C300" s="15"/>
      <c r="E300" s="15"/>
      <c r="F300" s="15"/>
      <c r="G300" s="15"/>
      <c r="H300" s="15"/>
      <c r="I300" s="15"/>
    </row>
    <row r="301" spans="2:9" x14ac:dyDescent="0.2">
      <c r="B301" s="15"/>
      <c r="C301" s="15"/>
      <c r="E301" s="15"/>
      <c r="F301" s="15"/>
      <c r="G301" s="15"/>
      <c r="H301" s="15"/>
      <c r="I301" s="15"/>
    </row>
    <row r="302" spans="2:9" x14ac:dyDescent="0.2">
      <c r="B302" s="15"/>
      <c r="C302" s="15"/>
      <c r="E302" s="15"/>
      <c r="F302" s="15"/>
      <c r="G302" s="15"/>
      <c r="H302" s="15"/>
      <c r="I302" s="15"/>
    </row>
    <row r="303" spans="2:9" x14ac:dyDescent="0.2">
      <c r="B303" s="15"/>
      <c r="C303" s="15"/>
      <c r="E303" s="15"/>
      <c r="F303" s="15"/>
      <c r="G303" s="15"/>
      <c r="H303" s="15"/>
      <c r="I303" s="15"/>
    </row>
    <row r="304" spans="2:9" x14ac:dyDescent="0.2">
      <c r="B304" s="15"/>
      <c r="C304" s="15"/>
      <c r="E304" s="15"/>
      <c r="F304" s="15"/>
      <c r="G304" s="15"/>
      <c r="H304" s="15"/>
      <c r="I304" s="15"/>
    </row>
    <row r="305" spans="2:9" x14ac:dyDescent="0.2">
      <c r="B305" s="15"/>
      <c r="C305" s="15"/>
      <c r="E305" s="15"/>
      <c r="F305" s="15"/>
      <c r="G305" s="15"/>
      <c r="H305" s="15"/>
      <c r="I305" s="15"/>
    </row>
    <row r="306" spans="2:9" x14ac:dyDescent="0.2">
      <c r="B306" s="15"/>
      <c r="C306" s="15"/>
      <c r="E306" s="15"/>
      <c r="F306" s="15"/>
      <c r="G306" s="15"/>
      <c r="H306" s="15"/>
      <c r="I306" s="15"/>
    </row>
    <row r="307" spans="2:9" x14ac:dyDescent="0.2">
      <c r="B307" s="15"/>
      <c r="C307" s="15"/>
      <c r="E307" s="15"/>
      <c r="F307" s="15"/>
      <c r="G307" s="15"/>
      <c r="H307" s="15"/>
      <c r="I307" s="15"/>
    </row>
    <row r="308" spans="2:9" x14ac:dyDescent="0.2">
      <c r="B308" s="15"/>
      <c r="C308" s="15"/>
      <c r="E308" s="15"/>
      <c r="F308" s="15"/>
      <c r="G308" s="15"/>
      <c r="H308" s="15"/>
      <c r="I308" s="15"/>
    </row>
    <row r="309" spans="2:9" x14ac:dyDescent="0.2">
      <c r="B309" s="15"/>
      <c r="C309" s="15"/>
      <c r="E309" s="15"/>
      <c r="F309" s="15"/>
      <c r="G309" s="15"/>
      <c r="H309" s="15"/>
      <c r="I309" s="15"/>
    </row>
    <row r="310" spans="2:9" x14ac:dyDescent="0.2">
      <c r="B310" s="15"/>
      <c r="C310" s="15"/>
      <c r="E310" s="15"/>
      <c r="F310" s="15"/>
      <c r="G310" s="15"/>
      <c r="H310" s="15"/>
      <c r="I310" s="15"/>
    </row>
    <row r="311" spans="2:9" x14ac:dyDescent="0.2">
      <c r="B311" s="15"/>
      <c r="C311" s="15"/>
      <c r="E311" s="15"/>
      <c r="F311" s="15"/>
      <c r="G311" s="15"/>
      <c r="H311" s="15"/>
      <c r="I311" s="15"/>
    </row>
    <row r="312" spans="2:9" x14ac:dyDescent="0.2">
      <c r="B312" s="15"/>
      <c r="C312" s="15"/>
      <c r="E312" s="15"/>
      <c r="F312" s="15"/>
      <c r="G312" s="15"/>
      <c r="H312" s="15"/>
      <c r="I312" s="15"/>
    </row>
    <row r="313" spans="2:9" x14ac:dyDescent="0.2">
      <c r="B313" s="15"/>
      <c r="C313" s="15"/>
      <c r="E313" s="15"/>
      <c r="F313" s="15"/>
      <c r="G313" s="15"/>
      <c r="H313" s="15"/>
      <c r="I313" s="15"/>
    </row>
    <row r="314" spans="2:9" x14ac:dyDescent="0.2">
      <c r="B314" s="15"/>
      <c r="C314" s="15"/>
      <c r="E314" s="15"/>
      <c r="F314" s="15"/>
      <c r="G314" s="15"/>
      <c r="H314" s="15"/>
      <c r="I314" s="15"/>
    </row>
    <row r="315" spans="2:9" x14ac:dyDescent="0.2">
      <c r="B315" s="15"/>
      <c r="C315" s="15"/>
      <c r="E315" s="15"/>
      <c r="F315" s="15"/>
      <c r="G315" s="15"/>
      <c r="H315" s="15"/>
      <c r="I315" s="15"/>
    </row>
    <row r="316" spans="2:9" x14ac:dyDescent="0.2">
      <c r="B316" s="15"/>
      <c r="C316" s="15"/>
      <c r="E316" s="15"/>
      <c r="F316" s="15"/>
      <c r="G316" s="15"/>
      <c r="H316" s="15"/>
      <c r="I316" s="15"/>
    </row>
    <row r="317" spans="2:9" x14ac:dyDescent="0.2">
      <c r="B317" s="15"/>
      <c r="C317" s="15"/>
      <c r="E317" s="15"/>
      <c r="F317" s="15"/>
      <c r="G317" s="15"/>
      <c r="H317" s="15"/>
      <c r="I317" s="15"/>
    </row>
    <row r="318" spans="2:9" x14ac:dyDescent="0.2">
      <c r="B318" s="15"/>
      <c r="C318" s="15"/>
      <c r="E318" s="15"/>
      <c r="F318" s="15"/>
      <c r="G318" s="15"/>
      <c r="H318" s="15"/>
      <c r="I318" s="15"/>
    </row>
    <row r="319" spans="2:9" x14ac:dyDescent="0.2">
      <c r="B319" s="15"/>
      <c r="C319" s="15"/>
      <c r="E319" s="15"/>
      <c r="F319" s="15"/>
      <c r="G319" s="15"/>
      <c r="H319" s="15"/>
      <c r="I319" s="15"/>
    </row>
    <row r="320" spans="2:9" x14ac:dyDescent="0.2">
      <c r="B320" s="15"/>
      <c r="C320" s="15"/>
      <c r="E320" s="15"/>
      <c r="F320" s="15"/>
      <c r="G320" s="15"/>
      <c r="H320" s="15"/>
      <c r="I320" s="15"/>
    </row>
    <row r="321" spans="2:9" x14ac:dyDescent="0.2">
      <c r="B321" s="15"/>
      <c r="C321" s="15"/>
      <c r="E321" s="15"/>
      <c r="F321" s="15"/>
      <c r="G321" s="15"/>
      <c r="H321" s="15"/>
      <c r="I321" s="15"/>
    </row>
    <row r="322" spans="2:9" x14ac:dyDescent="0.2">
      <c r="B322" s="15"/>
      <c r="C322" s="15"/>
      <c r="E322" s="15"/>
      <c r="F322" s="15"/>
      <c r="G322" s="15"/>
      <c r="H322" s="15"/>
      <c r="I322" s="15"/>
    </row>
    <row r="323" spans="2:9" x14ac:dyDescent="0.2">
      <c r="B323" s="15"/>
      <c r="C323" s="15"/>
      <c r="E323" s="15"/>
      <c r="F323" s="15"/>
      <c r="G323" s="15"/>
      <c r="H323" s="15"/>
      <c r="I323" s="15"/>
    </row>
    <row r="324" spans="2:9" x14ac:dyDescent="0.2">
      <c r="B324" s="15"/>
      <c r="C324" s="15"/>
      <c r="E324" s="15"/>
      <c r="F324" s="15"/>
      <c r="G324" s="15"/>
      <c r="H324" s="15"/>
      <c r="I324" s="15"/>
    </row>
    <row r="325" spans="2:9" x14ac:dyDescent="0.2">
      <c r="B325" s="15"/>
      <c r="C325" s="15"/>
      <c r="E325" s="15"/>
      <c r="F325" s="15"/>
      <c r="G325" s="15"/>
      <c r="H325" s="15"/>
      <c r="I325" s="15"/>
    </row>
    <row r="326" spans="2:9" x14ac:dyDescent="0.2">
      <c r="B326" s="15"/>
      <c r="C326" s="15"/>
      <c r="E326" s="15"/>
      <c r="F326" s="15"/>
      <c r="G326" s="15"/>
      <c r="H326" s="15"/>
      <c r="I326" s="15"/>
    </row>
    <row r="327" spans="2:9" x14ac:dyDescent="0.2">
      <c r="B327" s="15"/>
      <c r="C327" s="15"/>
      <c r="E327" s="15"/>
      <c r="F327" s="15"/>
      <c r="G327" s="15"/>
      <c r="H327" s="15"/>
      <c r="I327" s="15"/>
    </row>
    <row r="328" spans="2:9" x14ac:dyDescent="0.2">
      <c r="B328" s="15"/>
      <c r="C328" s="15"/>
      <c r="E328" s="15"/>
      <c r="F328" s="15"/>
      <c r="G328" s="15"/>
      <c r="H328" s="15"/>
      <c r="I328" s="15"/>
    </row>
    <row r="329" spans="2:9" x14ac:dyDescent="0.2">
      <c r="B329" s="15"/>
      <c r="C329" s="15"/>
      <c r="E329" s="15"/>
      <c r="F329" s="15"/>
      <c r="G329" s="15"/>
      <c r="H329" s="15"/>
      <c r="I329" s="15"/>
    </row>
    <row r="330" spans="2:9" x14ac:dyDescent="0.2">
      <c r="B330" s="15"/>
      <c r="C330" s="15"/>
      <c r="E330" s="15"/>
      <c r="F330" s="15"/>
      <c r="G330" s="15"/>
      <c r="H330" s="15"/>
      <c r="I330" s="15"/>
    </row>
    <row r="331" spans="2:9" x14ac:dyDescent="0.2">
      <c r="B331" s="15"/>
      <c r="C331" s="15"/>
      <c r="E331" s="15"/>
      <c r="F331" s="15"/>
      <c r="G331" s="15"/>
      <c r="H331" s="15"/>
      <c r="I331" s="15"/>
    </row>
    <row r="332" spans="2:9" x14ac:dyDescent="0.2">
      <c r="E332" s="15"/>
    </row>
    <row r="333" spans="2:9" x14ac:dyDescent="0.2">
      <c r="E333" s="15"/>
    </row>
    <row r="334" spans="2:9" x14ac:dyDescent="0.2">
      <c r="E334" s="15"/>
    </row>
    <row r="335" spans="2:9" x14ac:dyDescent="0.2">
      <c r="E335" s="15"/>
    </row>
    <row r="336" spans="2:9" x14ac:dyDescent="0.2">
      <c r="E336" s="15"/>
    </row>
    <row r="337" spans="5:5" x14ac:dyDescent="0.2">
      <c r="E337" s="15"/>
    </row>
    <row r="338" spans="5:5" x14ac:dyDescent="0.2">
      <c r="E338" s="15"/>
    </row>
    <row r="339" spans="5:5" x14ac:dyDescent="0.2">
      <c r="E339" s="15"/>
    </row>
    <row r="340" spans="5:5" x14ac:dyDescent="0.2">
      <c r="E340" s="15"/>
    </row>
    <row r="341" spans="5:5" x14ac:dyDescent="0.2">
      <c r="E341" s="15"/>
    </row>
    <row r="342" spans="5:5" x14ac:dyDescent="0.2">
      <c r="E342" s="15"/>
    </row>
    <row r="343" spans="5:5" x14ac:dyDescent="0.2">
      <c r="E343" s="15"/>
    </row>
    <row r="344" spans="5:5" x14ac:dyDescent="0.2">
      <c r="E344" s="15"/>
    </row>
    <row r="345" spans="5:5" x14ac:dyDescent="0.2">
      <c r="E345" s="15"/>
    </row>
    <row r="346" spans="5:5" x14ac:dyDescent="0.2">
      <c r="E346" s="15"/>
    </row>
    <row r="347" spans="5:5" x14ac:dyDescent="0.2">
      <c r="E347" s="15"/>
    </row>
    <row r="348" spans="5:5" x14ac:dyDescent="0.2">
      <c r="E348" s="15"/>
    </row>
    <row r="349" spans="5:5" x14ac:dyDescent="0.2">
      <c r="E349" s="15"/>
    </row>
    <row r="350" spans="5:5" x14ac:dyDescent="0.2">
      <c r="E350" s="15"/>
    </row>
    <row r="351" spans="5:5" x14ac:dyDescent="0.2">
      <c r="E351" s="15"/>
    </row>
    <row r="352" spans="5:5" x14ac:dyDescent="0.2">
      <c r="E352" s="15"/>
    </row>
    <row r="353" spans="5:5" x14ac:dyDescent="0.2">
      <c r="E353" s="15"/>
    </row>
    <row r="354" spans="5:5" x14ac:dyDescent="0.2">
      <c r="E354" s="15"/>
    </row>
    <row r="355" spans="5:5" x14ac:dyDescent="0.2">
      <c r="E355" s="15"/>
    </row>
    <row r="356" spans="5:5" x14ac:dyDescent="0.2">
      <c r="E356" s="15"/>
    </row>
  </sheetData>
  <autoFilter ref="A14:H216"/>
  <mergeCells count="3">
    <mergeCell ref="D1:D2"/>
    <mergeCell ref="E1:G1"/>
    <mergeCell ref="H1:J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68"/>
  <sheetViews>
    <sheetView workbookViewId="0">
      <pane ySplit="25" topLeftCell="A521" activePane="bottomLeft" state="frozenSplit"/>
      <selection pane="bottomLeft" sqref="A1:XFD1048576"/>
    </sheetView>
  </sheetViews>
  <sheetFormatPr defaultRowHeight="12.75" x14ac:dyDescent="0.2"/>
  <cols>
    <col min="1" max="1" width="7.28515625" style="88" customWidth="1"/>
    <col min="2" max="2" width="5.7109375" style="18" bestFit="1" customWidth="1"/>
    <col min="3" max="3" width="27.42578125" style="18" bestFit="1" customWidth="1"/>
    <col min="4" max="4" width="6.140625" style="18" bestFit="1" customWidth="1"/>
    <col min="5" max="5" width="7.42578125" style="18" bestFit="1" customWidth="1"/>
    <col min="6" max="6" width="28.42578125" style="18" bestFit="1" customWidth="1"/>
    <col min="7" max="7" width="9.140625" style="18"/>
    <col min="8" max="8" width="9.42578125" style="18" bestFit="1" customWidth="1"/>
    <col min="9" max="10" width="8.140625" style="18" bestFit="1" customWidth="1"/>
    <col min="11" max="11" width="8.42578125" style="88" bestFit="1" customWidth="1"/>
    <col min="12" max="13" width="8.140625" style="18" bestFit="1" customWidth="1"/>
    <col min="14" max="14" width="8.42578125" style="18" bestFit="1" customWidth="1"/>
    <col min="15" max="15" width="7.7109375" style="18" bestFit="1" customWidth="1"/>
    <col min="16" max="16" width="9.140625" style="18"/>
    <col min="17" max="17" width="8.140625" style="18" bestFit="1" customWidth="1"/>
    <col min="18" max="16384" width="9.140625" style="18"/>
  </cols>
  <sheetData>
    <row r="2" spans="6:19" x14ac:dyDescent="0.2">
      <c r="F2" s="98" t="s">
        <v>179</v>
      </c>
      <c r="G2" s="99" t="s">
        <v>209</v>
      </c>
      <c r="H2" s="100"/>
      <c r="I2" s="100"/>
      <c r="K2" s="99" t="s">
        <v>210</v>
      </c>
      <c r="L2" s="100"/>
      <c r="M2" s="100"/>
      <c r="R2" s="18">
        <v>1</v>
      </c>
      <c r="S2" s="18">
        <v>30</v>
      </c>
    </row>
    <row r="3" spans="6:19" x14ac:dyDescent="0.2">
      <c r="F3" s="98"/>
      <c r="G3" s="87" t="s">
        <v>211</v>
      </c>
      <c r="H3" s="87" t="s">
        <v>252</v>
      </c>
      <c r="I3" s="87" t="s">
        <v>212</v>
      </c>
      <c r="K3" s="87" t="s">
        <v>211</v>
      </c>
      <c r="L3" s="87" t="s">
        <v>252</v>
      </c>
      <c r="M3" s="87" t="s">
        <v>212</v>
      </c>
      <c r="R3" s="18">
        <v>2</v>
      </c>
      <c r="S3" s="18">
        <v>29</v>
      </c>
    </row>
    <row r="4" spans="6:19" x14ac:dyDescent="0.2">
      <c r="F4" s="31"/>
      <c r="G4" s="21"/>
      <c r="H4" s="21" t="e">
        <f>+_xlfn.RANK.EQ(G4,$G$4:$G$21,1)</f>
        <v>#N/A</v>
      </c>
      <c r="I4" s="88" t="e">
        <f>+VLOOKUP(H4,$R$2:$S$24,2)</f>
        <v>#N/A</v>
      </c>
      <c r="K4" s="21"/>
      <c r="L4" s="21" t="e">
        <f>+_xlfn.RANK.EQ(K4,$K$4:$K$21,)</f>
        <v>#N/A</v>
      </c>
      <c r="M4" s="88" t="e">
        <f>+VLOOKUP(L4,$R$2:$S$24,2)</f>
        <v>#N/A</v>
      </c>
      <c r="R4" s="18">
        <v>3</v>
      </c>
      <c r="S4" s="18">
        <v>28</v>
      </c>
    </row>
    <row r="5" spans="6:19" x14ac:dyDescent="0.2">
      <c r="F5" s="31"/>
      <c r="G5" s="21"/>
      <c r="H5" s="21" t="e">
        <f t="shared" ref="H5:H21" si="0">+_xlfn.RANK.EQ(G5,$G$4:$G$21,1)</f>
        <v>#N/A</v>
      </c>
      <c r="I5" s="88" t="e">
        <f>+VLOOKUP(H5,$R$2:$S$24,2)</f>
        <v>#N/A</v>
      </c>
      <c r="K5" s="21"/>
      <c r="L5" s="21" t="e">
        <f t="shared" ref="L5:L21" si="1">+_xlfn.RANK.EQ(K5,$K$4:$K$21,)</f>
        <v>#N/A</v>
      </c>
      <c r="M5" s="88" t="e">
        <f t="shared" ref="M5:M21" si="2">+VLOOKUP(L5,$R$2:$S$24,2)</f>
        <v>#N/A</v>
      </c>
      <c r="R5" s="18">
        <v>4</v>
      </c>
      <c r="S5" s="18">
        <v>27</v>
      </c>
    </row>
    <row r="6" spans="6:19" x14ac:dyDescent="0.2">
      <c r="F6" s="31"/>
      <c r="G6" s="21"/>
      <c r="H6" s="21" t="e">
        <f t="shared" si="0"/>
        <v>#N/A</v>
      </c>
      <c r="I6" s="88" t="e">
        <f t="shared" ref="I6:I21" si="3">+VLOOKUP(H6,$R$2:$S$24,2)</f>
        <v>#N/A</v>
      </c>
      <c r="K6" s="21"/>
      <c r="L6" s="21" t="e">
        <f t="shared" si="1"/>
        <v>#N/A</v>
      </c>
      <c r="M6" s="88" t="e">
        <f t="shared" si="2"/>
        <v>#N/A</v>
      </c>
      <c r="R6" s="18">
        <v>5</v>
      </c>
      <c r="S6" s="18">
        <v>26</v>
      </c>
    </row>
    <row r="7" spans="6:19" x14ac:dyDescent="0.2">
      <c r="F7" s="31"/>
      <c r="G7" s="21"/>
      <c r="H7" s="21" t="e">
        <f t="shared" si="0"/>
        <v>#N/A</v>
      </c>
      <c r="I7" s="88" t="e">
        <f t="shared" si="3"/>
        <v>#N/A</v>
      </c>
      <c r="K7" s="21"/>
      <c r="L7" s="21" t="e">
        <f t="shared" si="1"/>
        <v>#N/A</v>
      </c>
      <c r="M7" s="88" t="e">
        <f t="shared" si="2"/>
        <v>#N/A</v>
      </c>
      <c r="R7" s="18">
        <v>6</v>
      </c>
      <c r="S7" s="18">
        <v>25</v>
      </c>
    </row>
    <row r="8" spans="6:19" x14ac:dyDescent="0.2">
      <c r="F8" s="31"/>
      <c r="G8" s="21"/>
      <c r="H8" s="21" t="e">
        <f t="shared" si="0"/>
        <v>#N/A</v>
      </c>
      <c r="I8" s="88" t="e">
        <f t="shared" si="3"/>
        <v>#N/A</v>
      </c>
      <c r="K8" s="21"/>
      <c r="L8" s="21" t="e">
        <f t="shared" si="1"/>
        <v>#N/A</v>
      </c>
      <c r="M8" s="88" t="e">
        <f t="shared" si="2"/>
        <v>#N/A</v>
      </c>
      <c r="R8" s="18">
        <v>7</v>
      </c>
      <c r="S8" s="18">
        <v>24</v>
      </c>
    </row>
    <row r="9" spans="6:19" x14ac:dyDescent="0.2">
      <c r="F9" s="31"/>
      <c r="G9" s="21"/>
      <c r="H9" s="21" t="e">
        <f t="shared" si="0"/>
        <v>#N/A</v>
      </c>
      <c r="I9" s="88" t="e">
        <f t="shared" si="3"/>
        <v>#N/A</v>
      </c>
      <c r="K9" s="21"/>
      <c r="L9" s="21" t="e">
        <f t="shared" si="1"/>
        <v>#N/A</v>
      </c>
      <c r="M9" s="88" t="e">
        <f t="shared" si="2"/>
        <v>#N/A</v>
      </c>
      <c r="R9" s="18">
        <v>8</v>
      </c>
      <c r="S9" s="18">
        <v>23</v>
      </c>
    </row>
    <row r="10" spans="6:19" x14ac:dyDescent="0.2">
      <c r="F10" s="31"/>
      <c r="G10" s="21"/>
      <c r="H10" s="21" t="e">
        <f t="shared" si="0"/>
        <v>#N/A</v>
      </c>
      <c r="I10" s="88" t="e">
        <f t="shared" si="3"/>
        <v>#N/A</v>
      </c>
      <c r="K10" s="21"/>
      <c r="L10" s="21" t="e">
        <f t="shared" si="1"/>
        <v>#N/A</v>
      </c>
      <c r="M10" s="88" t="e">
        <f t="shared" si="2"/>
        <v>#N/A</v>
      </c>
      <c r="R10" s="18">
        <v>9</v>
      </c>
      <c r="S10" s="18">
        <v>22</v>
      </c>
    </row>
    <row r="11" spans="6:19" x14ac:dyDescent="0.2">
      <c r="F11" s="31"/>
      <c r="G11" s="21"/>
      <c r="H11" s="21" t="e">
        <f t="shared" si="0"/>
        <v>#N/A</v>
      </c>
      <c r="I11" s="88" t="e">
        <f t="shared" si="3"/>
        <v>#N/A</v>
      </c>
      <c r="K11" s="21"/>
      <c r="L11" s="21" t="e">
        <f t="shared" si="1"/>
        <v>#N/A</v>
      </c>
      <c r="M11" s="88" t="e">
        <f t="shared" si="2"/>
        <v>#N/A</v>
      </c>
      <c r="R11" s="18">
        <v>10</v>
      </c>
      <c r="S11" s="18">
        <v>21</v>
      </c>
    </row>
    <row r="12" spans="6:19" x14ac:dyDescent="0.2">
      <c r="F12" s="31"/>
      <c r="G12" s="21"/>
      <c r="H12" s="21" t="e">
        <f t="shared" si="0"/>
        <v>#N/A</v>
      </c>
      <c r="I12" s="88" t="e">
        <f t="shared" si="3"/>
        <v>#N/A</v>
      </c>
      <c r="L12" s="21" t="e">
        <f t="shared" si="1"/>
        <v>#N/A</v>
      </c>
      <c r="M12" s="88" t="e">
        <f t="shared" si="2"/>
        <v>#N/A</v>
      </c>
      <c r="R12" s="18">
        <v>11</v>
      </c>
      <c r="S12" s="18">
        <v>20</v>
      </c>
    </row>
    <row r="13" spans="6:19" x14ac:dyDescent="0.2">
      <c r="F13" s="31"/>
      <c r="G13" s="88"/>
      <c r="H13" s="21" t="e">
        <f t="shared" si="0"/>
        <v>#N/A</v>
      </c>
      <c r="I13" s="88" t="e">
        <f t="shared" si="3"/>
        <v>#N/A</v>
      </c>
      <c r="L13" s="21" t="e">
        <f t="shared" si="1"/>
        <v>#N/A</v>
      </c>
      <c r="M13" s="88" t="e">
        <f t="shared" si="2"/>
        <v>#N/A</v>
      </c>
      <c r="R13" s="18">
        <v>12</v>
      </c>
      <c r="S13" s="18">
        <v>19</v>
      </c>
    </row>
    <row r="14" spans="6:19" x14ac:dyDescent="0.2">
      <c r="F14" s="31"/>
      <c r="H14" s="21" t="e">
        <f t="shared" si="0"/>
        <v>#N/A</v>
      </c>
      <c r="I14" s="88" t="e">
        <f t="shared" si="3"/>
        <v>#N/A</v>
      </c>
      <c r="L14" s="21" t="e">
        <f t="shared" si="1"/>
        <v>#N/A</v>
      </c>
      <c r="M14" s="88" t="e">
        <f t="shared" si="2"/>
        <v>#N/A</v>
      </c>
      <c r="R14" s="18">
        <v>13</v>
      </c>
      <c r="S14" s="18">
        <v>18</v>
      </c>
    </row>
    <row r="15" spans="6:19" x14ac:dyDescent="0.2">
      <c r="F15" s="31"/>
      <c r="H15" s="21" t="e">
        <f t="shared" si="0"/>
        <v>#N/A</v>
      </c>
      <c r="I15" s="88" t="e">
        <f t="shared" si="3"/>
        <v>#N/A</v>
      </c>
      <c r="L15" s="21" t="e">
        <f t="shared" si="1"/>
        <v>#N/A</v>
      </c>
      <c r="M15" s="88" t="e">
        <f t="shared" si="2"/>
        <v>#N/A</v>
      </c>
      <c r="R15" s="18">
        <v>14</v>
      </c>
      <c r="S15" s="18">
        <v>17</v>
      </c>
    </row>
    <row r="16" spans="6:19" x14ac:dyDescent="0.2">
      <c r="F16" s="31"/>
      <c r="H16" s="21" t="e">
        <f t="shared" si="0"/>
        <v>#N/A</v>
      </c>
      <c r="I16" s="88" t="e">
        <f t="shared" si="3"/>
        <v>#N/A</v>
      </c>
      <c r="L16" s="21" t="e">
        <f t="shared" si="1"/>
        <v>#N/A</v>
      </c>
      <c r="M16" s="88" t="e">
        <f t="shared" si="2"/>
        <v>#N/A</v>
      </c>
      <c r="R16" s="18">
        <v>15</v>
      </c>
      <c r="S16" s="18">
        <v>16</v>
      </c>
    </row>
    <row r="17" spans="1:19" x14ac:dyDescent="0.2">
      <c r="F17" s="31"/>
      <c r="H17" s="21" t="e">
        <f t="shared" si="0"/>
        <v>#N/A</v>
      </c>
      <c r="I17" s="88" t="e">
        <f t="shared" si="3"/>
        <v>#N/A</v>
      </c>
      <c r="L17" s="21" t="e">
        <f t="shared" si="1"/>
        <v>#N/A</v>
      </c>
      <c r="M17" s="88" t="e">
        <f t="shared" si="2"/>
        <v>#N/A</v>
      </c>
      <c r="R17" s="18">
        <v>16</v>
      </c>
      <c r="S17" s="18">
        <v>15</v>
      </c>
    </row>
    <row r="18" spans="1:19" x14ac:dyDescent="0.2">
      <c r="F18" s="31"/>
      <c r="H18" s="21" t="e">
        <f t="shared" si="0"/>
        <v>#N/A</v>
      </c>
      <c r="I18" s="88" t="e">
        <f t="shared" si="3"/>
        <v>#N/A</v>
      </c>
      <c r="L18" s="21" t="e">
        <f t="shared" si="1"/>
        <v>#N/A</v>
      </c>
      <c r="M18" s="88" t="e">
        <f t="shared" si="2"/>
        <v>#N/A</v>
      </c>
      <c r="R18" s="18">
        <v>17</v>
      </c>
      <c r="S18" s="18">
        <v>14</v>
      </c>
    </row>
    <row r="19" spans="1:19" x14ac:dyDescent="0.2">
      <c r="F19" s="31"/>
      <c r="H19" s="21" t="e">
        <f t="shared" si="0"/>
        <v>#N/A</v>
      </c>
      <c r="I19" s="88" t="e">
        <f t="shared" si="3"/>
        <v>#N/A</v>
      </c>
      <c r="L19" s="21" t="e">
        <f t="shared" si="1"/>
        <v>#N/A</v>
      </c>
      <c r="M19" s="88" t="e">
        <f t="shared" si="2"/>
        <v>#N/A</v>
      </c>
      <c r="R19" s="18">
        <v>18</v>
      </c>
      <c r="S19" s="18">
        <v>13</v>
      </c>
    </row>
    <row r="20" spans="1:19" x14ac:dyDescent="0.2">
      <c r="F20" s="31"/>
      <c r="H20" s="21" t="e">
        <f t="shared" si="0"/>
        <v>#N/A</v>
      </c>
      <c r="I20" s="88" t="e">
        <f t="shared" si="3"/>
        <v>#N/A</v>
      </c>
      <c r="L20" s="21" t="e">
        <f t="shared" si="1"/>
        <v>#N/A</v>
      </c>
      <c r="M20" s="88" t="e">
        <f t="shared" si="2"/>
        <v>#N/A</v>
      </c>
      <c r="R20" s="18">
        <v>19</v>
      </c>
      <c r="S20" s="18">
        <v>12</v>
      </c>
    </row>
    <row r="21" spans="1:19" x14ac:dyDescent="0.2">
      <c r="F21" s="31"/>
      <c r="H21" s="21" t="e">
        <f t="shared" si="0"/>
        <v>#N/A</v>
      </c>
      <c r="I21" s="88" t="e">
        <f t="shared" si="3"/>
        <v>#N/A</v>
      </c>
      <c r="L21" s="21" t="e">
        <f t="shared" si="1"/>
        <v>#N/A</v>
      </c>
      <c r="M21" s="88" t="e">
        <f t="shared" si="2"/>
        <v>#N/A</v>
      </c>
      <c r="R21" s="18">
        <v>20</v>
      </c>
      <c r="S21" s="18">
        <v>11</v>
      </c>
    </row>
    <row r="22" spans="1:19" x14ac:dyDescent="0.2">
      <c r="F22" s="31"/>
      <c r="H22" s="21"/>
      <c r="L22" s="21"/>
      <c r="R22" s="18">
        <v>21</v>
      </c>
      <c r="S22" s="18">
        <v>10</v>
      </c>
    </row>
    <row r="23" spans="1:19" x14ac:dyDescent="0.2">
      <c r="H23" s="21"/>
      <c r="L23" s="21"/>
      <c r="R23" s="18">
        <v>22</v>
      </c>
      <c r="S23" s="18">
        <v>9</v>
      </c>
    </row>
    <row r="24" spans="1:19" x14ac:dyDescent="0.2">
      <c r="H24" s="21"/>
      <c r="L24" s="21"/>
      <c r="R24" s="18">
        <v>23</v>
      </c>
      <c r="S24" s="18">
        <v>8</v>
      </c>
    </row>
    <row r="25" spans="1:19" ht="25.5" x14ac:dyDescent="0.2">
      <c r="A25" s="32" t="s">
        <v>463</v>
      </c>
      <c r="B25" s="18" t="s">
        <v>178</v>
      </c>
      <c r="C25" s="18" t="s">
        <v>213</v>
      </c>
      <c r="D25" s="18" t="s">
        <v>180</v>
      </c>
      <c r="E25" s="18" t="s">
        <v>214</v>
      </c>
      <c r="F25" s="18" t="s">
        <v>179</v>
      </c>
      <c r="G25" s="18" t="s">
        <v>251</v>
      </c>
      <c r="H25" s="18" t="s">
        <v>464</v>
      </c>
      <c r="I25" s="18" t="s">
        <v>182</v>
      </c>
      <c r="J25" s="18" t="s">
        <v>183</v>
      </c>
      <c r="K25" s="88" t="s">
        <v>184</v>
      </c>
      <c r="L25" s="18" t="s">
        <v>185</v>
      </c>
      <c r="M25" s="18" t="s">
        <v>253</v>
      </c>
      <c r="N25" s="18" t="s">
        <v>465</v>
      </c>
      <c r="O25" s="18" t="s">
        <v>466</v>
      </c>
      <c r="P25" s="18" t="s">
        <v>467</v>
      </c>
      <c r="Q25" s="18" t="s">
        <v>468</v>
      </c>
      <c r="S25" s="18" t="s">
        <v>210</v>
      </c>
    </row>
    <row r="26" spans="1:19" x14ac:dyDescent="0.2">
      <c r="A26" s="15"/>
      <c r="B26" s="15"/>
      <c r="C26" s="15"/>
      <c r="D26" s="15"/>
      <c r="E26" s="15"/>
      <c r="F26" s="15"/>
      <c r="G26" s="33"/>
      <c r="I26" s="33"/>
      <c r="J26" s="33"/>
      <c r="L26" s="33"/>
      <c r="M26" s="33"/>
      <c r="Q26" s="33"/>
    </row>
    <row r="27" spans="1:19" x14ac:dyDescent="0.2">
      <c r="A27" s="15"/>
      <c r="B27" s="15"/>
      <c r="C27" s="15"/>
      <c r="D27" s="15"/>
      <c r="E27" s="15"/>
      <c r="F27" s="15"/>
      <c r="G27" s="33"/>
      <c r="I27" s="33"/>
      <c r="J27" s="33"/>
      <c r="L27" s="33"/>
      <c r="M27" s="33"/>
      <c r="Q27" s="33"/>
    </row>
    <row r="28" spans="1:19" x14ac:dyDescent="0.2">
      <c r="A28" s="15"/>
      <c r="B28" s="15"/>
      <c r="C28" s="15"/>
      <c r="D28" s="15"/>
      <c r="E28" s="15"/>
      <c r="F28" s="15"/>
      <c r="G28" s="33"/>
      <c r="I28" s="33"/>
      <c r="J28" s="33"/>
      <c r="L28" s="33"/>
      <c r="M28" s="33"/>
      <c r="Q28" s="33"/>
    </row>
    <row r="29" spans="1:19" x14ac:dyDescent="0.2">
      <c r="A29" s="15"/>
      <c r="B29" s="15"/>
      <c r="C29" s="15"/>
      <c r="D29" s="15"/>
      <c r="E29" s="15"/>
      <c r="F29" s="15"/>
      <c r="G29" s="33"/>
      <c r="I29" s="33"/>
      <c r="J29" s="33"/>
      <c r="L29" s="33"/>
      <c r="M29" s="33"/>
      <c r="Q29" s="33"/>
    </row>
    <row r="30" spans="1:19" x14ac:dyDescent="0.2">
      <c r="A30" s="15"/>
      <c r="B30" s="15"/>
      <c r="C30" s="15"/>
      <c r="D30" s="15"/>
      <c r="E30" s="15"/>
      <c r="F30" s="15"/>
      <c r="G30" s="33"/>
      <c r="I30" s="33"/>
      <c r="J30" s="33"/>
      <c r="L30" s="33"/>
      <c r="M30" s="33"/>
      <c r="Q30" s="33"/>
    </row>
    <row r="31" spans="1:19" x14ac:dyDescent="0.2">
      <c r="A31" s="15"/>
      <c r="B31" s="15"/>
      <c r="C31" s="15"/>
      <c r="D31" s="15"/>
      <c r="E31" s="15"/>
      <c r="F31" s="15"/>
      <c r="G31" s="33"/>
      <c r="I31" s="33"/>
      <c r="J31" s="33"/>
      <c r="L31" s="33"/>
      <c r="M31" s="33"/>
      <c r="Q31" s="33"/>
    </row>
    <row r="32" spans="1:19" x14ac:dyDescent="0.2">
      <c r="A32" s="15"/>
      <c r="B32" s="15"/>
      <c r="C32" s="15"/>
      <c r="D32" s="15"/>
      <c r="E32" s="15"/>
      <c r="F32" s="15"/>
      <c r="G32" s="33"/>
      <c r="I32" s="33"/>
      <c r="J32" s="33"/>
      <c r="L32" s="33"/>
      <c r="M32" s="33"/>
      <c r="Q32" s="33"/>
    </row>
    <row r="33" spans="1:17" x14ac:dyDescent="0.2">
      <c r="A33" s="15"/>
      <c r="B33" s="15"/>
      <c r="C33" s="15"/>
      <c r="D33" s="15"/>
      <c r="E33" s="15"/>
      <c r="F33" s="15"/>
      <c r="G33" s="33"/>
      <c r="I33" s="33"/>
      <c r="J33" s="33"/>
      <c r="L33" s="33"/>
      <c r="M33" s="33"/>
      <c r="Q33" s="33"/>
    </row>
    <row r="34" spans="1:17" x14ac:dyDescent="0.2">
      <c r="A34" s="15"/>
      <c r="B34" s="15"/>
      <c r="C34" s="15"/>
      <c r="D34" s="15"/>
      <c r="E34" s="15"/>
      <c r="F34" s="15"/>
      <c r="G34" s="33"/>
      <c r="I34" s="33"/>
      <c r="J34" s="33"/>
      <c r="L34" s="33"/>
      <c r="M34" s="33"/>
      <c r="Q34" s="33"/>
    </row>
    <row r="35" spans="1:17" x14ac:dyDescent="0.2">
      <c r="A35" s="15"/>
      <c r="B35" s="15"/>
      <c r="C35" s="15"/>
      <c r="D35" s="15"/>
      <c r="E35" s="15"/>
      <c r="F35" s="15"/>
      <c r="G35" s="33"/>
      <c r="I35" s="33"/>
      <c r="J35" s="33"/>
      <c r="L35" s="33"/>
      <c r="M35" s="33"/>
      <c r="Q35" s="33"/>
    </row>
    <row r="36" spans="1:17" x14ac:dyDescent="0.2">
      <c r="A36" s="15"/>
      <c r="B36" s="15"/>
      <c r="C36" s="15"/>
      <c r="D36" s="15"/>
      <c r="E36" s="15"/>
      <c r="F36" s="15"/>
      <c r="G36" s="33"/>
      <c r="I36" s="33"/>
      <c r="J36" s="33"/>
      <c r="L36" s="33"/>
      <c r="M36" s="33"/>
      <c r="Q36" s="33"/>
    </row>
    <row r="37" spans="1:17" x14ac:dyDescent="0.2">
      <c r="A37" s="15"/>
      <c r="B37" s="15"/>
      <c r="C37" s="15"/>
      <c r="D37" s="15"/>
      <c r="E37" s="15"/>
      <c r="F37" s="15"/>
      <c r="G37" s="33"/>
      <c r="I37" s="33"/>
      <c r="J37" s="33"/>
      <c r="L37" s="33"/>
      <c r="M37" s="33"/>
      <c r="Q37" s="33"/>
    </row>
    <row r="38" spans="1:17" x14ac:dyDescent="0.2">
      <c r="A38" s="15"/>
      <c r="B38" s="15"/>
      <c r="C38" s="15"/>
      <c r="D38" s="15"/>
      <c r="E38" s="15"/>
      <c r="F38" s="15"/>
      <c r="G38" s="33"/>
      <c r="I38" s="33"/>
      <c r="J38" s="33"/>
      <c r="L38" s="33"/>
      <c r="M38" s="33"/>
      <c r="Q38" s="33"/>
    </row>
    <row r="39" spans="1:17" x14ac:dyDescent="0.2">
      <c r="A39" s="15"/>
      <c r="B39" s="15"/>
      <c r="C39" s="15"/>
      <c r="D39" s="15"/>
      <c r="E39" s="15"/>
      <c r="F39" s="15"/>
      <c r="G39" s="33"/>
      <c r="I39" s="33"/>
      <c r="J39" s="33"/>
      <c r="L39" s="33"/>
      <c r="M39" s="33"/>
      <c r="Q39" s="33"/>
    </row>
    <row r="40" spans="1:17" x14ac:dyDescent="0.2">
      <c r="A40" s="15"/>
      <c r="B40" s="15"/>
      <c r="C40" s="15"/>
      <c r="D40" s="15"/>
      <c r="E40" s="15"/>
      <c r="F40" s="15"/>
      <c r="G40" s="33"/>
      <c r="I40" s="33"/>
      <c r="J40" s="33"/>
      <c r="L40" s="33"/>
      <c r="M40" s="33"/>
      <c r="Q40" s="33"/>
    </row>
    <row r="41" spans="1:17" x14ac:dyDescent="0.2">
      <c r="A41" s="15"/>
      <c r="B41" s="15"/>
      <c r="C41" s="15"/>
      <c r="D41" s="15"/>
      <c r="E41" s="15"/>
      <c r="F41" s="15"/>
      <c r="G41" s="33"/>
      <c r="I41" s="33"/>
      <c r="J41" s="33"/>
      <c r="L41" s="33"/>
      <c r="M41" s="33"/>
      <c r="Q41" s="33"/>
    </row>
    <row r="42" spans="1:17" x14ac:dyDescent="0.2">
      <c r="A42" s="15"/>
      <c r="B42" s="15"/>
      <c r="C42" s="15"/>
      <c r="D42" s="15"/>
      <c r="E42" s="15"/>
      <c r="F42" s="15"/>
      <c r="G42" s="33"/>
      <c r="I42" s="33"/>
      <c r="J42" s="33"/>
      <c r="L42" s="33"/>
      <c r="M42" s="33"/>
      <c r="Q42" s="33"/>
    </row>
    <row r="43" spans="1:17" x14ac:dyDescent="0.2">
      <c r="A43" s="15"/>
      <c r="B43" s="15"/>
      <c r="C43" s="15"/>
      <c r="D43" s="15"/>
      <c r="E43" s="15"/>
      <c r="F43" s="15"/>
      <c r="G43" s="33"/>
      <c r="I43" s="33"/>
      <c r="J43" s="33"/>
      <c r="L43" s="33"/>
      <c r="M43" s="33"/>
      <c r="Q43" s="33"/>
    </row>
    <row r="44" spans="1:17" x14ac:dyDescent="0.2">
      <c r="A44" s="15"/>
      <c r="B44" s="15"/>
      <c r="C44" s="15"/>
      <c r="D44" s="15"/>
      <c r="E44" s="15"/>
      <c r="F44" s="15"/>
      <c r="G44" s="33"/>
      <c r="I44" s="33"/>
      <c r="J44" s="33"/>
      <c r="L44" s="33"/>
      <c r="M44" s="33"/>
      <c r="Q44" s="33"/>
    </row>
    <row r="45" spans="1:17" x14ac:dyDescent="0.2">
      <c r="A45" s="15"/>
      <c r="B45" s="15"/>
      <c r="C45" s="15"/>
      <c r="D45" s="15"/>
      <c r="E45" s="15"/>
      <c r="F45" s="15"/>
      <c r="G45" s="33"/>
      <c r="I45" s="33"/>
      <c r="J45" s="33"/>
      <c r="L45" s="33"/>
      <c r="M45" s="33"/>
      <c r="Q45" s="33"/>
    </row>
    <row r="46" spans="1:17" x14ac:dyDescent="0.2">
      <c r="A46" s="15"/>
      <c r="B46" s="15"/>
      <c r="C46" s="15"/>
      <c r="D46" s="15"/>
      <c r="E46" s="15"/>
      <c r="F46" s="15"/>
      <c r="G46" s="33"/>
      <c r="I46" s="33"/>
      <c r="J46" s="33"/>
      <c r="L46" s="33"/>
      <c r="M46" s="33"/>
      <c r="Q46" s="33"/>
    </row>
    <row r="47" spans="1:17" x14ac:dyDescent="0.2">
      <c r="A47" s="15"/>
      <c r="B47" s="15"/>
      <c r="C47" s="15"/>
      <c r="D47" s="15"/>
      <c r="E47" s="15"/>
      <c r="F47" s="15"/>
      <c r="G47" s="33"/>
      <c r="I47" s="33"/>
      <c r="J47" s="33"/>
      <c r="L47" s="33"/>
      <c r="M47" s="33"/>
      <c r="Q47" s="33"/>
    </row>
    <row r="48" spans="1:17" x14ac:dyDescent="0.2">
      <c r="A48" s="15"/>
      <c r="B48" s="15"/>
      <c r="C48" s="15"/>
      <c r="D48" s="15"/>
      <c r="E48" s="15"/>
      <c r="F48" s="15"/>
      <c r="G48" s="33"/>
      <c r="I48" s="33"/>
      <c r="J48" s="33"/>
      <c r="L48" s="33"/>
      <c r="M48" s="33"/>
      <c r="Q48" s="33"/>
    </row>
    <row r="49" spans="1:17" x14ac:dyDescent="0.2">
      <c r="A49" s="15"/>
      <c r="B49" s="15"/>
      <c r="C49" s="15"/>
      <c r="D49" s="15"/>
      <c r="E49" s="15"/>
      <c r="F49" s="15"/>
      <c r="G49" s="33"/>
      <c r="I49" s="33"/>
      <c r="J49" s="33"/>
      <c r="L49" s="33"/>
      <c r="M49" s="33"/>
      <c r="Q49" s="33"/>
    </row>
    <row r="50" spans="1:17" x14ac:dyDescent="0.2">
      <c r="A50" s="15"/>
      <c r="B50" s="15"/>
      <c r="C50" s="15"/>
      <c r="D50" s="15"/>
      <c r="E50" s="15"/>
      <c r="F50" s="15"/>
      <c r="G50" s="33"/>
      <c r="I50" s="33"/>
      <c r="J50" s="33"/>
      <c r="L50" s="33"/>
      <c r="M50" s="33"/>
      <c r="Q50" s="33"/>
    </row>
    <row r="51" spans="1:17" x14ac:dyDescent="0.2">
      <c r="A51" s="15"/>
      <c r="B51" s="15"/>
      <c r="C51" s="15"/>
      <c r="D51" s="15"/>
      <c r="E51" s="15"/>
      <c r="F51" s="15"/>
      <c r="G51" s="33"/>
      <c r="I51" s="33"/>
      <c r="J51" s="33"/>
      <c r="L51" s="33"/>
      <c r="M51" s="33"/>
      <c r="Q51" s="33"/>
    </row>
    <row r="52" spans="1:17" x14ac:dyDescent="0.2">
      <c r="A52" s="15"/>
      <c r="B52" s="15"/>
      <c r="C52" s="15"/>
      <c r="D52" s="15"/>
      <c r="E52" s="15"/>
      <c r="F52" s="15"/>
      <c r="G52" s="33"/>
      <c r="I52" s="33"/>
      <c r="J52" s="33"/>
      <c r="L52" s="33"/>
      <c r="M52" s="33"/>
      <c r="Q52" s="33"/>
    </row>
    <row r="53" spans="1:17" x14ac:dyDescent="0.2">
      <c r="A53" s="15"/>
      <c r="B53" s="15"/>
      <c r="C53" s="15"/>
      <c r="D53" s="15"/>
      <c r="E53" s="15"/>
      <c r="F53" s="15"/>
      <c r="G53" s="33"/>
      <c r="I53" s="33"/>
      <c r="J53" s="33"/>
      <c r="L53" s="33"/>
      <c r="M53" s="33"/>
      <c r="Q53" s="33"/>
    </row>
    <row r="54" spans="1:17" x14ac:dyDescent="0.2">
      <c r="A54" s="15"/>
      <c r="B54" s="15"/>
      <c r="C54" s="15"/>
      <c r="D54" s="15"/>
      <c r="E54" s="15"/>
      <c r="F54" s="15"/>
      <c r="G54" s="33"/>
      <c r="I54" s="33"/>
      <c r="J54" s="33"/>
      <c r="L54" s="33"/>
      <c r="M54" s="33"/>
      <c r="Q54" s="33"/>
    </row>
    <row r="55" spans="1:17" x14ac:dyDescent="0.2">
      <c r="A55" s="15"/>
      <c r="B55" s="15"/>
      <c r="C55" s="15"/>
      <c r="D55" s="15"/>
      <c r="E55" s="15"/>
      <c r="F55" s="15"/>
      <c r="G55" s="33"/>
      <c r="I55" s="33"/>
      <c r="M55" s="33"/>
      <c r="Q55" s="33"/>
    </row>
    <row r="56" spans="1:17" x14ac:dyDescent="0.2">
      <c r="A56" s="15"/>
      <c r="B56" s="15"/>
      <c r="C56" s="15"/>
      <c r="D56" s="15"/>
      <c r="E56" s="15"/>
      <c r="F56" s="15"/>
      <c r="G56" s="33"/>
      <c r="I56" s="33"/>
      <c r="J56" s="33"/>
      <c r="L56" s="33"/>
      <c r="M56" s="33"/>
      <c r="Q56" s="33"/>
    </row>
    <row r="57" spans="1:17" x14ac:dyDescent="0.2">
      <c r="A57" s="15"/>
      <c r="B57" s="15"/>
      <c r="C57" s="15"/>
      <c r="D57" s="15"/>
      <c r="E57" s="15"/>
      <c r="F57" s="15"/>
      <c r="G57" s="33"/>
      <c r="I57" s="33"/>
      <c r="J57" s="33"/>
      <c r="L57" s="33"/>
      <c r="M57" s="33"/>
      <c r="Q57" s="33"/>
    </row>
    <row r="58" spans="1:17" x14ac:dyDescent="0.2">
      <c r="A58" s="15"/>
      <c r="B58" s="15"/>
      <c r="C58" s="15"/>
      <c r="D58" s="15"/>
      <c r="E58" s="15"/>
      <c r="F58" s="15"/>
      <c r="G58" s="33"/>
      <c r="I58" s="33"/>
      <c r="J58" s="33"/>
      <c r="L58" s="33"/>
      <c r="M58" s="33"/>
      <c r="Q58" s="33"/>
    </row>
    <row r="59" spans="1:17" x14ac:dyDescent="0.2">
      <c r="A59" s="15"/>
      <c r="B59" s="15"/>
      <c r="C59" s="15"/>
      <c r="D59" s="15"/>
      <c r="E59" s="15"/>
      <c r="F59" s="15"/>
      <c r="G59" s="33"/>
      <c r="I59" s="33"/>
      <c r="J59" s="33"/>
      <c r="L59" s="33"/>
      <c r="M59" s="33"/>
      <c r="Q59" s="33"/>
    </row>
    <row r="60" spans="1:17" x14ac:dyDescent="0.2">
      <c r="A60" s="15"/>
      <c r="B60" s="15"/>
      <c r="C60" s="15"/>
      <c r="D60" s="15"/>
      <c r="E60" s="15"/>
      <c r="F60" s="15"/>
      <c r="G60" s="33"/>
      <c r="I60" s="33"/>
      <c r="J60" s="33"/>
      <c r="L60" s="33"/>
      <c r="M60" s="33"/>
      <c r="Q60" s="33"/>
    </row>
    <row r="61" spans="1:17" x14ac:dyDescent="0.2">
      <c r="A61" s="15"/>
      <c r="B61" s="15"/>
      <c r="C61" s="15"/>
      <c r="D61" s="15"/>
      <c r="E61" s="15"/>
      <c r="F61" s="15"/>
      <c r="G61" s="33"/>
      <c r="I61" s="33"/>
      <c r="J61" s="33"/>
      <c r="L61" s="33"/>
      <c r="M61" s="33"/>
      <c r="Q61" s="33"/>
    </row>
    <row r="62" spans="1:17" x14ac:dyDescent="0.2">
      <c r="A62" s="15"/>
      <c r="B62" s="15"/>
      <c r="C62" s="15"/>
      <c r="D62" s="15"/>
      <c r="E62" s="15"/>
      <c r="F62" s="15"/>
      <c r="G62" s="33"/>
      <c r="I62" s="33"/>
      <c r="J62" s="33"/>
      <c r="L62" s="33"/>
      <c r="M62" s="33"/>
      <c r="Q62" s="33"/>
    </row>
    <row r="63" spans="1:17" x14ac:dyDescent="0.2">
      <c r="A63" s="15"/>
      <c r="B63" s="15"/>
      <c r="C63" s="15"/>
      <c r="D63" s="15"/>
      <c r="E63" s="15"/>
      <c r="F63" s="15"/>
      <c r="G63" s="33"/>
      <c r="I63" s="33"/>
      <c r="J63" s="33"/>
      <c r="L63" s="33"/>
      <c r="M63" s="33"/>
      <c r="Q63" s="33"/>
    </row>
    <row r="64" spans="1:17" x14ac:dyDescent="0.2">
      <c r="A64" s="15"/>
      <c r="B64" s="15"/>
      <c r="C64" s="15"/>
      <c r="D64" s="15"/>
      <c r="E64" s="15"/>
      <c r="F64" s="15"/>
      <c r="G64" s="33"/>
      <c r="I64" s="33"/>
      <c r="J64" s="33"/>
      <c r="L64" s="33"/>
      <c r="M64" s="33"/>
      <c r="Q64" s="33"/>
    </row>
    <row r="65" spans="1:17" x14ac:dyDescent="0.2">
      <c r="A65" s="15"/>
      <c r="B65" s="15"/>
      <c r="C65" s="15"/>
      <c r="D65" s="15"/>
      <c r="E65" s="15"/>
      <c r="F65" s="15"/>
      <c r="G65" s="33"/>
      <c r="I65" s="33"/>
      <c r="J65" s="33"/>
      <c r="L65" s="33"/>
      <c r="M65" s="33"/>
      <c r="Q65" s="33"/>
    </row>
    <row r="66" spans="1:17" x14ac:dyDescent="0.2">
      <c r="A66" s="15"/>
      <c r="B66" s="15"/>
      <c r="C66" s="15"/>
      <c r="D66" s="15"/>
      <c r="E66" s="15"/>
      <c r="F66" s="15"/>
      <c r="G66" s="33"/>
      <c r="I66" s="33"/>
      <c r="J66" s="33"/>
      <c r="L66" s="33"/>
      <c r="M66" s="33"/>
      <c r="Q66" s="33"/>
    </row>
    <row r="67" spans="1:17" x14ac:dyDescent="0.2">
      <c r="A67" s="15"/>
      <c r="B67" s="15"/>
      <c r="C67" s="15"/>
      <c r="D67" s="15"/>
      <c r="E67" s="15"/>
      <c r="F67" s="15"/>
      <c r="G67" s="33"/>
      <c r="I67" s="33"/>
      <c r="J67" s="33"/>
      <c r="L67" s="33"/>
      <c r="M67" s="33"/>
      <c r="Q67" s="33"/>
    </row>
    <row r="68" spans="1:17" x14ac:dyDescent="0.2">
      <c r="A68" s="15"/>
      <c r="B68" s="15"/>
      <c r="C68" s="15"/>
      <c r="D68" s="15"/>
      <c r="E68" s="15"/>
      <c r="F68" s="15"/>
      <c r="G68" s="33"/>
      <c r="I68" s="33"/>
      <c r="J68" s="33"/>
      <c r="L68" s="33"/>
      <c r="M68" s="33"/>
      <c r="Q68" s="33"/>
    </row>
    <row r="69" spans="1:17" x14ac:dyDescent="0.2">
      <c r="A69" s="15"/>
      <c r="B69" s="15"/>
      <c r="C69" s="15"/>
      <c r="D69" s="15"/>
      <c r="E69" s="15"/>
      <c r="F69" s="15"/>
      <c r="G69" s="33"/>
      <c r="I69" s="33"/>
      <c r="J69" s="33"/>
      <c r="L69" s="33"/>
      <c r="M69" s="33"/>
      <c r="Q69" s="33"/>
    </row>
    <row r="70" spans="1:17" x14ac:dyDescent="0.2">
      <c r="A70" s="15"/>
      <c r="B70" s="15"/>
      <c r="C70" s="15"/>
      <c r="D70" s="15"/>
      <c r="E70" s="15"/>
      <c r="F70" s="15"/>
      <c r="G70" s="33"/>
      <c r="I70" s="33"/>
      <c r="J70" s="33"/>
      <c r="L70" s="33"/>
      <c r="M70" s="33"/>
      <c r="Q70" s="33"/>
    </row>
    <row r="71" spans="1:17" x14ac:dyDescent="0.2">
      <c r="A71" s="15"/>
      <c r="B71" s="15"/>
      <c r="C71" s="15"/>
      <c r="D71" s="15"/>
      <c r="E71" s="15"/>
      <c r="F71" s="15"/>
      <c r="G71" s="33"/>
      <c r="I71" s="33"/>
      <c r="J71" s="33"/>
      <c r="L71" s="33"/>
      <c r="M71" s="33"/>
      <c r="Q71" s="33"/>
    </row>
    <row r="72" spans="1:17" x14ac:dyDescent="0.2">
      <c r="A72" s="15"/>
      <c r="B72" s="15"/>
      <c r="C72" s="15"/>
      <c r="D72" s="15"/>
      <c r="E72" s="15"/>
      <c r="F72" s="15"/>
      <c r="G72" s="33"/>
      <c r="I72" s="33"/>
      <c r="J72" s="33"/>
      <c r="L72" s="33"/>
      <c r="M72" s="33"/>
      <c r="Q72" s="33"/>
    </row>
    <row r="73" spans="1:17" x14ac:dyDescent="0.2">
      <c r="A73" s="15"/>
      <c r="B73" s="15"/>
      <c r="C73" s="15"/>
      <c r="D73" s="15"/>
      <c r="E73" s="15"/>
      <c r="F73" s="15"/>
      <c r="G73" s="33"/>
      <c r="I73" s="33"/>
      <c r="J73" s="33"/>
      <c r="L73" s="33"/>
      <c r="M73" s="33"/>
      <c r="Q73" s="33"/>
    </row>
    <row r="74" spans="1:17" x14ac:dyDescent="0.2">
      <c r="A74" s="15"/>
      <c r="B74" s="15"/>
      <c r="C74" s="15"/>
      <c r="D74" s="15"/>
      <c r="E74" s="15"/>
      <c r="F74" s="15"/>
      <c r="G74" s="33"/>
      <c r="I74" s="33"/>
      <c r="J74" s="33"/>
      <c r="L74" s="33"/>
      <c r="M74" s="33"/>
      <c r="Q74" s="33"/>
    </row>
    <row r="75" spans="1:17" x14ac:dyDescent="0.2">
      <c r="A75" s="15"/>
      <c r="B75" s="15"/>
      <c r="C75" s="15"/>
      <c r="D75" s="15"/>
      <c r="E75" s="15"/>
      <c r="F75" s="15"/>
      <c r="G75" s="33"/>
      <c r="I75" s="33"/>
      <c r="J75" s="33"/>
      <c r="L75" s="33"/>
      <c r="M75" s="33"/>
      <c r="Q75" s="33"/>
    </row>
    <row r="76" spans="1:17" x14ac:dyDescent="0.2">
      <c r="A76" s="15"/>
      <c r="B76" s="15"/>
      <c r="C76" s="15"/>
      <c r="D76" s="15"/>
      <c r="E76" s="15"/>
      <c r="F76" s="15"/>
      <c r="G76" s="33"/>
      <c r="I76" s="33"/>
      <c r="J76" s="33"/>
      <c r="L76" s="33"/>
      <c r="M76" s="33"/>
      <c r="Q76" s="33"/>
    </row>
    <row r="77" spans="1:17" x14ac:dyDescent="0.2">
      <c r="A77" s="15"/>
      <c r="B77" s="15"/>
      <c r="C77" s="15"/>
      <c r="D77" s="15"/>
      <c r="E77" s="15"/>
      <c r="F77" s="15"/>
      <c r="G77" s="33"/>
      <c r="I77" s="33"/>
      <c r="J77" s="33"/>
      <c r="L77" s="33"/>
      <c r="M77" s="33"/>
      <c r="Q77" s="33"/>
    </row>
    <row r="78" spans="1:17" x14ac:dyDescent="0.2">
      <c r="A78" s="15"/>
      <c r="B78" s="15"/>
      <c r="C78" s="15"/>
      <c r="D78" s="15"/>
      <c r="E78" s="15"/>
      <c r="F78" s="15"/>
      <c r="G78" s="33"/>
      <c r="I78" s="33"/>
      <c r="J78" s="33"/>
      <c r="L78" s="33"/>
      <c r="M78" s="33"/>
      <c r="Q78" s="33"/>
    </row>
    <row r="79" spans="1:17" x14ac:dyDescent="0.2">
      <c r="A79" s="15"/>
      <c r="B79" s="15"/>
      <c r="C79" s="15"/>
      <c r="D79" s="15"/>
      <c r="E79" s="15"/>
      <c r="F79" s="15"/>
      <c r="G79" s="33"/>
      <c r="I79" s="33"/>
      <c r="J79" s="33"/>
      <c r="L79" s="33"/>
      <c r="M79" s="33"/>
      <c r="Q79" s="33"/>
    </row>
    <row r="80" spans="1:17" x14ac:dyDescent="0.2">
      <c r="A80" s="15"/>
      <c r="B80" s="15"/>
      <c r="C80" s="15"/>
      <c r="D80" s="15"/>
      <c r="E80" s="15"/>
      <c r="F80" s="15"/>
      <c r="G80" s="33"/>
      <c r="I80" s="33"/>
      <c r="J80" s="33"/>
      <c r="L80" s="33"/>
      <c r="M80" s="33"/>
      <c r="Q80" s="33"/>
    </row>
    <row r="81" spans="1:17" x14ac:dyDescent="0.2">
      <c r="A81" s="15"/>
      <c r="B81" s="15"/>
      <c r="C81" s="15"/>
      <c r="D81" s="15"/>
      <c r="E81" s="15"/>
      <c r="F81" s="15"/>
      <c r="G81" s="33"/>
      <c r="I81" s="33"/>
      <c r="J81" s="33"/>
      <c r="L81" s="33"/>
      <c r="M81" s="33"/>
      <c r="Q81" s="33"/>
    </row>
    <row r="82" spans="1:17" x14ac:dyDescent="0.2">
      <c r="A82" s="15"/>
      <c r="B82" s="15"/>
      <c r="C82" s="15"/>
      <c r="D82" s="15"/>
      <c r="E82" s="15"/>
      <c r="F82" s="15"/>
      <c r="G82" s="33"/>
      <c r="I82" s="33"/>
      <c r="J82" s="33"/>
      <c r="L82" s="33"/>
      <c r="M82" s="33"/>
      <c r="Q82" s="33"/>
    </row>
    <row r="83" spans="1:17" x14ac:dyDescent="0.2">
      <c r="A83" s="15"/>
      <c r="B83" s="15"/>
      <c r="C83" s="15"/>
      <c r="D83" s="15"/>
      <c r="E83" s="15"/>
      <c r="F83" s="15"/>
      <c r="G83" s="33"/>
      <c r="I83" s="33"/>
      <c r="J83" s="33"/>
      <c r="L83" s="33"/>
      <c r="M83" s="33"/>
      <c r="Q83" s="33"/>
    </row>
    <row r="84" spans="1:17" x14ac:dyDescent="0.2">
      <c r="A84" s="15"/>
      <c r="B84" s="15"/>
      <c r="C84" s="15"/>
      <c r="D84" s="15"/>
      <c r="E84" s="15"/>
      <c r="F84" s="15"/>
      <c r="G84" s="33"/>
      <c r="I84" s="33"/>
      <c r="J84" s="33"/>
      <c r="L84" s="33"/>
      <c r="M84" s="33"/>
      <c r="Q84" s="33"/>
    </row>
    <row r="85" spans="1:17" x14ac:dyDescent="0.2">
      <c r="A85" s="15"/>
      <c r="B85" s="15"/>
      <c r="C85" s="15"/>
      <c r="D85" s="15"/>
      <c r="E85" s="15"/>
      <c r="F85" s="15"/>
      <c r="G85" s="33"/>
      <c r="I85" s="33"/>
      <c r="J85" s="33"/>
      <c r="L85" s="33"/>
      <c r="M85" s="33"/>
      <c r="Q85" s="33"/>
    </row>
    <row r="86" spans="1:17" x14ac:dyDescent="0.2">
      <c r="A86" s="15"/>
      <c r="B86" s="15"/>
      <c r="C86" s="15"/>
      <c r="D86" s="15"/>
      <c r="E86" s="15"/>
      <c r="F86" s="15"/>
      <c r="G86" s="33"/>
      <c r="I86" s="33"/>
      <c r="J86" s="33"/>
      <c r="L86" s="33"/>
      <c r="M86" s="33"/>
      <c r="Q86" s="33"/>
    </row>
    <row r="87" spans="1:17" x14ac:dyDescent="0.2">
      <c r="A87" s="15"/>
      <c r="B87" s="15"/>
      <c r="C87" s="15"/>
      <c r="D87" s="15"/>
      <c r="E87" s="15"/>
      <c r="F87" s="15"/>
      <c r="G87" s="33"/>
      <c r="I87" s="33"/>
      <c r="J87" s="33"/>
      <c r="L87" s="33"/>
      <c r="M87" s="33"/>
      <c r="Q87" s="33"/>
    </row>
    <row r="88" spans="1:17" x14ac:dyDescent="0.2">
      <c r="A88" s="15"/>
      <c r="B88" s="15"/>
      <c r="C88" s="15"/>
      <c r="D88" s="15"/>
      <c r="E88" s="15"/>
      <c r="F88" s="15"/>
      <c r="G88" s="33"/>
      <c r="I88" s="33"/>
      <c r="J88" s="33"/>
      <c r="L88" s="33"/>
      <c r="M88" s="33"/>
      <c r="Q88" s="33"/>
    </row>
    <row r="89" spans="1:17" x14ac:dyDescent="0.2">
      <c r="A89" s="15"/>
      <c r="B89" s="15"/>
      <c r="C89" s="15"/>
      <c r="D89" s="15"/>
      <c r="E89" s="15"/>
      <c r="F89" s="15"/>
      <c r="G89" s="33"/>
      <c r="I89" s="33"/>
      <c r="J89" s="33"/>
      <c r="L89" s="33"/>
      <c r="M89" s="33"/>
      <c r="Q89" s="33"/>
    </row>
    <row r="90" spans="1:17" x14ac:dyDescent="0.2">
      <c r="A90" s="15"/>
      <c r="B90" s="15"/>
      <c r="C90" s="15"/>
      <c r="D90" s="15"/>
      <c r="E90" s="15"/>
      <c r="F90" s="15"/>
      <c r="G90" s="33"/>
      <c r="I90" s="33"/>
      <c r="J90" s="33"/>
      <c r="L90" s="33"/>
      <c r="M90" s="33"/>
      <c r="Q90" s="33"/>
    </row>
    <row r="91" spans="1:17" x14ac:dyDescent="0.2">
      <c r="A91" s="15"/>
      <c r="B91" s="15"/>
      <c r="C91" s="15"/>
      <c r="D91" s="15"/>
      <c r="E91" s="15"/>
      <c r="F91" s="15"/>
      <c r="G91" s="33"/>
      <c r="I91" s="33"/>
      <c r="J91" s="33"/>
      <c r="L91" s="33"/>
      <c r="M91" s="33"/>
      <c r="Q91" s="33"/>
    </row>
    <row r="92" spans="1:17" x14ac:dyDescent="0.2">
      <c r="A92" s="15"/>
      <c r="B92" s="15"/>
      <c r="C92" s="15"/>
      <c r="D92" s="15"/>
      <c r="E92" s="15"/>
      <c r="F92" s="15"/>
      <c r="G92" s="33"/>
      <c r="I92" s="33"/>
      <c r="J92" s="33"/>
      <c r="L92" s="33"/>
      <c r="M92" s="33"/>
      <c r="Q92" s="33"/>
    </row>
    <row r="93" spans="1:17" x14ac:dyDescent="0.2">
      <c r="A93" s="15"/>
      <c r="B93" s="15"/>
      <c r="C93" s="15"/>
      <c r="D93" s="15"/>
      <c r="E93" s="15"/>
      <c r="F93" s="15"/>
      <c r="G93" s="33"/>
      <c r="I93" s="33"/>
      <c r="J93" s="33"/>
      <c r="L93" s="33"/>
      <c r="M93" s="33"/>
      <c r="Q93" s="33"/>
    </row>
    <row r="94" spans="1:17" x14ac:dyDescent="0.2">
      <c r="A94" s="15"/>
      <c r="B94" s="15"/>
      <c r="C94" s="15"/>
      <c r="D94" s="15"/>
      <c r="E94" s="15"/>
      <c r="F94" s="15"/>
      <c r="G94" s="33"/>
      <c r="I94" s="33"/>
      <c r="J94" s="33"/>
      <c r="L94" s="33"/>
      <c r="M94" s="33"/>
      <c r="Q94" s="33"/>
    </row>
    <row r="95" spans="1:17" x14ac:dyDescent="0.2">
      <c r="A95" s="15"/>
      <c r="B95" s="15"/>
      <c r="C95" s="15"/>
      <c r="D95" s="15"/>
      <c r="E95" s="15"/>
      <c r="F95" s="15"/>
      <c r="G95" s="33"/>
      <c r="I95" s="33"/>
      <c r="J95" s="33"/>
      <c r="L95" s="33"/>
      <c r="M95" s="33"/>
      <c r="Q95" s="33"/>
    </row>
    <row r="96" spans="1:17" x14ac:dyDescent="0.2">
      <c r="A96" s="15"/>
      <c r="B96" s="15"/>
      <c r="C96" s="15"/>
      <c r="D96" s="15"/>
      <c r="E96" s="15"/>
      <c r="F96" s="15"/>
      <c r="G96" s="33"/>
      <c r="I96" s="33"/>
      <c r="J96" s="33"/>
      <c r="L96" s="33"/>
      <c r="M96" s="33"/>
      <c r="Q96" s="33"/>
    </row>
    <row r="97" spans="1:17" x14ac:dyDescent="0.2">
      <c r="A97" s="15"/>
      <c r="B97" s="15"/>
      <c r="C97" s="15"/>
      <c r="D97" s="15"/>
      <c r="E97" s="15"/>
      <c r="F97" s="15"/>
      <c r="G97" s="33"/>
      <c r="I97" s="33"/>
      <c r="J97" s="33"/>
      <c r="L97" s="33"/>
      <c r="M97" s="33"/>
      <c r="Q97" s="33"/>
    </row>
    <row r="98" spans="1:17" x14ac:dyDescent="0.2">
      <c r="A98" s="15"/>
      <c r="B98" s="15"/>
      <c r="C98" s="15"/>
      <c r="D98" s="15"/>
      <c r="E98" s="15"/>
      <c r="F98" s="15"/>
      <c r="G98" s="33"/>
      <c r="I98" s="33"/>
      <c r="J98" s="33"/>
      <c r="L98" s="33"/>
      <c r="M98" s="33"/>
      <c r="Q98" s="33"/>
    </row>
    <row r="99" spans="1:17" x14ac:dyDescent="0.2">
      <c r="A99" s="15"/>
      <c r="B99" s="15"/>
      <c r="C99" s="15"/>
      <c r="D99" s="15"/>
      <c r="E99" s="15"/>
      <c r="F99" s="15"/>
      <c r="G99" s="33"/>
      <c r="I99" s="33"/>
      <c r="J99" s="33"/>
      <c r="L99" s="33"/>
      <c r="M99" s="33"/>
      <c r="Q99" s="33"/>
    </row>
    <row r="100" spans="1:17" x14ac:dyDescent="0.2">
      <c r="A100" s="15"/>
      <c r="B100" s="15"/>
      <c r="C100" s="15"/>
      <c r="D100" s="15"/>
      <c r="E100" s="15"/>
      <c r="F100" s="15"/>
      <c r="G100" s="33"/>
      <c r="I100" s="33"/>
      <c r="M100" s="33"/>
      <c r="Q100" s="33"/>
    </row>
    <row r="101" spans="1:17" x14ac:dyDescent="0.2">
      <c r="A101" s="15"/>
      <c r="B101" s="15"/>
      <c r="C101" s="15"/>
      <c r="D101" s="15"/>
      <c r="E101" s="15"/>
      <c r="F101" s="15"/>
      <c r="G101" s="33"/>
      <c r="I101" s="33"/>
      <c r="J101" s="33"/>
      <c r="L101" s="33"/>
      <c r="M101" s="33"/>
      <c r="Q101" s="33"/>
    </row>
    <row r="102" spans="1:17" x14ac:dyDescent="0.2">
      <c r="A102" s="15"/>
      <c r="B102" s="15"/>
      <c r="C102" s="15"/>
      <c r="D102" s="15"/>
      <c r="E102" s="15"/>
      <c r="F102" s="15"/>
      <c r="G102" s="33"/>
      <c r="I102" s="33"/>
      <c r="J102" s="33"/>
      <c r="L102" s="33"/>
      <c r="M102" s="33"/>
      <c r="Q102" s="33"/>
    </row>
    <row r="103" spans="1:17" x14ac:dyDescent="0.2">
      <c r="A103" s="15"/>
      <c r="B103" s="15"/>
      <c r="C103" s="15"/>
      <c r="D103" s="15"/>
      <c r="E103" s="15"/>
      <c r="F103" s="15"/>
      <c r="G103" s="33"/>
      <c r="I103" s="33"/>
      <c r="J103" s="33"/>
      <c r="L103" s="33"/>
      <c r="M103" s="33"/>
      <c r="Q103" s="33"/>
    </row>
    <row r="104" spans="1:17" x14ac:dyDescent="0.2">
      <c r="A104" s="15"/>
      <c r="B104" s="15"/>
      <c r="C104" s="15"/>
      <c r="D104" s="15"/>
      <c r="E104" s="15"/>
      <c r="F104" s="15"/>
      <c r="G104" s="33"/>
      <c r="I104" s="33"/>
      <c r="J104" s="33"/>
      <c r="L104" s="33"/>
      <c r="M104" s="33"/>
      <c r="Q104" s="33"/>
    </row>
    <row r="105" spans="1:17" x14ac:dyDescent="0.2">
      <c r="A105" s="15"/>
      <c r="B105" s="15"/>
      <c r="C105" s="15"/>
      <c r="D105" s="15"/>
      <c r="E105" s="15"/>
      <c r="F105" s="15"/>
      <c r="G105" s="33"/>
      <c r="I105" s="33"/>
      <c r="J105" s="33"/>
      <c r="L105" s="33"/>
      <c r="M105" s="33"/>
      <c r="Q105" s="33"/>
    </row>
    <row r="106" spans="1:17" x14ac:dyDescent="0.2">
      <c r="A106" s="15"/>
      <c r="B106" s="15"/>
      <c r="C106" s="15"/>
      <c r="D106" s="15"/>
      <c r="E106" s="15"/>
      <c r="F106" s="15"/>
      <c r="G106" s="33"/>
      <c r="I106" s="33"/>
      <c r="J106" s="33"/>
      <c r="L106" s="33"/>
      <c r="M106" s="33"/>
      <c r="Q106" s="33"/>
    </row>
    <row r="107" spans="1:17" x14ac:dyDescent="0.2">
      <c r="A107" s="15"/>
      <c r="B107" s="15"/>
      <c r="C107" s="15"/>
      <c r="D107" s="15"/>
      <c r="E107" s="15"/>
      <c r="F107" s="15"/>
      <c r="G107" s="33"/>
      <c r="I107" s="33"/>
      <c r="J107" s="33"/>
      <c r="L107" s="33"/>
      <c r="M107" s="33"/>
      <c r="Q107" s="33"/>
    </row>
    <row r="108" spans="1:17" x14ac:dyDescent="0.2">
      <c r="A108" s="15"/>
      <c r="B108" s="15"/>
      <c r="C108" s="15"/>
      <c r="D108" s="15"/>
      <c r="E108" s="15"/>
      <c r="F108" s="15"/>
      <c r="G108" s="33"/>
      <c r="I108" s="33"/>
      <c r="J108" s="33"/>
      <c r="L108" s="33"/>
      <c r="M108" s="33"/>
      <c r="Q108" s="33"/>
    </row>
    <row r="109" spans="1:17" x14ac:dyDescent="0.2">
      <c r="A109" s="15"/>
      <c r="B109" s="15"/>
      <c r="C109" s="15"/>
      <c r="D109" s="15"/>
      <c r="E109" s="15"/>
      <c r="F109" s="15"/>
      <c r="G109" s="33"/>
      <c r="I109" s="33"/>
      <c r="J109" s="33"/>
      <c r="L109" s="33"/>
      <c r="M109" s="33"/>
      <c r="Q109" s="33"/>
    </row>
    <row r="110" spans="1:17" x14ac:dyDescent="0.2">
      <c r="A110" s="15"/>
      <c r="B110" s="15"/>
      <c r="C110" s="15"/>
      <c r="D110" s="15"/>
      <c r="E110" s="15"/>
      <c r="F110" s="15"/>
      <c r="G110" s="33"/>
      <c r="I110" s="33"/>
      <c r="J110" s="33"/>
      <c r="L110" s="33"/>
      <c r="M110" s="33"/>
      <c r="Q110" s="33"/>
    </row>
    <row r="111" spans="1:17" x14ac:dyDescent="0.2">
      <c r="A111" s="15"/>
      <c r="B111" s="15"/>
      <c r="C111" s="15"/>
      <c r="D111" s="15"/>
      <c r="E111" s="15"/>
      <c r="F111" s="15"/>
      <c r="G111" s="33"/>
      <c r="I111" s="33"/>
      <c r="J111" s="33"/>
      <c r="L111" s="33"/>
      <c r="M111" s="33"/>
      <c r="Q111" s="33"/>
    </row>
    <row r="112" spans="1:17" x14ac:dyDescent="0.2">
      <c r="A112" s="15"/>
      <c r="B112" s="15"/>
      <c r="C112" s="15"/>
      <c r="D112" s="15"/>
      <c r="E112" s="15"/>
      <c r="F112" s="15"/>
      <c r="G112" s="33"/>
      <c r="I112" s="33"/>
      <c r="J112" s="33"/>
      <c r="L112" s="33"/>
      <c r="M112" s="33"/>
      <c r="Q112" s="33"/>
    </row>
    <row r="113" spans="1:17" x14ac:dyDescent="0.2">
      <c r="A113" s="15"/>
      <c r="B113" s="15"/>
      <c r="C113" s="15"/>
      <c r="D113" s="15"/>
      <c r="E113" s="15"/>
      <c r="F113" s="15"/>
      <c r="G113" s="33"/>
      <c r="I113" s="33"/>
      <c r="J113" s="33"/>
      <c r="L113" s="33"/>
      <c r="M113" s="33"/>
      <c r="Q113" s="33"/>
    </row>
    <row r="114" spans="1:17" x14ac:dyDescent="0.2">
      <c r="A114" s="15"/>
      <c r="B114" s="15"/>
      <c r="C114" s="15"/>
      <c r="D114" s="15"/>
      <c r="E114" s="15"/>
      <c r="F114" s="15"/>
      <c r="G114" s="33"/>
      <c r="I114" s="33"/>
      <c r="J114" s="33"/>
      <c r="L114" s="33"/>
      <c r="M114" s="33"/>
      <c r="Q114" s="33"/>
    </row>
    <row r="115" spans="1:17" x14ac:dyDescent="0.2">
      <c r="A115" s="15"/>
      <c r="B115" s="15"/>
      <c r="C115" s="15"/>
      <c r="D115" s="15"/>
      <c r="E115" s="15"/>
      <c r="F115" s="15"/>
      <c r="G115" s="33"/>
      <c r="I115" s="33"/>
      <c r="J115" s="33"/>
      <c r="L115" s="33"/>
      <c r="M115" s="33"/>
      <c r="Q115" s="33"/>
    </row>
    <row r="116" spans="1:17" x14ac:dyDescent="0.2">
      <c r="A116" s="15"/>
      <c r="B116" s="15"/>
      <c r="C116" s="15"/>
      <c r="D116" s="15"/>
      <c r="E116" s="15"/>
      <c r="F116" s="15"/>
      <c r="G116" s="33"/>
      <c r="I116" s="33"/>
      <c r="J116" s="33"/>
      <c r="L116" s="33"/>
      <c r="M116" s="33"/>
      <c r="Q116" s="33"/>
    </row>
    <row r="117" spans="1:17" x14ac:dyDescent="0.2">
      <c r="A117" s="15"/>
      <c r="B117" s="15"/>
      <c r="C117" s="15"/>
      <c r="D117" s="15"/>
      <c r="E117" s="15"/>
      <c r="F117" s="15"/>
      <c r="G117" s="33"/>
      <c r="I117" s="33"/>
      <c r="J117" s="33"/>
      <c r="L117" s="33"/>
      <c r="M117" s="33"/>
      <c r="Q117" s="33"/>
    </row>
    <row r="118" spans="1:17" x14ac:dyDescent="0.2">
      <c r="A118" s="15"/>
      <c r="B118" s="15"/>
      <c r="C118" s="15"/>
      <c r="D118" s="15"/>
      <c r="E118" s="15"/>
      <c r="F118" s="15"/>
      <c r="G118" s="33"/>
      <c r="I118" s="33"/>
      <c r="J118" s="33"/>
      <c r="L118" s="33"/>
      <c r="M118" s="33"/>
      <c r="Q118" s="33"/>
    </row>
    <row r="119" spans="1:17" x14ac:dyDescent="0.2">
      <c r="A119" s="15"/>
      <c r="B119" s="15"/>
      <c r="C119" s="15"/>
      <c r="D119" s="15"/>
      <c r="E119" s="15"/>
      <c r="F119" s="15"/>
      <c r="G119" s="33"/>
      <c r="I119" s="33"/>
      <c r="J119" s="33"/>
      <c r="L119" s="33"/>
      <c r="M119" s="33"/>
      <c r="Q119" s="33"/>
    </row>
    <row r="120" spans="1:17" x14ac:dyDescent="0.2">
      <c r="A120" s="15"/>
      <c r="B120" s="15"/>
      <c r="C120" s="15"/>
      <c r="D120" s="15"/>
      <c r="E120" s="15"/>
      <c r="F120" s="15"/>
      <c r="G120" s="33"/>
      <c r="I120" s="33"/>
      <c r="J120" s="33"/>
      <c r="L120" s="33"/>
      <c r="M120" s="33"/>
      <c r="Q120" s="33"/>
    </row>
    <row r="121" spans="1:17" x14ac:dyDescent="0.2">
      <c r="A121" s="15"/>
      <c r="B121" s="15"/>
      <c r="C121" s="15"/>
      <c r="D121" s="15"/>
      <c r="E121" s="15"/>
      <c r="F121" s="15"/>
      <c r="G121" s="33"/>
      <c r="I121" s="33"/>
      <c r="J121" s="33"/>
      <c r="L121" s="33"/>
      <c r="M121" s="33"/>
      <c r="Q121" s="33"/>
    </row>
    <row r="122" spans="1:17" x14ac:dyDescent="0.2">
      <c r="A122" s="15"/>
      <c r="B122" s="15"/>
      <c r="C122" s="15"/>
      <c r="D122" s="15"/>
      <c r="E122" s="15"/>
      <c r="F122" s="15"/>
      <c r="G122" s="33"/>
      <c r="I122" s="33"/>
      <c r="J122" s="33"/>
      <c r="L122" s="33"/>
      <c r="M122" s="33"/>
      <c r="Q122" s="33"/>
    </row>
    <row r="123" spans="1:17" x14ac:dyDescent="0.2">
      <c r="A123" s="15"/>
      <c r="B123" s="15"/>
      <c r="C123" s="15"/>
      <c r="D123" s="15"/>
      <c r="E123" s="15"/>
      <c r="F123" s="15"/>
      <c r="G123" s="33"/>
      <c r="I123" s="33"/>
      <c r="J123" s="33"/>
      <c r="L123" s="33"/>
      <c r="M123" s="33"/>
      <c r="Q123" s="33"/>
    </row>
    <row r="124" spans="1:17" x14ac:dyDescent="0.2">
      <c r="A124" s="15"/>
      <c r="B124" s="15"/>
      <c r="C124" s="15"/>
      <c r="D124" s="15"/>
      <c r="E124" s="15"/>
      <c r="F124" s="15"/>
      <c r="G124" s="33"/>
      <c r="I124" s="33"/>
      <c r="J124" s="33"/>
      <c r="L124" s="33"/>
      <c r="M124" s="33"/>
      <c r="Q124" s="33"/>
    </row>
    <row r="125" spans="1:17" x14ac:dyDescent="0.2">
      <c r="A125" s="15"/>
      <c r="B125" s="15"/>
      <c r="C125" s="15"/>
      <c r="D125" s="15"/>
      <c r="E125" s="15"/>
      <c r="F125" s="15"/>
      <c r="G125" s="33"/>
      <c r="I125" s="33"/>
      <c r="J125" s="33"/>
      <c r="L125" s="33"/>
      <c r="M125" s="33"/>
      <c r="Q125" s="33"/>
    </row>
    <row r="126" spans="1:17" x14ac:dyDescent="0.2">
      <c r="A126" s="15"/>
      <c r="B126" s="15"/>
      <c r="C126" s="15"/>
      <c r="D126" s="15"/>
      <c r="E126" s="15"/>
      <c r="F126" s="15"/>
      <c r="G126" s="33"/>
      <c r="I126" s="33"/>
      <c r="J126" s="33"/>
      <c r="L126" s="33"/>
      <c r="M126" s="33"/>
      <c r="Q126" s="33"/>
    </row>
    <row r="127" spans="1:17" x14ac:dyDescent="0.2">
      <c r="A127" s="15"/>
      <c r="B127" s="15"/>
      <c r="C127" s="15"/>
      <c r="D127" s="15"/>
      <c r="E127" s="15"/>
      <c r="F127" s="15"/>
      <c r="G127" s="33"/>
      <c r="I127" s="33"/>
      <c r="J127" s="33"/>
      <c r="L127" s="33"/>
      <c r="M127" s="33"/>
      <c r="Q127" s="33"/>
    </row>
    <row r="128" spans="1:17" x14ac:dyDescent="0.2">
      <c r="A128" s="15"/>
      <c r="B128" s="15"/>
      <c r="C128" s="15"/>
      <c r="D128" s="15"/>
      <c r="E128" s="15"/>
      <c r="F128" s="15"/>
      <c r="G128" s="33"/>
      <c r="I128" s="33"/>
      <c r="J128" s="33"/>
      <c r="L128" s="33"/>
      <c r="M128" s="33"/>
      <c r="Q128" s="33"/>
    </row>
    <row r="129" spans="1:17" x14ac:dyDescent="0.2">
      <c r="A129" s="15"/>
      <c r="B129" s="15"/>
      <c r="C129" s="15"/>
      <c r="D129" s="15"/>
      <c r="E129" s="15"/>
      <c r="F129" s="15"/>
      <c r="G129" s="33"/>
      <c r="I129" s="33"/>
      <c r="J129" s="33"/>
      <c r="L129" s="33"/>
      <c r="M129" s="33"/>
      <c r="Q129" s="33"/>
    </row>
    <row r="130" spans="1:17" x14ac:dyDescent="0.2">
      <c r="A130" s="15"/>
      <c r="B130" s="15"/>
      <c r="C130" s="15"/>
      <c r="D130" s="15"/>
      <c r="E130" s="15"/>
      <c r="F130" s="15"/>
      <c r="G130" s="33"/>
      <c r="I130" s="33"/>
      <c r="J130" s="33"/>
      <c r="L130" s="33"/>
      <c r="M130" s="33"/>
      <c r="Q130" s="33"/>
    </row>
    <row r="131" spans="1:17" x14ac:dyDescent="0.2">
      <c r="A131" s="15"/>
      <c r="B131" s="15"/>
      <c r="C131" s="15"/>
      <c r="D131" s="15"/>
      <c r="E131" s="15"/>
      <c r="F131" s="15"/>
      <c r="G131" s="33"/>
      <c r="I131" s="33"/>
      <c r="J131" s="33"/>
      <c r="L131" s="33"/>
      <c r="M131" s="33"/>
      <c r="Q131" s="33"/>
    </row>
    <row r="132" spans="1:17" x14ac:dyDescent="0.2">
      <c r="A132" s="15"/>
      <c r="B132" s="15"/>
      <c r="C132" s="15"/>
      <c r="D132" s="15"/>
      <c r="E132" s="15"/>
      <c r="F132" s="15"/>
      <c r="G132" s="33"/>
      <c r="I132" s="33"/>
      <c r="J132" s="33"/>
      <c r="L132" s="33"/>
      <c r="M132" s="33"/>
      <c r="Q132" s="33"/>
    </row>
    <row r="133" spans="1:17" x14ac:dyDescent="0.2">
      <c r="A133" s="15"/>
      <c r="B133" s="15"/>
      <c r="C133" s="15"/>
      <c r="D133" s="15"/>
      <c r="E133" s="15"/>
      <c r="F133" s="15"/>
      <c r="G133" s="33"/>
      <c r="I133" s="33"/>
      <c r="J133" s="33"/>
      <c r="L133" s="33"/>
      <c r="M133" s="33"/>
      <c r="Q133" s="33"/>
    </row>
    <row r="134" spans="1:17" x14ac:dyDescent="0.2">
      <c r="A134" s="15"/>
      <c r="B134" s="15"/>
      <c r="C134" s="15"/>
      <c r="D134" s="15"/>
      <c r="E134" s="15"/>
      <c r="F134" s="15"/>
      <c r="G134" s="33"/>
      <c r="I134" s="33"/>
      <c r="J134" s="33"/>
      <c r="L134" s="33"/>
      <c r="M134" s="33"/>
      <c r="Q134" s="33"/>
    </row>
    <row r="135" spans="1:17" x14ac:dyDescent="0.2">
      <c r="A135" s="15"/>
      <c r="B135" s="15"/>
      <c r="C135" s="15"/>
      <c r="D135" s="15"/>
      <c r="E135" s="15"/>
      <c r="F135" s="15"/>
      <c r="G135" s="33"/>
      <c r="I135" s="33"/>
      <c r="J135" s="33"/>
      <c r="L135" s="33"/>
      <c r="M135" s="33"/>
      <c r="Q135" s="33"/>
    </row>
    <row r="136" spans="1:17" x14ac:dyDescent="0.2">
      <c r="A136" s="15"/>
      <c r="B136" s="15"/>
      <c r="C136" s="15"/>
      <c r="D136" s="15"/>
      <c r="E136" s="15"/>
      <c r="F136" s="15"/>
      <c r="G136" s="33"/>
      <c r="I136" s="33"/>
      <c r="J136" s="33"/>
      <c r="L136" s="33"/>
      <c r="M136" s="33"/>
      <c r="Q136" s="33"/>
    </row>
    <row r="137" spans="1:17" x14ac:dyDescent="0.2">
      <c r="A137" s="15"/>
      <c r="B137" s="15"/>
      <c r="C137" s="15"/>
      <c r="D137" s="15"/>
      <c r="E137" s="15"/>
      <c r="F137" s="15"/>
      <c r="G137" s="33"/>
      <c r="I137" s="33"/>
      <c r="J137" s="33"/>
      <c r="L137" s="33"/>
      <c r="M137" s="33"/>
      <c r="Q137" s="33"/>
    </row>
    <row r="138" spans="1:17" x14ac:dyDescent="0.2">
      <c r="A138" s="15"/>
      <c r="B138" s="15"/>
      <c r="C138" s="15"/>
      <c r="D138" s="15"/>
      <c r="E138" s="15"/>
      <c r="F138" s="15"/>
      <c r="G138" s="33"/>
      <c r="I138" s="33"/>
      <c r="J138" s="33"/>
      <c r="L138" s="33"/>
      <c r="M138" s="33"/>
      <c r="Q138" s="33"/>
    </row>
    <row r="139" spans="1:17" x14ac:dyDescent="0.2">
      <c r="A139" s="15"/>
      <c r="B139" s="15"/>
      <c r="C139" s="15"/>
      <c r="D139" s="15"/>
      <c r="E139" s="15"/>
      <c r="F139" s="15"/>
      <c r="G139" s="33"/>
      <c r="I139" s="33"/>
      <c r="J139" s="33"/>
      <c r="L139" s="33"/>
      <c r="M139" s="33"/>
      <c r="Q139" s="33"/>
    </row>
    <row r="140" spans="1:17" x14ac:dyDescent="0.2">
      <c r="A140" s="15"/>
      <c r="B140" s="15"/>
      <c r="C140" s="15"/>
      <c r="D140" s="15"/>
      <c r="E140" s="15"/>
      <c r="F140" s="15"/>
      <c r="G140" s="33"/>
      <c r="I140" s="33"/>
      <c r="J140" s="33"/>
      <c r="L140" s="33"/>
      <c r="M140" s="33"/>
      <c r="Q140" s="33"/>
    </row>
    <row r="141" spans="1:17" x14ac:dyDescent="0.2">
      <c r="A141" s="15"/>
      <c r="B141" s="15"/>
      <c r="C141" s="15"/>
      <c r="D141" s="15"/>
      <c r="E141" s="15"/>
      <c r="F141" s="15"/>
      <c r="G141" s="33"/>
      <c r="I141" s="33"/>
      <c r="J141" s="33"/>
      <c r="L141" s="33"/>
      <c r="M141" s="33"/>
      <c r="Q141" s="33"/>
    </row>
    <row r="142" spans="1:17" x14ac:dyDescent="0.2">
      <c r="A142" s="15"/>
      <c r="B142" s="15"/>
      <c r="C142" s="15"/>
      <c r="D142" s="15"/>
      <c r="E142" s="15"/>
      <c r="F142" s="15"/>
      <c r="G142" s="33"/>
      <c r="I142" s="33"/>
      <c r="J142" s="33"/>
      <c r="L142" s="33"/>
      <c r="M142" s="33"/>
      <c r="Q142" s="33"/>
    </row>
    <row r="143" spans="1:17" x14ac:dyDescent="0.2">
      <c r="A143" s="15"/>
      <c r="B143" s="15"/>
      <c r="C143" s="15"/>
      <c r="D143" s="15"/>
      <c r="E143" s="15"/>
      <c r="F143" s="15"/>
      <c r="G143" s="33"/>
      <c r="I143" s="33"/>
      <c r="J143" s="33"/>
      <c r="L143" s="33"/>
      <c r="M143" s="33"/>
      <c r="Q143" s="33"/>
    </row>
    <row r="144" spans="1:17" x14ac:dyDescent="0.2">
      <c r="A144" s="15"/>
      <c r="B144" s="15"/>
      <c r="C144" s="15"/>
      <c r="D144" s="15"/>
      <c r="E144" s="15"/>
      <c r="F144" s="15"/>
      <c r="G144" s="33"/>
      <c r="I144" s="33"/>
      <c r="J144" s="33"/>
      <c r="L144" s="33"/>
      <c r="M144" s="33"/>
      <c r="Q144" s="33"/>
    </row>
    <row r="145" spans="1:17" x14ac:dyDescent="0.2">
      <c r="A145" s="15"/>
      <c r="B145" s="15"/>
      <c r="C145" s="15"/>
      <c r="D145" s="15"/>
      <c r="E145" s="15"/>
      <c r="F145" s="15"/>
      <c r="G145" s="33"/>
      <c r="I145" s="33"/>
      <c r="J145" s="33"/>
      <c r="L145" s="33"/>
      <c r="M145" s="33"/>
      <c r="Q145" s="33"/>
    </row>
    <row r="146" spans="1:17" x14ac:dyDescent="0.2">
      <c r="A146" s="15"/>
      <c r="B146" s="15"/>
      <c r="C146" s="15"/>
      <c r="D146" s="15"/>
      <c r="E146" s="15"/>
      <c r="F146" s="15"/>
      <c r="G146" s="33"/>
      <c r="I146" s="33"/>
      <c r="J146" s="33"/>
      <c r="L146" s="33"/>
      <c r="M146" s="33"/>
      <c r="Q146" s="33"/>
    </row>
    <row r="147" spans="1:17" x14ac:dyDescent="0.2">
      <c r="A147" s="15"/>
      <c r="B147" s="15"/>
      <c r="C147" s="15"/>
      <c r="D147" s="15"/>
      <c r="E147" s="15"/>
      <c r="F147" s="15"/>
      <c r="G147" s="33"/>
      <c r="I147" s="33"/>
      <c r="J147" s="33"/>
      <c r="L147" s="33"/>
      <c r="M147" s="33"/>
      <c r="Q147" s="33"/>
    </row>
    <row r="148" spans="1:17" x14ac:dyDescent="0.2">
      <c r="A148" s="15"/>
      <c r="B148" s="15"/>
      <c r="C148" s="15"/>
      <c r="D148" s="15"/>
      <c r="E148" s="15"/>
      <c r="F148" s="15"/>
      <c r="G148" s="33"/>
      <c r="I148" s="33"/>
      <c r="J148" s="33"/>
      <c r="L148" s="33"/>
      <c r="M148" s="33"/>
      <c r="Q148" s="33"/>
    </row>
    <row r="149" spans="1:17" x14ac:dyDescent="0.2">
      <c r="A149" s="15"/>
      <c r="B149" s="15"/>
      <c r="C149" s="15"/>
      <c r="D149" s="15"/>
      <c r="E149" s="15"/>
      <c r="F149" s="15"/>
      <c r="G149" s="33"/>
      <c r="I149" s="33"/>
      <c r="J149" s="33"/>
      <c r="L149" s="33"/>
      <c r="M149" s="33"/>
      <c r="Q149" s="33"/>
    </row>
    <row r="150" spans="1:17" x14ac:dyDescent="0.2">
      <c r="A150" s="15"/>
      <c r="B150" s="15"/>
      <c r="C150" s="15"/>
      <c r="D150" s="15"/>
      <c r="E150" s="15"/>
      <c r="F150" s="15"/>
      <c r="G150" s="33"/>
      <c r="I150" s="33"/>
      <c r="J150" s="33"/>
      <c r="L150" s="33"/>
      <c r="M150" s="33"/>
      <c r="Q150" s="33"/>
    </row>
    <row r="151" spans="1:17" x14ac:dyDescent="0.2">
      <c r="A151" s="15"/>
      <c r="B151" s="15"/>
      <c r="C151" s="15"/>
      <c r="D151" s="15"/>
      <c r="E151" s="15"/>
      <c r="F151" s="15"/>
      <c r="G151" s="33"/>
      <c r="I151" s="33"/>
      <c r="J151" s="33"/>
      <c r="L151" s="33"/>
      <c r="M151" s="33"/>
      <c r="Q151" s="33"/>
    </row>
    <row r="152" spans="1:17" x14ac:dyDescent="0.2">
      <c r="A152" s="15"/>
      <c r="B152" s="15"/>
      <c r="C152" s="15"/>
      <c r="D152" s="15"/>
      <c r="E152" s="15"/>
      <c r="F152" s="15"/>
      <c r="G152" s="33"/>
      <c r="I152" s="33"/>
      <c r="J152" s="33"/>
      <c r="L152" s="33"/>
      <c r="M152" s="33"/>
      <c r="Q152" s="33"/>
    </row>
    <row r="153" spans="1:17" x14ac:dyDescent="0.2">
      <c r="A153" s="15"/>
      <c r="B153" s="15"/>
      <c r="C153" s="15"/>
      <c r="D153" s="15"/>
      <c r="E153" s="15"/>
      <c r="F153" s="15"/>
      <c r="G153" s="33"/>
      <c r="I153" s="33"/>
      <c r="J153" s="33"/>
      <c r="L153" s="33"/>
      <c r="M153" s="33"/>
      <c r="Q153" s="33"/>
    </row>
    <row r="154" spans="1:17" x14ac:dyDescent="0.2">
      <c r="A154" s="15"/>
      <c r="B154" s="15"/>
      <c r="C154" s="15"/>
      <c r="D154" s="15"/>
      <c r="E154" s="15"/>
      <c r="F154" s="15"/>
      <c r="G154" s="33"/>
      <c r="I154" s="33"/>
      <c r="J154" s="33"/>
      <c r="L154" s="33"/>
      <c r="M154" s="33"/>
      <c r="Q154" s="33"/>
    </row>
    <row r="155" spans="1:17" x14ac:dyDescent="0.2">
      <c r="A155" s="15"/>
      <c r="B155" s="15"/>
      <c r="C155" s="15"/>
      <c r="D155" s="15"/>
      <c r="E155" s="15"/>
      <c r="F155" s="15"/>
      <c r="G155" s="33"/>
      <c r="I155" s="33"/>
      <c r="J155" s="33"/>
      <c r="L155" s="33"/>
      <c r="M155" s="33"/>
      <c r="Q155" s="33"/>
    </row>
    <row r="156" spans="1:17" x14ac:dyDescent="0.2">
      <c r="A156" s="15"/>
      <c r="B156" s="15"/>
      <c r="C156" s="15"/>
      <c r="D156" s="15"/>
      <c r="E156" s="15"/>
      <c r="F156" s="15"/>
      <c r="G156" s="33"/>
      <c r="I156" s="33"/>
      <c r="J156" s="33"/>
      <c r="L156" s="33"/>
      <c r="M156" s="33"/>
      <c r="Q156" s="33"/>
    </row>
    <row r="157" spans="1:17" x14ac:dyDescent="0.2">
      <c r="A157" s="15"/>
      <c r="B157" s="15"/>
      <c r="C157" s="15"/>
      <c r="D157" s="15"/>
      <c r="E157" s="15"/>
      <c r="F157" s="15"/>
      <c r="G157" s="33"/>
      <c r="I157" s="33"/>
      <c r="J157" s="33"/>
      <c r="L157" s="33"/>
      <c r="M157" s="33"/>
      <c r="Q157" s="33"/>
    </row>
    <row r="158" spans="1:17" x14ac:dyDescent="0.2">
      <c r="A158" s="15"/>
      <c r="B158" s="15"/>
      <c r="C158" s="15"/>
      <c r="D158" s="15"/>
      <c r="E158" s="15"/>
      <c r="F158" s="15"/>
      <c r="G158" s="33"/>
      <c r="I158" s="33"/>
      <c r="J158" s="33"/>
      <c r="L158" s="33"/>
      <c r="M158" s="33"/>
      <c r="Q158" s="33"/>
    </row>
    <row r="159" spans="1:17" x14ac:dyDescent="0.2">
      <c r="A159" s="15"/>
      <c r="B159" s="15"/>
      <c r="C159" s="15"/>
      <c r="D159" s="15"/>
      <c r="E159" s="15"/>
      <c r="F159" s="15"/>
      <c r="G159" s="33"/>
      <c r="I159" s="33"/>
      <c r="J159" s="33"/>
      <c r="L159" s="33"/>
      <c r="M159" s="33"/>
      <c r="Q159" s="33"/>
    </row>
    <row r="160" spans="1:17" x14ac:dyDescent="0.2">
      <c r="A160" s="15"/>
      <c r="B160" s="15"/>
      <c r="C160" s="15"/>
      <c r="D160" s="15"/>
      <c r="E160" s="15"/>
      <c r="F160" s="15"/>
      <c r="G160" s="33"/>
      <c r="I160" s="33"/>
      <c r="J160" s="33"/>
      <c r="L160" s="33"/>
      <c r="M160" s="33"/>
      <c r="Q160" s="33"/>
    </row>
    <row r="161" spans="1:17" x14ac:dyDescent="0.2">
      <c r="A161" s="15"/>
      <c r="B161" s="15"/>
      <c r="C161" s="15"/>
      <c r="D161" s="15"/>
      <c r="E161" s="15"/>
      <c r="F161" s="15"/>
      <c r="G161" s="33"/>
      <c r="I161" s="33"/>
      <c r="J161" s="33"/>
      <c r="L161" s="33"/>
      <c r="M161" s="33"/>
      <c r="Q161" s="33"/>
    </row>
    <row r="162" spans="1:17" x14ac:dyDescent="0.2">
      <c r="A162" s="15"/>
      <c r="B162" s="15"/>
      <c r="C162" s="15"/>
      <c r="D162" s="15"/>
      <c r="E162" s="15"/>
      <c r="F162" s="15"/>
      <c r="G162" s="33"/>
      <c r="I162" s="33"/>
      <c r="J162" s="33"/>
      <c r="L162" s="33"/>
      <c r="M162" s="33"/>
      <c r="Q162" s="33"/>
    </row>
    <row r="163" spans="1:17" x14ac:dyDescent="0.2">
      <c r="A163" s="15"/>
      <c r="B163" s="15"/>
      <c r="C163" s="15"/>
      <c r="D163" s="15"/>
      <c r="E163" s="15"/>
      <c r="F163" s="15"/>
      <c r="G163" s="33"/>
      <c r="I163" s="33"/>
      <c r="J163" s="33"/>
      <c r="L163" s="33"/>
      <c r="M163" s="33"/>
      <c r="Q163" s="33"/>
    </row>
    <row r="164" spans="1:17" x14ac:dyDescent="0.2">
      <c r="A164" s="15"/>
      <c r="B164" s="15"/>
      <c r="C164" s="15"/>
      <c r="D164" s="15"/>
      <c r="E164" s="15"/>
      <c r="F164" s="15"/>
      <c r="G164" s="33"/>
      <c r="I164" s="33"/>
      <c r="J164" s="33"/>
      <c r="L164" s="33"/>
      <c r="M164" s="33"/>
      <c r="Q164" s="33"/>
    </row>
    <row r="165" spans="1:17" x14ac:dyDescent="0.2">
      <c r="A165" s="15"/>
      <c r="B165" s="15"/>
      <c r="C165" s="15"/>
      <c r="D165" s="15"/>
      <c r="E165" s="15"/>
      <c r="F165" s="15"/>
      <c r="G165" s="33"/>
      <c r="I165" s="33"/>
      <c r="J165" s="33"/>
      <c r="L165" s="33"/>
      <c r="M165" s="33"/>
      <c r="Q165" s="33"/>
    </row>
    <row r="166" spans="1:17" x14ac:dyDescent="0.2">
      <c r="A166" s="15"/>
      <c r="B166" s="15"/>
      <c r="C166" s="15"/>
      <c r="D166" s="15"/>
      <c r="E166" s="15"/>
      <c r="F166" s="15"/>
      <c r="G166" s="33"/>
      <c r="I166" s="33"/>
      <c r="J166" s="33"/>
      <c r="L166" s="33"/>
      <c r="M166" s="33"/>
      <c r="Q166" s="33"/>
    </row>
    <row r="167" spans="1:17" x14ac:dyDescent="0.2">
      <c r="A167" s="15"/>
      <c r="B167" s="15"/>
      <c r="C167" s="15"/>
      <c r="D167" s="15"/>
      <c r="E167" s="15"/>
      <c r="F167" s="15"/>
      <c r="G167" s="33"/>
      <c r="I167" s="33"/>
      <c r="J167" s="33"/>
      <c r="L167" s="33"/>
      <c r="M167" s="33"/>
      <c r="Q167" s="33"/>
    </row>
    <row r="168" spans="1:17" x14ac:dyDescent="0.2">
      <c r="A168" s="15"/>
      <c r="B168" s="15"/>
      <c r="C168" s="15"/>
      <c r="D168" s="15"/>
      <c r="E168" s="15"/>
      <c r="F168" s="15"/>
      <c r="G168" s="33"/>
      <c r="I168" s="33"/>
      <c r="J168" s="33"/>
      <c r="L168" s="33"/>
      <c r="M168" s="33"/>
      <c r="Q168" s="33"/>
    </row>
    <row r="169" spans="1:17" x14ac:dyDescent="0.2">
      <c r="A169" s="15"/>
      <c r="B169" s="15"/>
      <c r="C169" s="15"/>
      <c r="D169" s="15"/>
      <c r="E169" s="15"/>
      <c r="F169" s="15"/>
      <c r="G169" s="33"/>
      <c r="I169" s="33"/>
      <c r="J169" s="33"/>
      <c r="L169" s="33"/>
      <c r="M169" s="33"/>
      <c r="Q169" s="33"/>
    </row>
    <row r="170" spans="1:17" x14ac:dyDescent="0.2">
      <c r="A170" s="15"/>
      <c r="B170" s="15"/>
      <c r="C170" s="15"/>
      <c r="D170" s="15"/>
      <c r="E170" s="15"/>
      <c r="F170" s="15"/>
      <c r="G170" s="33"/>
      <c r="I170" s="33"/>
      <c r="J170" s="33"/>
      <c r="L170" s="33"/>
      <c r="M170" s="33"/>
      <c r="Q170" s="33"/>
    </row>
    <row r="171" spans="1:17" x14ac:dyDescent="0.2">
      <c r="A171" s="15"/>
      <c r="B171" s="15"/>
      <c r="C171" s="15"/>
      <c r="D171" s="15"/>
      <c r="E171" s="15"/>
      <c r="F171" s="15"/>
      <c r="G171" s="33"/>
      <c r="I171" s="33"/>
      <c r="J171" s="33"/>
      <c r="L171" s="33"/>
      <c r="M171" s="33"/>
      <c r="Q171" s="33"/>
    </row>
    <row r="172" spans="1:17" x14ac:dyDescent="0.2">
      <c r="A172" s="15"/>
      <c r="B172" s="15"/>
      <c r="C172" s="15"/>
      <c r="D172" s="15"/>
      <c r="E172" s="15"/>
      <c r="F172" s="15"/>
      <c r="G172" s="33"/>
      <c r="I172" s="33"/>
      <c r="J172" s="33"/>
      <c r="L172" s="33"/>
      <c r="M172" s="33"/>
      <c r="Q172" s="33"/>
    </row>
    <row r="173" spans="1:17" x14ac:dyDescent="0.2">
      <c r="A173" s="15"/>
      <c r="B173" s="15"/>
      <c r="C173" s="15"/>
      <c r="D173" s="15"/>
      <c r="E173" s="15"/>
      <c r="F173" s="15"/>
      <c r="G173" s="33"/>
      <c r="I173" s="33"/>
      <c r="J173" s="33"/>
      <c r="L173" s="33"/>
      <c r="M173" s="33"/>
      <c r="Q173" s="33"/>
    </row>
    <row r="174" spans="1:17" x14ac:dyDescent="0.2">
      <c r="A174" s="15"/>
      <c r="B174" s="15"/>
      <c r="C174" s="15"/>
      <c r="D174" s="15"/>
      <c r="E174" s="15"/>
      <c r="F174" s="15"/>
      <c r="G174" s="33"/>
      <c r="I174" s="33"/>
      <c r="J174" s="33"/>
      <c r="L174" s="33"/>
      <c r="M174" s="33"/>
      <c r="Q174" s="33"/>
    </row>
    <row r="175" spans="1:17" x14ac:dyDescent="0.2">
      <c r="A175" s="15"/>
      <c r="B175" s="15"/>
      <c r="C175" s="15"/>
      <c r="D175" s="15"/>
      <c r="E175" s="15"/>
      <c r="F175" s="15"/>
      <c r="G175" s="33"/>
      <c r="I175" s="33"/>
      <c r="J175" s="33"/>
      <c r="L175" s="33"/>
      <c r="M175" s="33"/>
      <c r="Q175" s="33"/>
    </row>
    <row r="176" spans="1:17" x14ac:dyDescent="0.2">
      <c r="A176" s="15"/>
      <c r="B176" s="15"/>
      <c r="C176" s="15"/>
      <c r="D176" s="15"/>
      <c r="E176" s="15"/>
      <c r="F176" s="15"/>
      <c r="G176" s="33"/>
      <c r="I176" s="33"/>
      <c r="J176" s="33"/>
      <c r="L176" s="33"/>
      <c r="M176" s="33"/>
      <c r="Q176" s="33"/>
    </row>
    <row r="177" spans="1:17" x14ac:dyDescent="0.2">
      <c r="A177" s="15"/>
      <c r="B177" s="15"/>
      <c r="C177" s="15"/>
      <c r="D177" s="15"/>
      <c r="E177" s="15"/>
      <c r="F177" s="15"/>
      <c r="G177" s="33"/>
      <c r="I177" s="33"/>
      <c r="J177" s="33"/>
      <c r="L177" s="33"/>
      <c r="M177" s="33"/>
      <c r="Q177" s="33"/>
    </row>
    <row r="178" spans="1:17" x14ac:dyDescent="0.2">
      <c r="A178" s="15"/>
      <c r="B178" s="15"/>
      <c r="C178" s="15"/>
      <c r="D178" s="15"/>
      <c r="E178" s="15"/>
      <c r="F178" s="15"/>
      <c r="G178" s="33"/>
      <c r="I178" s="33"/>
      <c r="J178" s="33"/>
      <c r="L178" s="33"/>
      <c r="M178" s="33"/>
      <c r="Q178" s="33"/>
    </row>
    <row r="179" spans="1:17" x14ac:dyDescent="0.2">
      <c r="A179" s="15"/>
      <c r="B179" s="15"/>
      <c r="C179" s="15"/>
      <c r="D179" s="15"/>
      <c r="E179" s="15"/>
      <c r="F179" s="15"/>
      <c r="G179" s="33"/>
      <c r="I179" s="33"/>
      <c r="J179" s="33"/>
      <c r="L179" s="33"/>
      <c r="M179" s="33"/>
      <c r="Q179" s="33"/>
    </row>
    <row r="180" spans="1:17" x14ac:dyDescent="0.2">
      <c r="A180" s="15"/>
      <c r="B180" s="15"/>
      <c r="C180" s="15"/>
      <c r="D180" s="15"/>
      <c r="E180" s="15"/>
      <c r="F180" s="15"/>
      <c r="G180" s="33"/>
      <c r="I180" s="33"/>
      <c r="J180" s="33"/>
      <c r="L180" s="33"/>
      <c r="M180" s="33"/>
      <c r="Q180" s="33"/>
    </row>
    <row r="181" spans="1:17" x14ac:dyDescent="0.2">
      <c r="A181" s="15"/>
      <c r="B181" s="15"/>
      <c r="C181" s="15"/>
      <c r="D181" s="15"/>
      <c r="E181" s="15"/>
      <c r="F181" s="15"/>
      <c r="G181" s="33"/>
      <c r="I181" s="33"/>
      <c r="J181" s="33"/>
      <c r="L181" s="33"/>
      <c r="M181" s="33"/>
      <c r="Q181" s="33"/>
    </row>
    <row r="182" spans="1:17" x14ac:dyDescent="0.2">
      <c r="A182" s="15"/>
      <c r="B182" s="15"/>
      <c r="C182" s="15"/>
      <c r="D182" s="15"/>
      <c r="E182" s="15"/>
      <c r="F182" s="15"/>
      <c r="G182" s="33"/>
      <c r="I182" s="33"/>
      <c r="J182" s="33"/>
      <c r="L182" s="33"/>
      <c r="M182" s="33"/>
      <c r="Q182" s="33"/>
    </row>
    <row r="183" spans="1:17" x14ac:dyDescent="0.2">
      <c r="A183" s="15"/>
      <c r="B183" s="15"/>
      <c r="C183" s="15"/>
      <c r="D183" s="15"/>
      <c r="E183" s="15"/>
      <c r="F183" s="15"/>
      <c r="G183" s="33"/>
      <c r="I183" s="33"/>
      <c r="J183" s="33"/>
      <c r="L183" s="33"/>
      <c r="M183" s="33"/>
      <c r="Q183" s="33"/>
    </row>
    <row r="184" spans="1:17" x14ac:dyDescent="0.2">
      <c r="A184" s="15"/>
      <c r="B184" s="15"/>
      <c r="C184" s="15"/>
      <c r="D184" s="15"/>
      <c r="E184" s="15"/>
      <c r="F184" s="15"/>
      <c r="G184" s="33"/>
      <c r="I184" s="33"/>
      <c r="J184" s="33"/>
      <c r="L184" s="33"/>
      <c r="M184" s="33"/>
      <c r="Q184" s="33"/>
    </row>
    <row r="185" spans="1:17" x14ac:dyDescent="0.2">
      <c r="A185" s="15"/>
      <c r="B185" s="15"/>
      <c r="C185" s="15"/>
      <c r="D185" s="15"/>
      <c r="E185" s="15"/>
      <c r="F185" s="15"/>
      <c r="G185" s="33"/>
      <c r="I185" s="33"/>
      <c r="J185" s="33"/>
      <c r="L185" s="33"/>
      <c r="M185" s="33"/>
      <c r="Q185" s="33"/>
    </row>
    <row r="186" spans="1:17" x14ac:dyDescent="0.2">
      <c r="A186" s="15"/>
      <c r="B186" s="15"/>
      <c r="C186" s="15"/>
      <c r="D186" s="15"/>
      <c r="E186" s="15"/>
      <c r="F186" s="15"/>
      <c r="G186" s="33"/>
      <c r="I186" s="33"/>
      <c r="J186" s="33"/>
      <c r="L186" s="33"/>
      <c r="M186" s="33"/>
      <c r="Q186" s="33"/>
    </row>
    <row r="187" spans="1:17" x14ac:dyDescent="0.2">
      <c r="A187" s="15"/>
      <c r="B187" s="15"/>
      <c r="C187" s="15"/>
      <c r="D187" s="15"/>
      <c r="E187" s="15"/>
      <c r="F187" s="15"/>
      <c r="G187" s="33"/>
      <c r="I187" s="33"/>
      <c r="J187" s="33"/>
      <c r="L187" s="33"/>
      <c r="M187" s="33"/>
      <c r="Q187" s="33"/>
    </row>
    <row r="188" spans="1:17" x14ac:dyDescent="0.2">
      <c r="A188" s="15"/>
      <c r="B188" s="15"/>
      <c r="C188" s="15"/>
      <c r="D188" s="15"/>
      <c r="E188" s="15"/>
      <c r="F188" s="15"/>
      <c r="G188" s="33"/>
      <c r="I188" s="33"/>
      <c r="J188" s="33"/>
      <c r="L188" s="33"/>
      <c r="M188" s="33"/>
      <c r="Q188" s="33"/>
    </row>
    <row r="189" spans="1:17" x14ac:dyDescent="0.2">
      <c r="A189" s="15"/>
      <c r="B189" s="15"/>
      <c r="C189" s="15"/>
      <c r="D189" s="15"/>
      <c r="E189" s="15"/>
      <c r="F189" s="15"/>
      <c r="G189" s="33"/>
      <c r="I189" s="33"/>
      <c r="J189" s="33"/>
      <c r="L189" s="33"/>
      <c r="M189" s="33"/>
      <c r="Q189" s="33"/>
    </row>
    <row r="190" spans="1:17" x14ac:dyDescent="0.2">
      <c r="A190" s="15"/>
      <c r="B190" s="15"/>
      <c r="C190" s="15"/>
      <c r="D190" s="15"/>
      <c r="E190" s="15"/>
      <c r="F190" s="15"/>
      <c r="G190" s="33"/>
      <c r="I190" s="33"/>
      <c r="J190" s="33"/>
      <c r="L190" s="33"/>
      <c r="M190" s="33"/>
      <c r="Q190" s="33"/>
    </row>
    <row r="191" spans="1:17" x14ac:dyDescent="0.2">
      <c r="A191" s="15"/>
      <c r="B191" s="15"/>
      <c r="C191" s="15"/>
      <c r="D191" s="15"/>
      <c r="E191" s="15"/>
      <c r="F191" s="15"/>
      <c r="G191" s="33"/>
      <c r="I191" s="33"/>
      <c r="J191" s="33"/>
      <c r="L191" s="33"/>
      <c r="M191" s="33"/>
      <c r="Q191" s="33"/>
    </row>
    <row r="192" spans="1:17" x14ac:dyDescent="0.2">
      <c r="A192" s="15"/>
      <c r="B192" s="15"/>
      <c r="C192" s="15"/>
      <c r="D192" s="15"/>
      <c r="E192" s="15"/>
      <c r="F192" s="15"/>
      <c r="G192" s="33"/>
      <c r="I192" s="33"/>
      <c r="J192" s="33"/>
      <c r="L192" s="33"/>
      <c r="M192" s="33"/>
      <c r="Q192" s="33"/>
    </row>
    <row r="193" spans="1:17" x14ac:dyDescent="0.2">
      <c r="A193" s="15"/>
      <c r="B193" s="15"/>
      <c r="C193" s="15"/>
      <c r="D193" s="15"/>
      <c r="E193" s="15"/>
      <c r="F193" s="15"/>
      <c r="G193" s="33"/>
      <c r="I193" s="33"/>
      <c r="J193" s="33"/>
      <c r="L193" s="33"/>
      <c r="M193" s="33"/>
      <c r="Q193" s="33"/>
    </row>
    <row r="194" spans="1:17" x14ac:dyDescent="0.2">
      <c r="A194" s="15"/>
      <c r="B194" s="15"/>
      <c r="C194" s="15"/>
      <c r="D194" s="15"/>
      <c r="E194" s="15"/>
      <c r="F194" s="15"/>
      <c r="G194" s="33"/>
      <c r="I194" s="33"/>
      <c r="J194" s="33"/>
      <c r="L194" s="33"/>
      <c r="M194" s="33"/>
      <c r="Q194" s="33"/>
    </row>
    <row r="195" spans="1:17" x14ac:dyDescent="0.2">
      <c r="A195" s="15"/>
      <c r="B195" s="15"/>
      <c r="C195" s="15"/>
      <c r="D195" s="15"/>
      <c r="E195" s="15"/>
      <c r="F195" s="15"/>
      <c r="G195" s="33"/>
      <c r="I195" s="33"/>
      <c r="J195" s="33"/>
      <c r="L195" s="33"/>
      <c r="M195" s="33"/>
      <c r="Q195" s="33"/>
    </row>
    <row r="196" spans="1:17" x14ac:dyDescent="0.2">
      <c r="A196" s="15"/>
      <c r="B196" s="15"/>
      <c r="C196" s="15"/>
      <c r="D196" s="15"/>
      <c r="E196" s="15"/>
      <c r="F196" s="15"/>
      <c r="G196" s="33"/>
      <c r="I196" s="33"/>
      <c r="J196" s="33"/>
      <c r="L196" s="33"/>
      <c r="M196" s="33"/>
      <c r="Q196" s="33"/>
    </row>
    <row r="197" spans="1:17" x14ac:dyDescent="0.2">
      <c r="A197" s="15"/>
      <c r="B197" s="15"/>
      <c r="C197" s="15"/>
      <c r="D197" s="15"/>
      <c r="E197" s="15"/>
      <c r="F197" s="15"/>
      <c r="G197" s="33"/>
      <c r="I197" s="33"/>
      <c r="J197" s="33"/>
      <c r="L197" s="33"/>
      <c r="M197" s="33"/>
      <c r="Q197" s="33"/>
    </row>
    <row r="198" spans="1:17" x14ac:dyDescent="0.2">
      <c r="A198" s="15"/>
      <c r="B198" s="15"/>
      <c r="C198" s="15"/>
      <c r="D198" s="15"/>
      <c r="E198" s="15"/>
      <c r="F198" s="15"/>
      <c r="G198" s="33"/>
      <c r="I198" s="33"/>
      <c r="J198" s="33"/>
      <c r="L198" s="33"/>
      <c r="M198" s="33"/>
      <c r="Q198" s="33"/>
    </row>
    <row r="199" spans="1:17" x14ac:dyDescent="0.2">
      <c r="A199" s="15"/>
      <c r="B199" s="15"/>
      <c r="C199" s="15"/>
      <c r="D199" s="15"/>
      <c r="E199" s="15"/>
      <c r="F199" s="15"/>
      <c r="G199" s="33"/>
      <c r="I199" s="33"/>
      <c r="J199" s="33"/>
      <c r="L199" s="33"/>
      <c r="M199" s="33"/>
      <c r="Q199" s="33"/>
    </row>
    <row r="200" spans="1:17" x14ac:dyDescent="0.2">
      <c r="A200" s="15"/>
      <c r="B200" s="15"/>
      <c r="C200" s="15"/>
      <c r="D200" s="15"/>
      <c r="E200" s="15"/>
      <c r="F200" s="15"/>
      <c r="G200" s="33"/>
      <c r="I200" s="33"/>
      <c r="J200" s="33"/>
      <c r="L200" s="33"/>
      <c r="M200" s="33"/>
      <c r="Q200" s="33"/>
    </row>
    <row r="201" spans="1:17" x14ac:dyDescent="0.2">
      <c r="A201" s="15"/>
      <c r="B201" s="15"/>
      <c r="C201" s="15"/>
      <c r="D201" s="15"/>
      <c r="E201" s="15"/>
      <c r="F201" s="15"/>
      <c r="G201" s="33"/>
      <c r="I201" s="33"/>
      <c r="J201" s="33"/>
      <c r="L201" s="33"/>
      <c r="M201" s="33"/>
      <c r="Q201" s="33"/>
    </row>
    <row r="202" spans="1:17" x14ac:dyDescent="0.2">
      <c r="A202" s="15"/>
      <c r="B202" s="15"/>
      <c r="C202" s="15"/>
      <c r="D202" s="15"/>
      <c r="E202" s="15"/>
      <c r="F202" s="15"/>
      <c r="G202" s="33"/>
      <c r="I202" s="33"/>
      <c r="J202" s="33"/>
      <c r="L202" s="33"/>
      <c r="M202" s="33"/>
      <c r="Q202" s="33"/>
    </row>
    <row r="203" spans="1:17" x14ac:dyDescent="0.2">
      <c r="A203" s="15"/>
      <c r="B203" s="15"/>
      <c r="C203" s="15"/>
      <c r="D203" s="15"/>
      <c r="E203" s="15"/>
      <c r="F203" s="15"/>
      <c r="G203" s="33"/>
      <c r="I203" s="33"/>
      <c r="J203" s="33"/>
      <c r="L203" s="33"/>
      <c r="M203" s="33"/>
      <c r="Q203" s="33"/>
    </row>
    <row r="204" spans="1:17" x14ac:dyDescent="0.2">
      <c r="A204" s="15"/>
      <c r="B204" s="15"/>
      <c r="C204" s="15"/>
      <c r="D204" s="15"/>
      <c r="E204" s="15"/>
      <c r="F204" s="15"/>
      <c r="G204" s="33"/>
      <c r="I204" s="33"/>
      <c r="J204" s="33"/>
      <c r="L204" s="33"/>
      <c r="M204" s="33"/>
      <c r="Q204" s="33"/>
    </row>
    <row r="205" spans="1:17" x14ac:dyDescent="0.2">
      <c r="A205" s="15"/>
      <c r="B205" s="15"/>
      <c r="C205" s="15"/>
      <c r="D205" s="15"/>
      <c r="E205" s="15"/>
      <c r="F205" s="15"/>
      <c r="G205" s="33"/>
      <c r="I205" s="33"/>
      <c r="J205" s="33"/>
      <c r="L205" s="33"/>
      <c r="M205" s="33"/>
      <c r="Q205" s="33"/>
    </row>
    <row r="206" spans="1:17" x14ac:dyDescent="0.2">
      <c r="A206" s="15"/>
      <c r="B206" s="15"/>
      <c r="C206" s="15"/>
      <c r="D206" s="15"/>
      <c r="E206" s="15"/>
      <c r="F206" s="15"/>
      <c r="G206" s="33"/>
      <c r="I206" s="33"/>
      <c r="J206" s="33"/>
      <c r="L206" s="33"/>
      <c r="M206" s="33"/>
      <c r="Q206" s="33"/>
    </row>
    <row r="207" spans="1:17" x14ac:dyDescent="0.2">
      <c r="A207" s="15"/>
      <c r="B207" s="15"/>
      <c r="C207" s="15"/>
      <c r="D207" s="15"/>
      <c r="E207" s="15"/>
      <c r="F207" s="15"/>
      <c r="G207" s="33"/>
      <c r="I207" s="33"/>
      <c r="J207" s="33"/>
      <c r="L207" s="33"/>
      <c r="M207" s="33"/>
      <c r="Q207" s="33"/>
    </row>
    <row r="208" spans="1:17" x14ac:dyDescent="0.2">
      <c r="A208" s="15"/>
      <c r="B208" s="15"/>
      <c r="C208" s="15"/>
      <c r="D208" s="15"/>
      <c r="E208" s="15"/>
      <c r="F208" s="15"/>
      <c r="G208" s="33"/>
      <c r="I208" s="33"/>
      <c r="J208" s="33"/>
      <c r="L208" s="33"/>
      <c r="M208" s="33"/>
      <c r="Q208" s="33"/>
    </row>
    <row r="209" spans="1:17" x14ac:dyDescent="0.2">
      <c r="A209" s="15"/>
      <c r="B209" s="15"/>
      <c r="C209" s="15"/>
      <c r="D209" s="15"/>
      <c r="E209" s="15"/>
      <c r="F209" s="15"/>
      <c r="G209" s="33"/>
      <c r="I209" s="33"/>
      <c r="J209" s="33"/>
      <c r="L209" s="33"/>
      <c r="M209" s="33"/>
      <c r="Q209" s="33"/>
    </row>
    <row r="210" spans="1:17" x14ac:dyDescent="0.2">
      <c r="A210" s="15"/>
      <c r="B210" s="15"/>
      <c r="C210" s="15"/>
      <c r="D210" s="15"/>
      <c r="E210" s="15"/>
      <c r="F210" s="15"/>
      <c r="G210" s="33"/>
      <c r="I210" s="33"/>
      <c r="J210" s="33"/>
      <c r="L210" s="33"/>
      <c r="M210" s="33"/>
      <c r="Q210" s="33"/>
    </row>
    <row r="211" spans="1:17" x14ac:dyDescent="0.2">
      <c r="A211" s="15"/>
      <c r="B211" s="15"/>
      <c r="C211" s="15"/>
      <c r="D211" s="15"/>
      <c r="E211" s="15"/>
      <c r="F211" s="15"/>
      <c r="G211" s="33"/>
      <c r="I211" s="33"/>
      <c r="J211" s="33"/>
      <c r="L211" s="33"/>
      <c r="M211" s="33"/>
      <c r="Q211" s="33"/>
    </row>
    <row r="212" spans="1:17" x14ac:dyDescent="0.2">
      <c r="A212" s="15"/>
      <c r="B212" s="15"/>
      <c r="C212" s="15"/>
      <c r="D212" s="15"/>
      <c r="E212" s="15"/>
      <c r="F212" s="15"/>
      <c r="G212" s="33"/>
      <c r="I212" s="33"/>
      <c r="J212" s="33"/>
      <c r="L212" s="33"/>
      <c r="M212" s="33"/>
      <c r="Q212" s="33"/>
    </row>
    <row r="213" spans="1:17" x14ac:dyDescent="0.2">
      <c r="A213" s="15"/>
      <c r="B213" s="15"/>
      <c r="C213" s="15"/>
      <c r="D213" s="15"/>
      <c r="E213" s="15"/>
      <c r="F213" s="15"/>
      <c r="G213" s="33"/>
      <c r="I213" s="33"/>
      <c r="J213" s="33"/>
      <c r="L213" s="33"/>
      <c r="M213" s="33"/>
      <c r="Q213" s="33"/>
    </row>
    <row r="214" spans="1:17" x14ac:dyDescent="0.2">
      <c r="A214" s="15"/>
      <c r="B214" s="15"/>
      <c r="C214" s="15"/>
      <c r="D214" s="15"/>
      <c r="E214" s="15"/>
      <c r="F214" s="15"/>
      <c r="G214" s="33"/>
      <c r="I214" s="33"/>
      <c r="J214" s="33"/>
      <c r="L214" s="33"/>
      <c r="M214" s="33"/>
      <c r="Q214" s="33"/>
    </row>
    <row r="215" spans="1:17" x14ac:dyDescent="0.2">
      <c r="A215" s="15"/>
      <c r="B215" s="15"/>
      <c r="C215" s="15"/>
      <c r="D215" s="15"/>
      <c r="E215" s="15"/>
      <c r="F215" s="15"/>
      <c r="G215" s="33"/>
      <c r="I215" s="33"/>
      <c r="J215" s="33"/>
      <c r="L215" s="33"/>
      <c r="M215" s="33"/>
      <c r="Q215" s="33"/>
    </row>
    <row r="216" spans="1:17" x14ac:dyDescent="0.2">
      <c r="A216" s="15"/>
      <c r="B216" s="15"/>
      <c r="C216" s="15"/>
      <c r="D216" s="15"/>
      <c r="E216" s="15"/>
      <c r="F216" s="15"/>
      <c r="G216" s="33"/>
      <c r="I216" s="33"/>
      <c r="J216" s="33"/>
      <c r="L216" s="33"/>
      <c r="M216" s="33"/>
      <c r="Q216" s="33"/>
    </row>
    <row r="217" spans="1:17" x14ac:dyDescent="0.2">
      <c r="A217" s="15"/>
      <c r="B217" s="15"/>
      <c r="C217" s="15"/>
      <c r="D217" s="15"/>
      <c r="E217" s="15"/>
      <c r="F217" s="15"/>
      <c r="G217" s="33"/>
      <c r="I217" s="33"/>
      <c r="J217" s="33"/>
      <c r="L217" s="33"/>
      <c r="M217" s="33"/>
      <c r="Q217" s="33"/>
    </row>
    <row r="218" spans="1:17" x14ac:dyDescent="0.2">
      <c r="A218" s="15"/>
      <c r="B218" s="15"/>
      <c r="C218" s="15"/>
      <c r="D218" s="15"/>
      <c r="E218" s="15"/>
      <c r="F218" s="15"/>
      <c r="G218" s="33"/>
      <c r="I218" s="33"/>
      <c r="J218" s="33"/>
      <c r="L218" s="33"/>
      <c r="M218" s="33"/>
      <c r="Q218" s="33"/>
    </row>
    <row r="219" spans="1:17" x14ac:dyDescent="0.2">
      <c r="A219" s="15"/>
      <c r="B219" s="15"/>
      <c r="C219" s="15"/>
      <c r="D219" s="15"/>
      <c r="E219" s="15"/>
      <c r="F219" s="15"/>
      <c r="G219" s="33"/>
      <c r="I219" s="33"/>
      <c r="J219" s="33"/>
      <c r="L219" s="33"/>
      <c r="M219" s="33"/>
      <c r="Q219" s="33"/>
    </row>
    <row r="220" spans="1:17" x14ac:dyDescent="0.2">
      <c r="A220" s="15"/>
      <c r="B220" s="15"/>
      <c r="C220" s="15"/>
      <c r="D220" s="15"/>
      <c r="E220" s="15"/>
      <c r="F220" s="15"/>
      <c r="G220" s="33"/>
      <c r="I220" s="33"/>
      <c r="J220" s="33"/>
      <c r="L220" s="33"/>
      <c r="M220" s="33"/>
      <c r="Q220" s="33"/>
    </row>
    <row r="221" spans="1:17" x14ac:dyDescent="0.2">
      <c r="A221" s="15"/>
      <c r="B221" s="15"/>
      <c r="C221" s="15"/>
      <c r="D221" s="15"/>
      <c r="E221" s="15"/>
      <c r="F221" s="15"/>
      <c r="G221" s="33"/>
      <c r="I221" s="33"/>
      <c r="J221" s="33"/>
      <c r="L221" s="33"/>
      <c r="M221" s="33"/>
      <c r="Q221" s="33"/>
    </row>
    <row r="222" spans="1:17" x14ac:dyDescent="0.2">
      <c r="A222" s="15"/>
      <c r="B222" s="15"/>
      <c r="C222" s="15"/>
      <c r="D222" s="15"/>
      <c r="E222" s="15"/>
      <c r="F222" s="15"/>
      <c r="G222" s="33"/>
      <c r="I222" s="33"/>
      <c r="J222" s="33"/>
      <c r="L222" s="33"/>
      <c r="M222" s="33"/>
      <c r="Q222" s="33"/>
    </row>
    <row r="223" spans="1:17" x14ac:dyDescent="0.2">
      <c r="A223" s="15"/>
      <c r="B223" s="15"/>
      <c r="C223" s="15"/>
      <c r="D223" s="15"/>
      <c r="E223" s="15"/>
      <c r="F223" s="15"/>
      <c r="G223" s="33"/>
      <c r="I223" s="33"/>
      <c r="J223" s="33"/>
      <c r="L223" s="33"/>
      <c r="M223" s="33"/>
      <c r="Q223" s="33"/>
    </row>
    <row r="224" spans="1:17" x14ac:dyDescent="0.2">
      <c r="A224" s="15"/>
      <c r="B224" s="15"/>
      <c r="C224" s="15"/>
      <c r="D224" s="15"/>
      <c r="E224" s="15"/>
      <c r="F224" s="15"/>
      <c r="G224" s="33"/>
      <c r="I224" s="33"/>
      <c r="J224" s="33"/>
      <c r="L224" s="33"/>
      <c r="M224" s="33"/>
      <c r="Q224" s="33"/>
    </row>
    <row r="225" spans="1:17" x14ac:dyDescent="0.2">
      <c r="A225" s="15"/>
      <c r="B225" s="15"/>
      <c r="C225" s="15"/>
      <c r="D225" s="15"/>
      <c r="E225" s="15"/>
      <c r="F225" s="15"/>
      <c r="G225" s="33"/>
      <c r="I225" s="33"/>
      <c r="J225" s="33"/>
      <c r="L225" s="33"/>
      <c r="M225" s="33"/>
      <c r="Q225" s="33"/>
    </row>
    <row r="226" spans="1:17" x14ac:dyDescent="0.2">
      <c r="A226" s="15"/>
      <c r="B226" s="15"/>
      <c r="C226" s="15"/>
      <c r="D226" s="15"/>
      <c r="E226" s="15"/>
      <c r="F226" s="15"/>
      <c r="G226" s="33"/>
      <c r="I226" s="33"/>
      <c r="J226" s="33"/>
      <c r="L226" s="33"/>
      <c r="M226" s="33"/>
      <c r="Q226" s="33"/>
    </row>
    <row r="227" spans="1:17" x14ac:dyDescent="0.2">
      <c r="A227" s="15"/>
      <c r="B227" s="15"/>
      <c r="C227" s="15"/>
      <c r="D227" s="15"/>
      <c r="E227" s="15"/>
      <c r="F227" s="15"/>
      <c r="G227" s="33"/>
      <c r="I227" s="33"/>
      <c r="J227" s="33"/>
      <c r="L227" s="33"/>
      <c r="M227" s="33"/>
      <c r="Q227" s="33"/>
    </row>
    <row r="228" spans="1:17" x14ac:dyDescent="0.2">
      <c r="A228" s="15"/>
      <c r="B228" s="15"/>
      <c r="C228" s="15"/>
      <c r="D228" s="15"/>
      <c r="E228" s="15"/>
      <c r="F228" s="15"/>
      <c r="G228" s="33"/>
      <c r="I228" s="33"/>
      <c r="J228" s="33"/>
      <c r="L228" s="33"/>
      <c r="M228" s="33"/>
      <c r="Q228" s="33"/>
    </row>
    <row r="229" spans="1:17" x14ac:dyDescent="0.2">
      <c r="A229" s="15"/>
      <c r="B229" s="15"/>
      <c r="C229" s="15"/>
      <c r="D229" s="15"/>
      <c r="E229" s="15"/>
      <c r="F229" s="15"/>
      <c r="G229" s="33"/>
      <c r="I229" s="33"/>
      <c r="J229" s="33"/>
      <c r="L229" s="33"/>
      <c r="M229" s="33"/>
      <c r="Q229" s="33"/>
    </row>
    <row r="230" spans="1:17" x14ac:dyDescent="0.2">
      <c r="A230" s="15"/>
      <c r="B230" s="15"/>
      <c r="C230" s="15"/>
      <c r="D230" s="15"/>
      <c r="E230" s="15"/>
      <c r="F230" s="15"/>
      <c r="G230" s="33"/>
      <c r="I230" s="33"/>
      <c r="J230" s="33"/>
      <c r="L230" s="33"/>
      <c r="M230" s="33"/>
      <c r="Q230" s="33"/>
    </row>
    <row r="231" spans="1:17" x14ac:dyDescent="0.2">
      <c r="A231" s="15"/>
      <c r="B231" s="15"/>
      <c r="C231" s="15"/>
      <c r="D231" s="15"/>
      <c r="E231" s="15"/>
      <c r="F231" s="15"/>
      <c r="G231" s="33"/>
      <c r="I231" s="33"/>
      <c r="J231" s="33"/>
      <c r="L231" s="33"/>
      <c r="M231" s="33"/>
      <c r="Q231" s="33"/>
    </row>
    <row r="232" spans="1:17" x14ac:dyDescent="0.2">
      <c r="A232" s="15"/>
      <c r="B232" s="15"/>
      <c r="C232" s="15"/>
      <c r="D232" s="15"/>
      <c r="E232" s="15"/>
      <c r="F232" s="15"/>
      <c r="G232" s="33"/>
      <c r="I232" s="33"/>
      <c r="J232" s="33"/>
      <c r="L232" s="33"/>
      <c r="M232" s="33"/>
      <c r="Q232" s="33"/>
    </row>
    <row r="233" spans="1:17" x14ac:dyDescent="0.2">
      <c r="A233" s="15"/>
      <c r="B233" s="15"/>
      <c r="C233" s="15"/>
      <c r="D233" s="15"/>
      <c r="E233" s="15"/>
      <c r="F233" s="15"/>
      <c r="G233" s="33"/>
      <c r="I233" s="33"/>
      <c r="J233" s="33"/>
      <c r="L233" s="33"/>
      <c r="M233" s="33"/>
      <c r="Q233" s="33"/>
    </row>
    <row r="234" spans="1:17" x14ac:dyDescent="0.2">
      <c r="A234" s="15"/>
      <c r="B234" s="15"/>
      <c r="C234" s="15"/>
      <c r="D234" s="15"/>
      <c r="E234" s="15"/>
      <c r="F234" s="15"/>
      <c r="G234" s="33"/>
      <c r="I234" s="33"/>
      <c r="J234" s="33"/>
      <c r="L234" s="33"/>
      <c r="M234" s="33"/>
      <c r="Q234" s="33"/>
    </row>
    <row r="235" spans="1:17" x14ac:dyDescent="0.2">
      <c r="A235" s="15"/>
      <c r="B235" s="15"/>
      <c r="C235" s="15"/>
      <c r="D235" s="15"/>
      <c r="E235" s="15"/>
      <c r="F235" s="15"/>
      <c r="G235" s="33"/>
      <c r="I235" s="33"/>
      <c r="J235" s="33"/>
      <c r="L235" s="33"/>
      <c r="M235" s="33"/>
      <c r="Q235" s="33"/>
    </row>
    <row r="236" spans="1:17" x14ac:dyDescent="0.2">
      <c r="A236" s="15"/>
      <c r="B236" s="15"/>
      <c r="C236" s="15"/>
      <c r="D236" s="15"/>
      <c r="E236" s="15"/>
      <c r="F236" s="15"/>
      <c r="G236" s="33"/>
      <c r="I236" s="33"/>
      <c r="J236" s="33"/>
      <c r="L236" s="33"/>
      <c r="M236" s="33"/>
      <c r="Q236" s="33"/>
    </row>
    <row r="237" spans="1:17" x14ac:dyDescent="0.2">
      <c r="A237" s="15"/>
      <c r="B237" s="15"/>
      <c r="C237" s="15"/>
      <c r="D237" s="15"/>
      <c r="E237" s="15"/>
      <c r="F237" s="15"/>
      <c r="G237" s="33"/>
      <c r="I237" s="33"/>
      <c r="J237" s="33"/>
      <c r="L237" s="33"/>
      <c r="M237" s="33"/>
      <c r="Q237" s="33"/>
    </row>
    <row r="238" spans="1:17" x14ac:dyDescent="0.2">
      <c r="A238" s="15"/>
      <c r="B238" s="15"/>
      <c r="C238" s="15"/>
      <c r="D238" s="15"/>
      <c r="E238" s="15"/>
      <c r="F238" s="15"/>
      <c r="G238" s="33"/>
      <c r="I238" s="33"/>
      <c r="J238" s="33"/>
      <c r="L238" s="33"/>
      <c r="M238" s="33"/>
      <c r="Q238" s="33"/>
    </row>
    <row r="239" spans="1:17" x14ac:dyDescent="0.2">
      <c r="A239" s="15"/>
      <c r="B239" s="15"/>
      <c r="C239" s="15"/>
      <c r="D239" s="15"/>
      <c r="E239" s="15"/>
      <c r="F239" s="15"/>
      <c r="G239" s="33"/>
      <c r="I239" s="33"/>
      <c r="J239" s="33"/>
      <c r="L239" s="33"/>
      <c r="M239" s="33"/>
      <c r="Q239" s="33"/>
    </row>
    <row r="240" spans="1:17" x14ac:dyDescent="0.2">
      <c r="A240" s="15"/>
      <c r="B240" s="15"/>
      <c r="C240" s="15"/>
      <c r="D240" s="15"/>
      <c r="E240" s="15"/>
      <c r="F240" s="15"/>
      <c r="G240" s="33"/>
      <c r="I240" s="33"/>
      <c r="J240" s="33"/>
      <c r="L240" s="33"/>
      <c r="M240" s="33"/>
      <c r="Q240" s="33"/>
    </row>
    <row r="241" spans="1:17" x14ac:dyDescent="0.2">
      <c r="A241" s="15"/>
      <c r="B241" s="15"/>
      <c r="C241" s="15"/>
      <c r="D241" s="15"/>
      <c r="E241" s="15"/>
      <c r="F241" s="15"/>
      <c r="G241" s="33"/>
      <c r="I241" s="33"/>
      <c r="J241" s="33"/>
      <c r="L241" s="33"/>
      <c r="M241" s="33"/>
      <c r="Q241" s="33"/>
    </row>
    <row r="242" spans="1:17" x14ac:dyDescent="0.2">
      <c r="A242" s="15"/>
      <c r="B242" s="15"/>
      <c r="C242" s="15"/>
      <c r="D242" s="15"/>
      <c r="E242" s="15"/>
      <c r="F242" s="15"/>
      <c r="G242" s="33"/>
      <c r="I242" s="33"/>
      <c r="J242" s="33"/>
      <c r="L242" s="33"/>
      <c r="M242" s="33"/>
      <c r="Q242" s="33"/>
    </row>
    <row r="243" spans="1:17" x14ac:dyDescent="0.2">
      <c r="A243" s="15"/>
      <c r="B243" s="15"/>
      <c r="C243" s="15"/>
      <c r="D243" s="15"/>
      <c r="E243" s="15"/>
      <c r="F243" s="15"/>
      <c r="G243" s="33"/>
      <c r="I243" s="33"/>
      <c r="J243" s="33"/>
      <c r="L243" s="33"/>
      <c r="M243" s="33"/>
      <c r="Q243" s="33"/>
    </row>
    <row r="244" spans="1:17" x14ac:dyDescent="0.2">
      <c r="A244" s="15"/>
      <c r="B244" s="15"/>
      <c r="C244" s="15"/>
      <c r="D244" s="15"/>
      <c r="E244" s="15"/>
      <c r="F244" s="15"/>
      <c r="G244" s="33"/>
      <c r="I244" s="33"/>
      <c r="J244" s="33"/>
      <c r="L244" s="33"/>
      <c r="M244" s="33"/>
      <c r="Q244" s="33"/>
    </row>
    <row r="245" spans="1:17" x14ac:dyDescent="0.2">
      <c r="A245" s="15"/>
      <c r="B245" s="15"/>
      <c r="C245" s="15"/>
      <c r="D245" s="15"/>
      <c r="E245" s="15"/>
      <c r="F245" s="15"/>
      <c r="G245" s="33"/>
      <c r="I245" s="33"/>
      <c r="J245" s="33"/>
      <c r="L245" s="33"/>
      <c r="M245" s="33"/>
      <c r="Q245" s="33"/>
    </row>
    <row r="246" spans="1:17" x14ac:dyDescent="0.2">
      <c r="A246" s="15"/>
      <c r="B246" s="15"/>
      <c r="C246" s="15"/>
      <c r="D246" s="15"/>
      <c r="E246" s="15"/>
      <c r="F246" s="15"/>
      <c r="G246" s="33"/>
      <c r="I246" s="33"/>
      <c r="J246" s="33"/>
      <c r="L246" s="33"/>
      <c r="M246" s="33"/>
      <c r="Q246" s="33"/>
    </row>
    <row r="247" spans="1:17" x14ac:dyDescent="0.2">
      <c r="A247" s="15"/>
      <c r="B247" s="15"/>
      <c r="C247" s="15"/>
      <c r="D247" s="15"/>
      <c r="E247" s="15"/>
      <c r="F247" s="15"/>
      <c r="G247" s="33"/>
      <c r="I247" s="33"/>
      <c r="J247" s="33"/>
      <c r="L247" s="33"/>
      <c r="M247" s="33"/>
      <c r="Q247" s="33"/>
    </row>
    <row r="248" spans="1:17" x14ac:dyDescent="0.2">
      <c r="A248" s="15"/>
      <c r="B248" s="15"/>
      <c r="C248" s="15"/>
      <c r="D248" s="15"/>
      <c r="E248" s="15"/>
      <c r="F248" s="15"/>
      <c r="G248" s="33"/>
      <c r="I248" s="33"/>
      <c r="J248" s="33"/>
      <c r="L248" s="33"/>
      <c r="M248" s="33"/>
      <c r="Q248" s="33"/>
    </row>
    <row r="249" spans="1:17" x14ac:dyDescent="0.2">
      <c r="A249" s="15"/>
      <c r="B249" s="15"/>
      <c r="C249" s="15"/>
      <c r="D249" s="15"/>
      <c r="E249" s="15"/>
      <c r="F249" s="15"/>
      <c r="G249" s="33"/>
      <c r="I249" s="33"/>
      <c r="J249" s="33"/>
      <c r="L249" s="33"/>
      <c r="M249" s="33"/>
      <c r="Q249" s="33"/>
    </row>
    <row r="250" spans="1:17" x14ac:dyDescent="0.2">
      <c r="A250" s="15"/>
      <c r="B250" s="15"/>
      <c r="C250" s="15"/>
      <c r="D250" s="15"/>
      <c r="E250" s="15"/>
      <c r="F250" s="15"/>
      <c r="G250" s="33"/>
      <c r="I250" s="33"/>
      <c r="J250" s="33"/>
      <c r="L250" s="33"/>
      <c r="M250" s="33"/>
      <c r="Q250" s="33"/>
    </row>
    <row r="251" spans="1:17" x14ac:dyDescent="0.2">
      <c r="A251" s="15"/>
      <c r="B251" s="15"/>
      <c r="C251" s="15"/>
      <c r="D251" s="15"/>
      <c r="E251" s="15"/>
      <c r="F251" s="15"/>
      <c r="G251" s="33"/>
      <c r="I251" s="33"/>
      <c r="J251" s="33"/>
      <c r="L251" s="33"/>
      <c r="M251" s="33"/>
      <c r="Q251" s="33"/>
    </row>
    <row r="252" spans="1:17" x14ac:dyDescent="0.2">
      <c r="A252" s="15"/>
      <c r="B252" s="15"/>
      <c r="C252" s="15"/>
      <c r="D252" s="15"/>
      <c r="E252" s="15"/>
      <c r="F252" s="15"/>
      <c r="G252" s="33"/>
      <c r="I252" s="33"/>
      <c r="J252" s="33"/>
      <c r="L252" s="33"/>
      <c r="M252" s="33"/>
      <c r="Q252" s="33"/>
    </row>
    <row r="253" spans="1:17" x14ac:dyDescent="0.2">
      <c r="A253" s="15"/>
      <c r="B253" s="15"/>
      <c r="C253" s="15"/>
      <c r="D253" s="15"/>
      <c r="E253" s="15"/>
      <c r="F253" s="15"/>
      <c r="G253" s="33"/>
      <c r="I253" s="33"/>
      <c r="J253" s="33"/>
      <c r="L253" s="33"/>
      <c r="M253" s="33"/>
      <c r="Q253" s="33"/>
    </row>
    <row r="254" spans="1:17" x14ac:dyDescent="0.2">
      <c r="A254" s="15"/>
      <c r="B254" s="15"/>
      <c r="C254" s="15"/>
      <c r="D254" s="15"/>
      <c r="E254" s="15"/>
      <c r="F254" s="15"/>
      <c r="G254" s="33"/>
      <c r="I254" s="33"/>
      <c r="J254" s="33"/>
      <c r="L254" s="33"/>
      <c r="M254" s="33"/>
      <c r="Q254" s="33"/>
    </row>
    <row r="255" spans="1:17" x14ac:dyDescent="0.2">
      <c r="A255" s="15"/>
      <c r="B255" s="15"/>
      <c r="C255" s="15"/>
      <c r="D255" s="15"/>
      <c r="E255" s="15"/>
      <c r="F255" s="15"/>
      <c r="G255" s="33"/>
      <c r="I255" s="33"/>
      <c r="J255" s="33"/>
      <c r="L255" s="33"/>
      <c r="M255" s="33"/>
      <c r="Q255" s="33"/>
    </row>
    <row r="256" spans="1:17" x14ac:dyDescent="0.2">
      <c r="A256" s="15"/>
      <c r="B256" s="15"/>
      <c r="C256" s="15"/>
      <c r="D256" s="15"/>
      <c r="E256" s="15"/>
      <c r="F256" s="15"/>
      <c r="G256" s="33"/>
      <c r="I256" s="33"/>
      <c r="M256" s="33"/>
      <c r="Q256" s="33"/>
    </row>
    <row r="257" spans="1:17" x14ac:dyDescent="0.2">
      <c r="A257" s="15"/>
      <c r="B257" s="15"/>
      <c r="C257" s="15"/>
      <c r="D257" s="15"/>
      <c r="E257" s="15"/>
      <c r="F257" s="15"/>
      <c r="G257" s="33"/>
      <c r="I257" s="33"/>
      <c r="J257" s="33"/>
      <c r="L257" s="33"/>
      <c r="M257" s="33"/>
      <c r="Q257" s="33"/>
    </row>
    <row r="258" spans="1:17" x14ac:dyDescent="0.2">
      <c r="A258" s="15"/>
      <c r="B258" s="15"/>
      <c r="C258" s="15"/>
      <c r="D258" s="15"/>
      <c r="E258" s="15"/>
      <c r="F258" s="15"/>
      <c r="G258" s="33"/>
      <c r="I258" s="33"/>
      <c r="J258" s="33"/>
      <c r="L258" s="33"/>
      <c r="M258" s="33"/>
      <c r="Q258" s="33"/>
    </row>
    <row r="259" spans="1:17" x14ac:dyDescent="0.2">
      <c r="A259" s="15"/>
      <c r="B259" s="15"/>
      <c r="C259" s="15"/>
      <c r="D259" s="15"/>
      <c r="E259" s="15"/>
      <c r="F259" s="15"/>
      <c r="G259" s="33"/>
      <c r="I259" s="33"/>
      <c r="J259" s="33"/>
      <c r="L259" s="33"/>
      <c r="M259" s="33"/>
      <c r="Q259" s="33"/>
    </row>
    <row r="260" spans="1:17" x14ac:dyDescent="0.2">
      <c r="A260" s="15"/>
      <c r="B260" s="15"/>
      <c r="C260" s="15"/>
      <c r="D260" s="15"/>
      <c r="E260" s="15"/>
      <c r="F260" s="15"/>
      <c r="G260" s="33"/>
      <c r="I260" s="33"/>
      <c r="J260" s="33"/>
      <c r="L260" s="33"/>
      <c r="M260" s="33"/>
      <c r="Q260" s="33"/>
    </row>
    <row r="261" spans="1:17" x14ac:dyDescent="0.2">
      <c r="A261" s="15"/>
      <c r="B261" s="15"/>
      <c r="C261" s="15"/>
      <c r="D261" s="15"/>
      <c r="E261" s="15"/>
      <c r="F261" s="15"/>
      <c r="G261" s="33"/>
      <c r="I261" s="33"/>
      <c r="J261" s="33"/>
      <c r="L261" s="33"/>
      <c r="M261" s="33"/>
      <c r="Q261" s="33"/>
    </row>
    <row r="262" spans="1:17" x14ac:dyDescent="0.2">
      <c r="A262" s="15"/>
      <c r="B262" s="15"/>
      <c r="C262" s="15"/>
      <c r="D262" s="15"/>
      <c r="E262" s="15"/>
      <c r="F262" s="15"/>
      <c r="G262" s="33"/>
      <c r="I262" s="33"/>
      <c r="J262" s="33"/>
      <c r="L262" s="33"/>
      <c r="M262" s="33"/>
      <c r="Q262" s="33"/>
    </row>
    <row r="263" spans="1:17" x14ac:dyDescent="0.2">
      <c r="A263" s="15"/>
      <c r="B263" s="15"/>
      <c r="C263" s="15"/>
      <c r="D263" s="15"/>
      <c r="E263" s="15"/>
      <c r="F263" s="15"/>
      <c r="G263" s="33"/>
      <c r="I263" s="33"/>
      <c r="J263" s="33"/>
      <c r="L263" s="33"/>
      <c r="M263" s="33"/>
      <c r="Q263" s="33"/>
    </row>
    <row r="264" spans="1:17" x14ac:dyDescent="0.2">
      <c r="A264" s="15"/>
      <c r="B264" s="15"/>
      <c r="C264" s="15"/>
      <c r="D264" s="15"/>
      <c r="E264" s="15"/>
      <c r="F264" s="15"/>
      <c r="G264" s="33"/>
      <c r="I264" s="33"/>
      <c r="J264" s="33"/>
      <c r="L264" s="33"/>
      <c r="M264" s="33"/>
      <c r="Q264" s="33"/>
    </row>
    <row r="265" spans="1:17" x14ac:dyDescent="0.2">
      <c r="A265" s="15"/>
      <c r="B265" s="15"/>
      <c r="C265" s="15"/>
      <c r="D265" s="15"/>
      <c r="E265" s="15"/>
      <c r="F265" s="15"/>
      <c r="G265" s="33"/>
      <c r="I265" s="33"/>
      <c r="J265" s="33"/>
      <c r="L265" s="33"/>
      <c r="M265" s="33"/>
      <c r="Q265" s="33"/>
    </row>
    <row r="266" spans="1:17" x14ac:dyDescent="0.2">
      <c r="A266" s="15"/>
      <c r="B266" s="15"/>
      <c r="C266" s="15"/>
      <c r="D266" s="15"/>
      <c r="E266" s="15"/>
      <c r="F266" s="15"/>
      <c r="G266" s="33"/>
      <c r="I266" s="33"/>
      <c r="J266" s="33"/>
      <c r="L266" s="33"/>
      <c r="M266" s="33"/>
      <c r="Q266" s="33"/>
    </row>
    <row r="267" spans="1:17" x14ac:dyDescent="0.2">
      <c r="A267" s="15"/>
      <c r="B267" s="15"/>
      <c r="C267" s="15"/>
      <c r="D267" s="15"/>
      <c r="E267" s="15"/>
      <c r="F267" s="15"/>
      <c r="G267" s="33"/>
      <c r="I267" s="33"/>
      <c r="J267" s="33"/>
      <c r="L267" s="33"/>
      <c r="M267" s="33"/>
      <c r="Q267" s="33"/>
    </row>
    <row r="268" spans="1:17" x14ac:dyDescent="0.2">
      <c r="A268" s="15"/>
      <c r="B268" s="15"/>
      <c r="C268" s="15"/>
      <c r="D268" s="15"/>
      <c r="E268" s="15"/>
      <c r="F268" s="15"/>
      <c r="G268" s="33"/>
      <c r="I268" s="33"/>
      <c r="J268" s="33"/>
      <c r="L268" s="33"/>
      <c r="M268" s="33"/>
      <c r="Q268" s="33"/>
    </row>
    <row r="269" spans="1:17" x14ac:dyDescent="0.2">
      <c r="A269" s="15"/>
      <c r="B269" s="15"/>
      <c r="C269" s="15"/>
      <c r="D269" s="15"/>
      <c r="E269" s="15"/>
      <c r="F269" s="15"/>
      <c r="G269" s="33"/>
      <c r="I269" s="33"/>
      <c r="J269" s="33"/>
      <c r="L269" s="33"/>
      <c r="M269" s="33"/>
      <c r="Q269" s="33"/>
    </row>
    <row r="270" spans="1:17" x14ac:dyDescent="0.2">
      <c r="A270" s="15"/>
      <c r="B270" s="15"/>
      <c r="C270" s="15"/>
      <c r="D270" s="15"/>
      <c r="E270" s="15"/>
      <c r="F270" s="15"/>
      <c r="G270" s="33"/>
      <c r="I270" s="33"/>
      <c r="J270" s="33"/>
      <c r="L270" s="33"/>
      <c r="M270" s="33"/>
      <c r="Q270" s="33"/>
    </row>
    <row r="271" spans="1:17" x14ac:dyDescent="0.2">
      <c r="A271" s="15"/>
      <c r="B271" s="15"/>
      <c r="C271" s="15"/>
      <c r="D271" s="15"/>
      <c r="E271" s="15"/>
      <c r="F271" s="15"/>
      <c r="G271" s="33"/>
      <c r="I271" s="33"/>
      <c r="J271" s="33"/>
      <c r="L271" s="33"/>
      <c r="M271" s="33"/>
      <c r="Q271" s="33"/>
    </row>
    <row r="272" spans="1:17" x14ac:dyDescent="0.2">
      <c r="A272" s="15"/>
      <c r="B272" s="15"/>
      <c r="C272" s="15"/>
      <c r="D272" s="15"/>
      <c r="E272" s="15"/>
      <c r="F272" s="15"/>
      <c r="G272" s="33"/>
      <c r="I272" s="33"/>
      <c r="J272" s="33"/>
      <c r="L272" s="33"/>
      <c r="M272" s="33"/>
      <c r="Q272" s="33"/>
    </row>
    <row r="273" spans="1:17" x14ac:dyDescent="0.2">
      <c r="A273" s="15"/>
      <c r="B273" s="15"/>
      <c r="C273" s="15"/>
      <c r="D273" s="15"/>
      <c r="E273" s="15"/>
      <c r="F273" s="15"/>
      <c r="G273" s="33"/>
      <c r="I273" s="33"/>
      <c r="J273" s="33"/>
      <c r="L273" s="33"/>
      <c r="M273" s="33"/>
      <c r="Q273" s="33"/>
    </row>
    <row r="274" spans="1:17" x14ac:dyDescent="0.2">
      <c r="A274" s="15"/>
      <c r="B274" s="15"/>
      <c r="C274" s="15"/>
      <c r="D274" s="15"/>
      <c r="E274" s="15"/>
      <c r="F274" s="15"/>
      <c r="G274" s="33"/>
      <c r="I274" s="33"/>
      <c r="J274" s="33"/>
      <c r="L274" s="33"/>
      <c r="M274" s="33"/>
      <c r="Q274" s="33"/>
    </row>
    <row r="275" spans="1:17" x14ac:dyDescent="0.2">
      <c r="A275" s="15"/>
      <c r="B275" s="15"/>
      <c r="C275" s="15"/>
      <c r="D275" s="15"/>
      <c r="E275" s="15"/>
      <c r="F275" s="15"/>
      <c r="G275" s="33"/>
      <c r="I275" s="33"/>
      <c r="J275" s="33"/>
      <c r="L275" s="33"/>
      <c r="M275" s="33"/>
      <c r="Q275" s="33"/>
    </row>
    <row r="276" spans="1:17" x14ac:dyDescent="0.2">
      <c r="A276" s="15"/>
      <c r="B276" s="15"/>
      <c r="C276" s="15"/>
      <c r="D276" s="15"/>
      <c r="E276" s="15"/>
      <c r="F276" s="15"/>
      <c r="G276" s="33"/>
      <c r="I276" s="33"/>
      <c r="J276" s="33"/>
      <c r="L276" s="33"/>
      <c r="M276" s="33"/>
      <c r="Q276" s="33"/>
    </row>
    <row r="277" spans="1:17" x14ac:dyDescent="0.2">
      <c r="A277" s="15"/>
      <c r="B277" s="15"/>
      <c r="C277" s="15"/>
      <c r="D277" s="15"/>
      <c r="E277" s="15"/>
      <c r="F277" s="15"/>
      <c r="G277" s="33"/>
      <c r="I277" s="33"/>
      <c r="J277" s="33"/>
      <c r="L277" s="33"/>
      <c r="M277" s="33"/>
      <c r="Q277" s="33"/>
    </row>
    <row r="278" spans="1:17" x14ac:dyDescent="0.2">
      <c r="A278" s="15"/>
      <c r="B278" s="15"/>
      <c r="C278" s="15"/>
      <c r="D278" s="15"/>
      <c r="E278" s="15"/>
      <c r="F278" s="15"/>
      <c r="G278" s="33"/>
      <c r="I278" s="33"/>
      <c r="J278" s="33"/>
      <c r="L278" s="33"/>
      <c r="M278" s="33"/>
      <c r="Q278" s="33"/>
    </row>
    <row r="279" spans="1:17" x14ac:dyDescent="0.2">
      <c r="A279" s="15"/>
      <c r="B279" s="15"/>
      <c r="C279" s="15"/>
      <c r="D279" s="15"/>
      <c r="E279" s="15"/>
      <c r="F279" s="15"/>
      <c r="G279" s="33"/>
      <c r="I279" s="33"/>
      <c r="J279" s="33"/>
      <c r="L279" s="33"/>
      <c r="M279" s="33"/>
      <c r="Q279" s="33"/>
    </row>
    <row r="280" spans="1:17" x14ac:dyDescent="0.2">
      <c r="A280" s="15"/>
      <c r="B280" s="15"/>
      <c r="C280" s="15"/>
      <c r="D280" s="15"/>
      <c r="E280" s="15"/>
      <c r="F280" s="15"/>
      <c r="G280" s="33"/>
      <c r="I280" s="33"/>
      <c r="J280" s="33"/>
      <c r="L280" s="33"/>
      <c r="M280" s="33"/>
      <c r="Q280" s="33"/>
    </row>
    <row r="281" spans="1:17" x14ac:dyDescent="0.2">
      <c r="A281" s="15"/>
      <c r="B281" s="15"/>
      <c r="C281" s="15"/>
      <c r="D281" s="15"/>
      <c r="E281" s="15"/>
      <c r="F281" s="15"/>
      <c r="G281" s="33"/>
      <c r="I281" s="33"/>
      <c r="J281" s="33"/>
      <c r="L281" s="33"/>
      <c r="M281" s="33"/>
      <c r="Q281" s="33"/>
    </row>
    <row r="282" spans="1:17" x14ac:dyDescent="0.2">
      <c r="A282" s="15"/>
      <c r="B282" s="15"/>
      <c r="C282" s="15"/>
      <c r="D282" s="15"/>
      <c r="E282" s="15"/>
      <c r="F282" s="15"/>
      <c r="G282" s="33"/>
      <c r="I282" s="33"/>
      <c r="J282" s="33"/>
      <c r="L282" s="33"/>
      <c r="M282" s="33"/>
      <c r="Q282" s="33"/>
    </row>
    <row r="283" spans="1:17" x14ac:dyDescent="0.2">
      <c r="A283" s="15"/>
      <c r="B283" s="15"/>
      <c r="C283" s="15"/>
      <c r="D283" s="15"/>
      <c r="E283" s="15"/>
      <c r="F283" s="15"/>
      <c r="G283" s="33"/>
      <c r="I283" s="33"/>
      <c r="J283" s="33"/>
      <c r="L283" s="33"/>
      <c r="M283" s="33"/>
      <c r="Q283" s="33"/>
    </row>
    <row r="284" spans="1:17" x14ac:dyDescent="0.2">
      <c r="A284" s="15"/>
      <c r="B284" s="15"/>
      <c r="C284" s="15"/>
      <c r="D284" s="15"/>
      <c r="E284" s="15"/>
      <c r="F284" s="15"/>
      <c r="G284" s="33"/>
      <c r="I284" s="33"/>
      <c r="J284" s="33"/>
      <c r="L284" s="33"/>
      <c r="M284" s="33"/>
      <c r="Q284" s="33"/>
    </row>
    <row r="285" spans="1:17" x14ac:dyDescent="0.2">
      <c r="A285" s="15"/>
      <c r="B285" s="15"/>
      <c r="C285" s="15"/>
      <c r="D285" s="15"/>
      <c r="E285" s="15"/>
      <c r="F285" s="15"/>
      <c r="G285" s="33"/>
      <c r="I285" s="33"/>
      <c r="J285" s="33"/>
      <c r="L285" s="33"/>
      <c r="M285" s="33"/>
      <c r="Q285" s="33"/>
    </row>
    <row r="286" spans="1:17" x14ac:dyDescent="0.2">
      <c r="A286" s="15"/>
      <c r="B286" s="15"/>
      <c r="C286" s="15"/>
      <c r="D286" s="15"/>
      <c r="E286" s="15"/>
      <c r="F286" s="15"/>
      <c r="G286" s="33"/>
      <c r="I286" s="33"/>
      <c r="J286" s="33"/>
      <c r="L286" s="33"/>
      <c r="M286" s="33"/>
      <c r="Q286" s="33"/>
    </row>
    <row r="287" spans="1:17" x14ac:dyDescent="0.2">
      <c r="A287" s="15"/>
      <c r="B287" s="15"/>
      <c r="C287" s="15"/>
      <c r="D287" s="15"/>
      <c r="E287" s="15"/>
      <c r="F287" s="15"/>
      <c r="G287" s="33"/>
      <c r="I287" s="33"/>
      <c r="J287" s="33"/>
      <c r="L287" s="33"/>
      <c r="M287" s="33"/>
      <c r="Q287" s="33"/>
    </row>
    <row r="288" spans="1:17" x14ac:dyDescent="0.2">
      <c r="A288" s="15"/>
      <c r="B288" s="15"/>
      <c r="C288" s="15"/>
      <c r="D288" s="15"/>
      <c r="E288" s="15"/>
      <c r="F288" s="15"/>
      <c r="G288" s="33"/>
      <c r="I288" s="33"/>
      <c r="J288" s="33"/>
      <c r="L288" s="33"/>
      <c r="M288" s="33"/>
      <c r="Q288" s="33"/>
    </row>
    <row r="289" spans="1:17" x14ac:dyDescent="0.2">
      <c r="A289" s="15"/>
      <c r="B289" s="15"/>
      <c r="C289" s="15"/>
      <c r="D289" s="15"/>
      <c r="E289" s="15"/>
      <c r="F289" s="15"/>
      <c r="G289" s="33"/>
      <c r="I289" s="33"/>
      <c r="J289" s="33"/>
      <c r="L289" s="33"/>
      <c r="M289" s="33"/>
      <c r="Q289" s="33"/>
    </row>
    <row r="290" spans="1:17" x14ac:dyDescent="0.2">
      <c r="A290" s="15"/>
      <c r="B290" s="15"/>
      <c r="C290" s="15"/>
      <c r="D290" s="15"/>
      <c r="E290" s="15"/>
      <c r="F290" s="15"/>
      <c r="G290" s="33"/>
      <c r="I290" s="33"/>
      <c r="J290" s="33"/>
      <c r="L290" s="33"/>
      <c r="M290" s="33"/>
      <c r="Q290" s="33"/>
    </row>
    <row r="291" spans="1:17" x14ac:dyDescent="0.2">
      <c r="A291" s="15"/>
      <c r="B291" s="15"/>
      <c r="C291" s="15"/>
      <c r="D291" s="15"/>
      <c r="E291" s="15"/>
      <c r="F291" s="15"/>
      <c r="G291" s="33"/>
      <c r="I291" s="33"/>
      <c r="J291" s="33"/>
      <c r="L291" s="33"/>
      <c r="M291" s="33"/>
      <c r="Q291" s="33"/>
    </row>
    <row r="292" spans="1:17" x14ac:dyDescent="0.2">
      <c r="A292" s="15"/>
      <c r="B292" s="15"/>
      <c r="C292" s="15"/>
      <c r="D292" s="15"/>
      <c r="E292" s="15"/>
      <c r="F292" s="15"/>
      <c r="G292" s="33"/>
      <c r="I292" s="33"/>
      <c r="J292" s="33"/>
      <c r="L292" s="33"/>
      <c r="M292" s="33"/>
      <c r="Q292" s="33"/>
    </row>
    <row r="293" spans="1:17" x14ac:dyDescent="0.2">
      <c r="A293" s="15"/>
      <c r="B293" s="15"/>
      <c r="C293" s="15"/>
      <c r="D293" s="15"/>
      <c r="E293" s="15"/>
      <c r="F293" s="15"/>
      <c r="G293" s="33"/>
      <c r="I293" s="33"/>
      <c r="J293" s="33"/>
      <c r="L293" s="33"/>
      <c r="M293" s="33"/>
      <c r="Q293" s="33"/>
    </row>
    <row r="294" spans="1:17" x14ac:dyDescent="0.2">
      <c r="A294" s="15"/>
      <c r="B294" s="15"/>
      <c r="C294" s="15"/>
      <c r="D294" s="15"/>
      <c r="E294" s="15"/>
      <c r="F294" s="15"/>
      <c r="G294" s="33"/>
      <c r="I294" s="33"/>
      <c r="J294" s="33"/>
      <c r="L294" s="33"/>
      <c r="M294" s="33"/>
      <c r="Q294" s="33"/>
    </row>
    <row r="295" spans="1:17" x14ac:dyDescent="0.2">
      <c r="A295" s="15"/>
      <c r="B295" s="15"/>
      <c r="C295" s="15"/>
      <c r="D295" s="15"/>
      <c r="E295" s="15"/>
      <c r="F295" s="15"/>
      <c r="G295" s="33"/>
      <c r="I295" s="33"/>
      <c r="J295" s="33"/>
      <c r="L295" s="33"/>
      <c r="M295" s="33"/>
      <c r="Q295" s="33"/>
    </row>
    <row r="296" spans="1:17" x14ac:dyDescent="0.2">
      <c r="A296" s="15"/>
      <c r="B296" s="15"/>
      <c r="C296" s="15"/>
      <c r="D296" s="15"/>
      <c r="E296" s="15"/>
      <c r="F296" s="15"/>
      <c r="G296" s="33"/>
      <c r="I296" s="33"/>
      <c r="J296" s="33"/>
      <c r="L296" s="33"/>
      <c r="M296" s="33"/>
      <c r="Q296" s="33"/>
    </row>
    <row r="297" spans="1:17" x14ac:dyDescent="0.2">
      <c r="A297" s="15"/>
      <c r="B297" s="15"/>
      <c r="C297" s="15"/>
      <c r="D297" s="15"/>
      <c r="E297" s="15"/>
      <c r="F297" s="15"/>
      <c r="G297" s="33"/>
      <c r="I297" s="33"/>
      <c r="J297" s="33"/>
      <c r="L297" s="33"/>
      <c r="M297" s="33"/>
      <c r="Q297" s="33"/>
    </row>
    <row r="298" spans="1:17" x14ac:dyDescent="0.2">
      <c r="A298" s="15"/>
      <c r="B298" s="15"/>
      <c r="C298" s="15"/>
      <c r="D298" s="15"/>
      <c r="E298" s="15"/>
      <c r="F298" s="15"/>
      <c r="G298" s="33"/>
      <c r="I298" s="33"/>
      <c r="J298" s="33"/>
      <c r="L298" s="33"/>
      <c r="M298" s="33"/>
      <c r="Q298" s="33"/>
    </row>
    <row r="299" spans="1:17" x14ac:dyDescent="0.2">
      <c r="A299" s="15"/>
      <c r="B299" s="15"/>
      <c r="C299" s="15"/>
      <c r="D299" s="15"/>
      <c r="E299" s="15"/>
      <c r="F299" s="15"/>
      <c r="G299" s="33"/>
      <c r="I299" s="33"/>
      <c r="J299" s="33"/>
      <c r="L299" s="33"/>
      <c r="M299" s="33"/>
      <c r="Q299" s="33"/>
    </row>
    <row r="300" spans="1:17" x14ac:dyDescent="0.2">
      <c r="A300" s="15"/>
      <c r="B300" s="15"/>
      <c r="C300" s="15"/>
      <c r="D300" s="15"/>
      <c r="E300" s="15"/>
      <c r="F300" s="15"/>
      <c r="G300" s="33"/>
      <c r="I300" s="33"/>
      <c r="J300" s="33"/>
      <c r="L300" s="33"/>
      <c r="M300" s="33"/>
      <c r="Q300" s="33"/>
    </row>
    <row r="301" spans="1:17" x14ac:dyDescent="0.2">
      <c r="A301" s="15"/>
      <c r="B301" s="15"/>
      <c r="C301" s="15"/>
      <c r="D301" s="15"/>
      <c r="E301" s="15"/>
      <c r="F301" s="15"/>
      <c r="G301" s="33"/>
      <c r="I301" s="33"/>
      <c r="J301" s="33"/>
      <c r="L301" s="33"/>
      <c r="M301" s="33"/>
      <c r="Q301" s="33"/>
    </row>
    <row r="302" spans="1:17" x14ac:dyDescent="0.2">
      <c r="A302" s="15"/>
      <c r="B302" s="15"/>
      <c r="C302" s="15"/>
      <c r="D302" s="15"/>
      <c r="E302" s="15"/>
      <c r="F302" s="15"/>
      <c r="G302" s="33"/>
      <c r="I302" s="33"/>
      <c r="J302" s="33"/>
      <c r="L302" s="33"/>
      <c r="M302" s="33"/>
      <c r="Q302" s="33"/>
    </row>
    <row r="303" spans="1:17" x14ac:dyDescent="0.2">
      <c r="A303" s="15"/>
      <c r="B303" s="15"/>
      <c r="C303" s="15"/>
      <c r="D303" s="15"/>
      <c r="E303" s="15"/>
      <c r="F303" s="15"/>
      <c r="G303" s="33"/>
      <c r="I303" s="33"/>
      <c r="J303" s="33"/>
      <c r="L303" s="33"/>
      <c r="M303" s="33"/>
      <c r="Q303" s="33"/>
    </row>
    <row r="304" spans="1:17" x14ac:dyDescent="0.2">
      <c r="A304" s="15"/>
      <c r="B304" s="15"/>
      <c r="C304" s="15"/>
      <c r="D304" s="15"/>
      <c r="E304" s="15"/>
      <c r="F304" s="15"/>
      <c r="G304" s="33"/>
      <c r="I304" s="33"/>
      <c r="J304" s="33"/>
      <c r="L304" s="33"/>
      <c r="M304" s="33"/>
      <c r="Q304" s="33"/>
    </row>
    <row r="305" spans="1:17" x14ac:dyDescent="0.2">
      <c r="A305" s="15"/>
      <c r="B305" s="15"/>
      <c r="C305" s="15"/>
      <c r="D305" s="15"/>
      <c r="E305" s="15"/>
      <c r="F305" s="15"/>
      <c r="G305" s="33"/>
      <c r="I305" s="33"/>
      <c r="J305" s="33"/>
      <c r="L305" s="33"/>
      <c r="M305" s="33"/>
      <c r="Q305" s="33"/>
    </row>
    <row r="306" spans="1:17" x14ac:dyDescent="0.2">
      <c r="A306" s="15"/>
      <c r="B306" s="15"/>
      <c r="C306" s="15"/>
      <c r="D306" s="15"/>
      <c r="E306" s="15"/>
      <c r="F306" s="15"/>
      <c r="G306" s="33"/>
      <c r="I306" s="33"/>
      <c r="J306" s="33"/>
      <c r="L306" s="33"/>
      <c r="M306" s="33"/>
      <c r="Q306" s="33"/>
    </row>
    <row r="307" spans="1:17" x14ac:dyDescent="0.2">
      <c r="A307" s="15"/>
      <c r="B307" s="15"/>
      <c r="C307" s="15"/>
      <c r="D307" s="15"/>
      <c r="E307" s="15"/>
      <c r="F307" s="15"/>
      <c r="G307" s="33"/>
      <c r="I307" s="33"/>
      <c r="J307" s="33"/>
      <c r="L307" s="33"/>
      <c r="M307" s="33"/>
      <c r="Q307" s="33"/>
    </row>
    <row r="308" spans="1:17" x14ac:dyDescent="0.2">
      <c r="A308" s="15"/>
      <c r="B308" s="15"/>
      <c r="C308" s="15"/>
      <c r="D308" s="15"/>
      <c r="E308" s="15"/>
      <c r="F308" s="15"/>
      <c r="G308" s="33"/>
      <c r="I308" s="33"/>
      <c r="J308" s="33"/>
      <c r="L308" s="33"/>
      <c r="M308" s="33"/>
      <c r="Q308" s="33"/>
    </row>
    <row r="309" spans="1:17" x14ac:dyDescent="0.2">
      <c r="A309" s="15"/>
      <c r="B309" s="15"/>
      <c r="C309" s="15"/>
      <c r="D309" s="15"/>
      <c r="E309" s="15"/>
      <c r="F309" s="15"/>
      <c r="G309" s="33"/>
      <c r="I309" s="33"/>
      <c r="J309" s="33"/>
      <c r="L309" s="33"/>
      <c r="M309" s="33"/>
      <c r="Q309" s="33"/>
    </row>
    <row r="310" spans="1:17" x14ac:dyDescent="0.2">
      <c r="A310" s="15"/>
      <c r="B310" s="15"/>
      <c r="C310" s="15"/>
      <c r="D310" s="15"/>
      <c r="E310" s="15"/>
      <c r="F310" s="15"/>
      <c r="G310" s="33"/>
      <c r="I310" s="33"/>
      <c r="J310" s="33"/>
      <c r="L310" s="33"/>
      <c r="M310" s="33"/>
      <c r="Q310" s="33"/>
    </row>
    <row r="311" spans="1:17" x14ac:dyDescent="0.2">
      <c r="A311" s="15"/>
      <c r="B311" s="15"/>
      <c r="C311" s="15"/>
      <c r="D311" s="15"/>
      <c r="E311" s="15"/>
      <c r="F311" s="15"/>
      <c r="G311" s="33"/>
      <c r="I311" s="33"/>
      <c r="J311" s="33"/>
      <c r="L311" s="33"/>
      <c r="M311" s="33"/>
      <c r="Q311" s="33"/>
    </row>
    <row r="312" spans="1:17" x14ac:dyDescent="0.2">
      <c r="A312" s="15"/>
      <c r="B312" s="15"/>
      <c r="C312" s="15"/>
      <c r="D312" s="15"/>
      <c r="E312" s="15"/>
      <c r="F312" s="15"/>
      <c r="G312" s="33"/>
      <c r="I312" s="33"/>
      <c r="J312" s="33"/>
      <c r="L312" s="33"/>
      <c r="M312" s="33"/>
      <c r="Q312" s="33"/>
    </row>
    <row r="313" spans="1:17" x14ac:dyDescent="0.2">
      <c r="A313" s="15"/>
      <c r="B313" s="15"/>
      <c r="C313" s="15"/>
      <c r="D313" s="15"/>
      <c r="E313" s="15"/>
      <c r="F313" s="15"/>
      <c r="G313" s="33"/>
      <c r="I313" s="33"/>
      <c r="J313" s="33"/>
      <c r="L313" s="33"/>
      <c r="M313" s="33"/>
      <c r="Q313" s="33"/>
    </row>
    <row r="314" spans="1:17" x14ac:dyDescent="0.2">
      <c r="A314" s="15"/>
      <c r="B314" s="15"/>
      <c r="C314" s="15"/>
      <c r="D314" s="15"/>
      <c r="E314" s="15"/>
      <c r="F314" s="15"/>
      <c r="G314" s="33"/>
      <c r="I314" s="33"/>
      <c r="J314" s="33"/>
      <c r="L314" s="33"/>
      <c r="M314" s="33"/>
      <c r="Q314" s="33"/>
    </row>
    <row r="315" spans="1:17" x14ac:dyDescent="0.2">
      <c r="A315" s="15"/>
      <c r="B315" s="15"/>
      <c r="C315" s="15"/>
      <c r="D315" s="15"/>
      <c r="E315" s="15"/>
      <c r="F315" s="15"/>
      <c r="G315" s="33"/>
      <c r="I315" s="33"/>
      <c r="J315" s="33"/>
      <c r="L315" s="33"/>
      <c r="M315" s="33"/>
      <c r="Q315" s="33"/>
    </row>
    <row r="316" spans="1:17" x14ac:dyDescent="0.2">
      <c r="A316" s="15"/>
      <c r="B316" s="15"/>
      <c r="C316" s="15"/>
      <c r="D316" s="15"/>
      <c r="E316" s="15"/>
      <c r="F316" s="15"/>
      <c r="G316" s="33"/>
      <c r="I316" s="33"/>
      <c r="J316" s="33"/>
      <c r="L316" s="33"/>
      <c r="M316" s="33"/>
      <c r="Q316" s="33"/>
    </row>
    <row r="317" spans="1:17" x14ac:dyDescent="0.2">
      <c r="A317" s="15"/>
      <c r="B317" s="15"/>
      <c r="C317" s="15"/>
      <c r="D317" s="15"/>
      <c r="E317" s="15"/>
      <c r="F317" s="15"/>
      <c r="G317" s="33"/>
      <c r="I317" s="33"/>
      <c r="J317" s="33"/>
      <c r="L317" s="33"/>
      <c r="M317" s="33"/>
      <c r="Q317" s="33"/>
    </row>
    <row r="318" spans="1:17" x14ac:dyDescent="0.2">
      <c r="A318" s="15"/>
      <c r="B318" s="15"/>
      <c r="C318" s="15"/>
      <c r="D318" s="15"/>
      <c r="E318" s="15"/>
      <c r="F318" s="15"/>
      <c r="G318" s="33"/>
      <c r="I318" s="33"/>
      <c r="J318" s="33"/>
      <c r="L318" s="33"/>
      <c r="M318" s="33"/>
      <c r="Q318" s="33"/>
    </row>
    <row r="319" spans="1:17" x14ac:dyDescent="0.2">
      <c r="A319" s="15"/>
      <c r="B319" s="15"/>
      <c r="C319" s="15"/>
      <c r="D319" s="15"/>
      <c r="E319" s="15"/>
      <c r="F319" s="15"/>
      <c r="G319" s="33"/>
      <c r="I319" s="33"/>
      <c r="J319" s="33"/>
      <c r="L319" s="33"/>
      <c r="M319" s="33"/>
      <c r="Q319" s="33"/>
    </row>
    <row r="320" spans="1:17" x14ac:dyDescent="0.2">
      <c r="A320" s="15"/>
      <c r="B320" s="15"/>
      <c r="C320" s="15"/>
      <c r="D320" s="15"/>
      <c r="E320" s="15"/>
      <c r="F320" s="15"/>
      <c r="G320" s="33"/>
      <c r="I320" s="33"/>
      <c r="J320" s="33"/>
      <c r="Q320" s="33"/>
    </row>
    <row r="321" spans="1:17" x14ac:dyDescent="0.2">
      <c r="A321" s="15"/>
      <c r="B321" s="15"/>
      <c r="C321" s="15"/>
      <c r="D321" s="15"/>
      <c r="E321" s="15"/>
      <c r="F321" s="15"/>
      <c r="G321" s="33"/>
      <c r="I321" s="33"/>
      <c r="J321" s="33"/>
      <c r="L321" s="33"/>
      <c r="M321" s="33"/>
      <c r="Q321" s="33"/>
    </row>
    <row r="322" spans="1:17" x14ac:dyDescent="0.2">
      <c r="A322" s="15"/>
      <c r="B322" s="15"/>
      <c r="C322" s="15"/>
      <c r="D322" s="15"/>
      <c r="E322" s="15"/>
      <c r="F322" s="15"/>
      <c r="G322" s="33"/>
      <c r="I322" s="33"/>
      <c r="J322" s="33"/>
      <c r="L322" s="33"/>
      <c r="M322" s="33"/>
      <c r="Q322" s="33"/>
    </row>
    <row r="323" spans="1:17" x14ac:dyDescent="0.2">
      <c r="A323" s="15"/>
      <c r="B323" s="15"/>
      <c r="C323" s="15"/>
      <c r="D323" s="15"/>
      <c r="E323" s="15"/>
      <c r="F323" s="15"/>
      <c r="G323" s="33"/>
      <c r="I323" s="33"/>
      <c r="J323" s="33"/>
      <c r="L323" s="33"/>
      <c r="M323" s="33"/>
      <c r="Q323" s="33"/>
    </row>
    <row r="324" spans="1:17" x14ac:dyDescent="0.2">
      <c r="A324" s="15"/>
      <c r="B324" s="15"/>
      <c r="C324" s="15"/>
      <c r="D324" s="15"/>
      <c r="E324" s="15"/>
      <c r="F324" s="15"/>
      <c r="G324" s="33"/>
      <c r="I324" s="33"/>
      <c r="J324" s="33"/>
      <c r="L324" s="33"/>
      <c r="M324" s="33"/>
      <c r="Q324" s="33"/>
    </row>
    <row r="325" spans="1:17" x14ac:dyDescent="0.2">
      <c r="A325" s="15"/>
      <c r="B325" s="15"/>
      <c r="C325" s="15"/>
      <c r="D325" s="15"/>
      <c r="E325" s="15"/>
      <c r="F325" s="15"/>
      <c r="G325" s="33"/>
      <c r="I325" s="33"/>
      <c r="J325" s="33"/>
      <c r="L325" s="33"/>
      <c r="M325" s="33"/>
      <c r="Q325" s="33"/>
    </row>
    <row r="326" spans="1:17" x14ac:dyDescent="0.2">
      <c r="A326" s="15"/>
      <c r="B326" s="15"/>
      <c r="C326" s="15"/>
      <c r="D326" s="15"/>
      <c r="E326" s="15"/>
      <c r="F326" s="15"/>
      <c r="G326" s="33"/>
      <c r="I326" s="33"/>
      <c r="J326" s="33"/>
      <c r="L326" s="33"/>
      <c r="M326" s="33"/>
      <c r="Q326" s="33"/>
    </row>
    <row r="327" spans="1:17" x14ac:dyDescent="0.2">
      <c r="A327" s="15"/>
      <c r="B327" s="15"/>
      <c r="C327" s="15"/>
      <c r="D327" s="15"/>
      <c r="E327" s="15"/>
      <c r="F327" s="15"/>
      <c r="G327" s="33"/>
      <c r="I327" s="33"/>
      <c r="J327" s="33"/>
      <c r="L327" s="33"/>
      <c r="M327" s="33"/>
      <c r="Q327" s="33"/>
    </row>
    <row r="328" spans="1:17" x14ac:dyDescent="0.2">
      <c r="A328" s="15"/>
      <c r="B328" s="15"/>
      <c r="C328" s="15"/>
      <c r="D328" s="15"/>
      <c r="E328" s="15"/>
      <c r="F328" s="15"/>
      <c r="G328" s="33"/>
      <c r="I328" s="33"/>
      <c r="J328" s="33"/>
      <c r="L328" s="33"/>
      <c r="M328" s="33"/>
      <c r="Q328" s="33"/>
    </row>
    <row r="329" spans="1:17" x14ac:dyDescent="0.2">
      <c r="A329" s="15"/>
      <c r="B329" s="15"/>
      <c r="C329" s="15"/>
      <c r="D329" s="15"/>
      <c r="E329" s="15"/>
      <c r="F329" s="15"/>
      <c r="G329" s="33"/>
      <c r="I329" s="33"/>
      <c r="J329" s="33"/>
      <c r="L329" s="33"/>
      <c r="M329" s="33"/>
      <c r="Q329" s="33"/>
    </row>
    <row r="330" spans="1:17" x14ac:dyDescent="0.2">
      <c r="A330" s="15"/>
      <c r="B330" s="15"/>
      <c r="C330" s="15"/>
      <c r="D330" s="15"/>
      <c r="E330" s="15"/>
      <c r="F330" s="15"/>
      <c r="G330" s="33"/>
      <c r="I330" s="33"/>
      <c r="J330" s="33"/>
      <c r="L330" s="33"/>
      <c r="M330" s="33"/>
      <c r="Q330" s="33"/>
    </row>
    <row r="331" spans="1:17" x14ac:dyDescent="0.2">
      <c r="A331" s="15"/>
      <c r="B331" s="15"/>
      <c r="C331" s="15"/>
      <c r="D331" s="15"/>
      <c r="E331" s="15"/>
      <c r="F331" s="15"/>
      <c r="G331" s="33"/>
      <c r="I331" s="33"/>
      <c r="J331" s="33"/>
      <c r="L331" s="33"/>
      <c r="M331" s="33"/>
      <c r="Q331" s="33"/>
    </row>
    <row r="332" spans="1:17" x14ac:dyDescent="0.2">
      <c r="A332" s="15"/>
      <c r="B332" s="15"/>
      <c r="C332" s="15"/>
      <c r="D332" s="15"/>
      <c r="E332" s="15"/>
      <c r="F332" s="15"/>
      <c r="G332" s="33"/>
      <c r="I332" s="33"/>
      <c r="J332" s="33"/>
      <c r="L332" s="33"/>
      <c r="M332" s="33"/>
      <c r="Q332" s="33"/>
    </row>
    <row r="333" spans="1:17" x14ac:dyDescent="0.2">
      <c r="A333" s="15"/>
      <c r="B333" s="15"/>
      <c r="C333" s="15"/>
      <c r="D333" s="15"/>
      <c r="E333" s="15"/>
      <c r="F333" s="15"/>
      <c r="G333" s="33"/>
      <c r="I333" s="33"/>
      <c r="J333" s="33"/>
      <c r="L333" s="33"/>
      <c r="M333" s="33"/>
      <c r="Q333" s="33"/>
    </row>
    <row r="334" spans="1:17" x14ac:dyDescent="0.2">
      <c r="A334" s="15"/>
      <c r="B334" s="15"/>
      <c r="C334" s="15"/>
      <c r="D334" s="15"/>
      <c r="E334" s="15"/>
      <c r="F334" s="15"/>
      <c r="G334" s="33"/>
      <c r="I334" s="33"/>
      <c r="J334" s="33"/>
      <c r="L334" s="33"/>
      <c r="M334" s="33"/>
      <c r="Q334" s="33"/>
    </row>
    <row r="335" spans="1:17" x14ac:dyDescent="0.2">
      <c r="A335" s="15"/>
      <c r="B335" s="15"/>
      <c r="C335" s="15"/>
      <c r="D335" s="15"/>
      <c r="E335" s="15"/>
      <c r="F335" s="15"/>
      <c r="G335" s="33"/>
      <c r="I335" s="33"/>
      <c r="J335" s="33"/>
      <c r="L335" s="33"/>
      <c r="M335" s="33"/>
      <c r="Q335" s="33"/>
    </row>
    <row r="336" spans="1:17" x14ac:dyDescent="0.2">
      <c r="A336" s="15"/>
      <c r="B336" s="15"/>
      <c r="C336" s="15"/>
      <c r="D336" s="15"/>
      <c r="E336" s="15"/>
      <c r="F336" s="15"/>
      <c r="G336" s="33"/>
      <c r="I336" s="33"/>
      <c r="J336" s="33"/>
      <c r="L336" s="33"/>
      <c r="M336" s="33"/>
      <c r="Q336" s="33"/>
    </row>
    <row r="337" spans="1:17" x14ac:dyDescent="0.2">
      <c r="A337" s="15"/>
      <c r="B337" s="15"/>
      <c r="C337" s="15"/>
      <c r="D337" s="15"/>
      <c r="E337" s="15"/>
      <c r="F337" s="15"/>
      <c r="G337" s="33"/>
      <c r="I337" s="33"/>
      <c r="J337" s="33"/>
      <c r="L337" s="33"/>
      <c r="M337" s="33"/>
      <c r="Q337" s="33"/>
    </row>
    <row r="338" spans="1:17" x14ac:dyDescent="0.2">
      <c r="A338" s="15"/>
      <c r="B338" s="15"/>
      <c r="C338" s="15"/>
      <c r="D338" s="15"/>
      <c r="E338" s="15"/>
      <c r="F338" s="15"/>
      <c r="G338" s="33"/>
      <c r="I338" s="33"/>
      <c r="J338" s="33"/>
      <c r="L338" s="33"/>
      <c r="M338" s="33"/>
      <c r="Q338" s="33"/>
    </row>
    <row r="339" spans="1:17" x14ac:dyDescent="0.2">
      <c r="A339" s="15"/>
      <c r="B339" s="15"/>
      <c r="C339" s="15"/>
      <c r="D339" s="15"/>
      <c r="E339" s="15"/>
      <c r="F339" s="15"/>
      <c r="G339" s="33"/>
      <c r="I339" s="33"/>
      <c r="J339" s="33"/>
      <c r="L339" s="33"/>
      <c r="M339" s="33"/>
      <c r="Q339" s="33"/>
    </row>
    <row r="340" spans="1:17" x14ac:dyDescent="0.2">
      <c r="A340" s="15"/>
      <c r="B340" s="15"/>
      <c r="C340" s="15"/>
      <c r="D340" s="15"/>
      <c r="E340" s="15"/>
      <c r="F340" s="15"/>
      <c r="G340" s="33"/>
      <c r="I340" s="33"/>
      <c r="J340" s="33"/>
      <c r="L340" s="33"/>
      <c r="M340" s="33"/>
      <c r="Q340" s="33"/>
    </row>
    <row r="341" spans="1:17" x14ac:dyDescent="0.2">
      <c r="A341" s="15"/>
      <c r="B341" s="15"/>
      <c r="C341" s="15"/>
      <c r="D341" s="15"/>
      <c r="E341" s="15"/>
      <c r="F341" s="15"/>
      <c r="G341" s="33"/>
      <c r="I341" s="33"/>
      <c r="J341" s="33"/>
      <c r="L341" s="33"/>
      <c r="M341" s="33"/>
      <c r="Q341" s="33"/>
    </row>
    <row r="342" spans="1:17" x14ac:dyDescent="0.2">
      <c r="A342" s="15"/>
      <c r="B342" s="15"/>
      <c r="C342" s="15"/>
      <c r="D342" s="15"/>
      <c r="E342" s="15"/>
      <c r="F342" s="15"/>
      <c r="G342" s="33"/>
      <c r="I342" s="33"/>
      <c r="J342" s="33"/>
      <c r="L342" s="33"/>
      <c r="M342" s="33"/>
      <c r="Q342" s="33"/>
    </row>
    <row r="343" spans="1:17" x14ac:dyDescent="0.2">
      <c r="A343" s="15"/>
      <c r="B343" s="15"/>
      <c r="C343" s="15"/>
      <c r="D343" s="15"/>
      <c r="E343" s="15"/>
      <c r="F343" s="15"/>
      <c r="G343" s="33"/>
      <c r="I343" s="33"/>
      <c r="J343" s="33"/>
      <c r="L343" s="33"/>
      <c r="M343" s="33"/>
      <c r="Q343" s="33"/>
    </row>
    <row r="344" spans="1:17" x14ac:dyDescent="0.2">
      <c r="A344" s="15"/>
      <c r="B344" s="15"/>
      <c r="C344" s="15"/>
      <c r="D344" s="15"/>
      <c r="E344" s="15"/>
      <c r="F344" s="15"/>
      <c r="G344" s="33"/>
      <c r="I344" s="33"/>
      <c r="J344" s="33"/>
      <c r="L344" s="33"/>
      <c r="M344" s="33"/>
      <c r="Q344" s="33"/>
    </row>
    <row r="345" spans="1:17" x14ac:dyDescent="0.2">
      <c r="A345" s="15"/>
      <c r="B345" s="15"/>
      <c r="C345" s="15"/>
      <c r="D345" s="15"/>
      <c r="E345" s="15"/>
      <c r="F345" s="15"/>
      <c r="G345" s="33"/>
      <c r="I345" s="33"/>
      <c r="J345" s="33"/>
      <c r="L345" s="33"/>
      <c r="M345" s="33"/>
      <c r="Q345" s="33"/>
    </row>
    <row r="346" spans="1:17" x14ac:dyDescent="0.2">
      <c r="A346" s="15"/>
      <c r="B346" s="15"/>
      <c r="C346" s="15"/>
      <c r="D346" s="15"/>
      <c r="E346" s="15"/>
      <c r="F346" s="15"/>
      <c r="G346" s="33"/>
      <c r="I346" s="33"/>
      <c r="J346" s="33"/>
      <c r="L346" s="33"/>
      <c r="M346" s="33"/>
      <c r="Q346" s="33"/>
    </row>
    <row r="347" spans="1:17" x14ac:dyDescent="0.2">
      <c r="A347" s="15"/>
      <c r="B347" s="15"/>
      <c r="C347" s="15"/>
      <c r="D347" s="15"/>
      <c r="E347" s="15"/>
      <c r="F347" s="15"/>
      <c r="G347" s="33"/>
      <c r="I347" s="33"/>
      <c r="J347" s="33"/>
      <c r="L347" s="33"/>
      <c r="M347" s="33"/>
      <c r="Q347" s="33"/>
    </row>
    <row r="348" spans="1:17" x14ac:dyDescent="0.2">
      <c r="A348" s="15"/>
      <c r="B348" s="15"/>
      <c r="C348" s="15"/>
      <c r="D348" s="15"/>
      <c r="E348" s="15"/>
      <c r="F348" s="15"/>
      <c r="G348" s="33"/>
      <c r="I348" s="33"/>
      <c r="J348" s="33"/>
      <c r="L348" s="33"/>
      <c r="M348" s="33"/>
      <c r="Q348" s="33"/>
    </row>
    <row r="349" spans="1:17" x14ac:dyDescent="0.2">
      <c r="A349" s="15"/>
      <c r="B349" s="15"/>
      <c r="C349" s="15"/>
      <c r="D349" s="15"/>
      <c r="E349" s="15"/>
      <c r="F349" s="15"/>
      <c r="G349" s="33"/>
      <c r="I349" s="33"/>
      <c r="J349" s="33"/>
      <c r="L349" s="33"/>
      <c r="M349" s="33"/>
      <c r="Q349" s="33"/>
    </row>
    <row r="350" spans="1:17" x14ac:dyDescent="0.2">
      <c r="A350" s="15"/>
      <c r="B350" s="15"/>
      <c r="C350" s="15"/>
      <c r="D350" s="15"/>
      <c r="E350" s="15"/>
      <c r="F350" s="15"/>
      <c r="G350" s="33"/>
      <c r="I350" s="33"/>
      <c r="J350" s="33"/>
      <c r="L350" s="33"/>
      <c r="M350" s="33"/>
      <c r="Q350" s="33"/>
    </row>
    <row r="351" spans="1:17" x14ac:dyDescent="0.2">
      <c r="A351" s="15"/>
      <c r="B351" s="15"/>
      <c r="C351" s="15"/>
      <c r="D351" s="15"/>
      <c r="E351" s="15"/>
      <c r="F351" s="15"/>
      <c r="G351" s="33"/>
      <c r="I351" s="33"/>
      <c r="J351" s="33"/>
      <c r="L351" s="33"/>
      <c r="M351" s="33"/>
      <c r="Q351" s="33"/>
    </row>
    <row r="352" spans="1:17" x14ac:dyDescent="0.2">
      <c r="A352" s="15"/>
      <c r="B352" s="15"/>
      <c r="C352" s="15"/>
      <c r="D352" s="15"/>
      <c r="E352" s="15"/>
      <c r="F352" s="15"/>
      <c r="G352" s="33"/>
      <c r="I352" s="33"/>
      <c r="J352" s="33"/>
      <c r="L352" s="33"/>
      <c r="M352" s="33"/>
      <c r="Q352" s="33"/>
    </row>
    <row r="353" spans="1:17" x14ac:dyDescent="0.2">
      <c r="A353" s="15"/>
      <c r="B353" s="15"/>
      <c r="C353" s="15"/>
      <c r="D353" s="15"/>
      <c r="E353" s="15"/>
      <c r="F353" s="15"/>
      <c r="G353" s="33"/>
      <c r="I353" s="33"/>
      <c r="J353" s="33"/>
      <c r="L353" s="33"/>
      <c r="M353" s="33"/>
      <c r="Q353" s="33"/>
    </row>
    <row r="354" spans="1:17" x14ac:dyDescent="0.2">
      <c r="A354" s="15"/>
      <c r="B354" s="15"/>
      <c r="C354" s="15"/>
      <c r="D354" s="15"/>
      <c r="E354" s="15"/>
      <c r="F354" s="15"/>
      <c r="G354" s="33"/>
      <c r="I354" s="33"/>
      <c r="J354" s="33"/>
      <c r="L354" s="33"/>
      <c r="M354" s="33"/>
      <c r="Q354" s="33"/>
    </row>
    <row r="355" spans="1:17" x14ac:dyDescent="0.2">
      <c r="A355" s="15"/>
      <c r="B355" s="15"/>
      <c r="C355" s="15"/>
      <c r="D355" s="15"/>
      <c r="E355" s="15"/>
      <c r="F355" s="15"/>
      <c r="G355" s="33"/>
      <c r="I355" s="33"/>
      <c r="J355" s="33"/>
      <c r="L355" s="33"/>
      <c r="M355" s="33"/>
      <c r="Q355" s="33"/>
    </row>
    <row r="356" spans="1:17" x14ac:dyDescent="0.2">
      <c r="A356" s="15"/>
      <c r="B356" s="15"/>
      <c r="C356" s="15"/>
      <c r="D356" s="15"/>
      <c r="E356" s="15"/>
      <c r="F356" s="15"/>
      <c r="G356" s="33"/>
      <c r="I356" s="33"/>
      <c r="J356" s="33"/>
      <c r="L356" s="33"/>
      <c r="M356" s="33"/>
      <c r="Q356" s="33"/>
    </row>
    <row r="357" spans="1:17" x14ac:dyDescent="0.2">
      <c r="A357" s="15"/>
      <c r="B357" s="15"/>
      <c r="C357" s="15"/>
      <c r="D357" s="15"/>
      <c r="E357" s="15"/>
      <c r="F357" s="15"/>
      <c r="G357" s="33"/>
      <c r="I357" s="33"/>
      <c r="J357" s="33"/>
      <c r="L357" s="33"/>
      <c r="M357" s="33"/>
      <c r="Q357" s="33"/>
    </row>
    <row r="358" spans="1:17" x14ac:dyDescent="0.2">
      <c r="A358" s="15"/>
      <c r="B358" s="15"/>
      <c r="C358" s="15"/>
      <c r="D358" s="15"/>
      <c r="E358" s="15"/>
      <c r="F358" s="15"/>
      <c r="G358" s="33"/>
      <c r="I358" s="33"/>
      <c r="J358" s="33"/>
      <c r="L358" s="33"/>
      <c r="M358" s="33"/>
      <c r="Q358" s="33"/>
    </row>
    <row r="359" spans="1:17" x14ac:dyDescent="0.2">
      <c r="A359" s="15"/>
      <c r="B359" s="15"/>
      <c r="C359" s="15"/>
      <c r="D359" s="15"/>
      <c r="E359" s="15"/>
      <c r="F359" s="15"/>
      <c r="G359" s="33"/>
      <c r="I359" s="33"/>
      <c r="J359" s="33"/>
      <c r="L359" s="33"/>
      <c r="M359" s="33"/>
      <c r="Q359" s="33"/>
    </row>
    <row r="360" spans="1:17" x14ac:dyDescent="0.2">
      <c r="A360" s="15"/>
      <c r="B360" s="15"/>
      <c r="C360" s="15"/>
      <c r="D360" s="15"/>
      <c r="E360" s="15"/>
      <c r="F360" s="15"/>
      <c r="G360" s="33"/>
      <c r="I360" s="33"/>
      <c r="J360" s="33"/>
      <c r="L360" s="33"/>
      <c r="M360" s="33"/>
      <c r="Q360" s="33"/>
    </row>
    <row r="361" spans="1:17" x14ac:dyDescent="0.2">
      <c r="A361" s="15"/>
      <c r="B361" s="15"/>
      <c r="C361" s="15"/>
      <c r="D361" s="15"/>
      <c r="E361" s="15"/>
      <c r="F361" s="15"/>
      <c r="G361" s="33"/>
      <c r="I361" s="33"/>
      <c r="J361" s="33"/>
      <c r="L361" s="33"/>
      <c r="M361" s="33"/>
      <c r="Q361" s="33"/>
    </row>
    <row r="362" spans="1:17" x14ac:dyDescent="0.2">
      <c r="A362" s="15"/>
      <c r="B362" s="15"/>
      <c r="C362" s="15"/>
      <c r="D362" s="15"/>
      <c r="E362" s="15"/>
      <c r="F362" s="15"/>
      <c r="G362" s="33"/>
      <c r="I362" s="33"/>
      <c r="J362" s="33"/>
      <c r="L362" s="33"/>
      <c r="M362" s="33"/>
      <c r="Q362" s="33"/>
    </row>
    <row r="363" spans="1:17" x14ac:dyDescent="0.2">
      <c r="A363" s="15"/>
      <c r="B363" s="15"/>
      <c r="C363" s="15"/>
      <c r="D363" s="15"/>
      <c r="E363" s="15"/>
      <c r="F363" s="15"/>
      <c r="G363" s="33"/>
      <c r="I363" s="33"/>
      <c r="J363" s="33"/>
      <c r="L363" s="33"/>
      <c r="M363" s="33"/>
      <c r="Q363" s="33"/>
    </row>
    <row r="364" spans="1:17" x14ac:dyDescent="0.2">
      <c r="A364" s="15"/>
      <c r="B364" s="15"/>
      <c r="C364" s="15"/>
      <c r="D364" s="15"/>
      <c r="E364" s="15"/>
      <c r="F364" s="15"/>
      <c r="G364" s="33"/>
      <c r="I364" s="33"/>
      <c r="J364" s="33"/>
      <c r="L364" s="33"/>
      <c r="M364" s="33"/>
      <c r="Q364" s="33"/>
    </row>
    <row r="365" spans="1:17" x14ac:dyDescent="0.2">
      <c r="A365" s="15"/>
      <c r="B365" s="15"/>
      <c r="C365" s="15"/>
      <c r="D365" s="15"/>
      <c r="E365" s="15"/>
      <c r="F365" s="15"/>
      <c r="G365" s="33"/>
      <c r="I365" s="33"/>
      <c r="J365" s="33"/>
      <c r="L365" s="33"/>
      <c r="M365" s="33"/>
      <c r="Q365" s="33"/>
    </row>
    <row r="366" spans="1:17" x14ac:dyDescent="0.2">
      <c r="A366" s="15"/>
      <c r="B366" s="15"/>
      <c r="C366" s="15"/>
      <c r="D366" s="15"/>
      <c r="E366" s="15"/>
      <c r="F366" s="15"/>
      <c r="G366" s="33"/>
      <c r="I366" s="33"/>
      <c r="J366" s="33"/>
      <c r="L366" s="33"/>
      <c r="M366" s="33"/>
      <c r="Q366" s="33"/>
    </row>
    <row r="367" spans="1:17" x14ac:dyDescent="0.2">
      <c r="A367" s="15"/>
      <c r="B367" s="15"/>
      <c r="C367" s="15"/>
      <c r="D367" s="15"/>
      <c r="E367" s="15"/>
      <c r="F367" s="15"/>
      <c r="G367" s="33"/>
      <c r="I367" s="33"/>
      <c r="J367" s="33"/>
      <c r="L367" s="33"/>
      <c r="M367" s="33"/>
      <c r="Q367" s="33"/>
    </row>
    <row r="368" spans="1:17" x14ac:dyDescent="0.2">
      <c r="A368" s="15"/>
      <c r="B368" s="15"/>
      <c r="C368" s="15"/>
      <c r="D368" s="15"/>
      <c r="E368" s="15"/>
      <c r="F368" s="15"/>
      <c r="G368" s="33"/>
      <c r="I368" s="33"/>
      <c r="J368" s="33"/>
      <c r="L368" s="33"/>
      <c r="M368" s="33"/>
      <c r="Q368" s="33"/>
    </row>
    <row r="369" spans="1:17" x14ac:dyDescent="0.2">
      <c r="A369" s="15"/>
      <c r="B369" s="15"/>
      <c r="C369" s="15"/>
      <c r="D369" s="15"/>
      <c r="E369" s="15"/>
      <c r="F369" s="15"/>
      <c r="G369" s="33"/>
      <c r="I369" s="33"/>
      <c r="J369" s="33"/>
      <c r="L369" s="33"/>
      <c r="M369" s="33"/>
      <c r="Q369" s="33"/>
    </row>
    <row r="370" spans="1:17" x14ac:dyDescent="0.2">
      <c r="A370" s="15"/>
      <c r="B370" s="15"/>
      <c r="C370" s="15"/>
      <c r="D370" s="15"/>
      <c r="E370" s="15"/>
      <c r="F370" s="15"/>
      <c r="G370" s="33"/>
      <c r="I370" s="33"/>
      <c r="J370" s="33"/>
      <c r="L370" s="33"/>
      <c r="M370" s="33"/>
      <c r="Q370" s="33"/>
    </row>
    <row r="371" spans="1:17" x14ac:dyDescent="0.2">
      <c r="A371" s="15"/>
      <c r="B371" s="15"/>
      <c r="C371" s="15"/>
      <c r="D371" s="15"/>
      <c r="E371" s="15"/>
      <c r="F371" s="15"/>
      <c r="G371" s="33"/>
      <c r="I371" s="33"/>
      <c r="J371" s="33"/>
      <c r="L371" s="33"/>
      <c r="M371" s="33"/>
      <c r="Q371" s="33"/>
    </row>
    <row r="372" spans="1:17" x14ac:dyDescent="0.2">
      <c r="A372" s="15"/>
      <c r="B372" s="15"/>
      <c r="C372" s="15"/>
      <c r="D372" s="15"/>
      <c r="E372" s="15"/>
      <c r="F372" s="15"/>
      <c r="G372" s="33"/>
      <c r="I372" s="33"/>
      <c r="J372" s="33"/>
      <c r="L372" s="33"/>
      <c r="M372" s="33"/>
      <c r="Q372" s="33"/>
    </row>
    <row r="373" spans="1:17" x14ac:dyDescent="0.2">
      <c r="A373" s="15"/>
      <c r="B373" s="15"/>
      <c r="C373" s="15"/>
      <c r="D373" s="15"/>
      <c r="E373" s="15"/>
      <c r="F373" s="15"/>
      <c r="G373" s="33"/>
      <c r="I373" s="33"/>
      <c r="J373" s="33"/>
      <c r="L373" s="33"/>
      <c r="M373" s="33"/>
      <c r="Q373" s="33"/>
    </row>
    <row r="374" spans="1:17" x14ac:dyDescent="0.2">
      <c r="A374" s="15"/>
      <c r="B374" s="15"/>
      <c r="C374" s="15"/>
      <c r="D374" s="15"/>
      <c r="E374" s="15"/>
      <c r="F374" s="15"/>
      <c r="G374" s="33"/>
      <c r="I374" s="33"/>
      <c r="J374" s="33"/>
      <c r="L374" s="33"/>
      <c r="M374" s="33"/>
      <c r="Q374" s="33"/>
    </row>
    <row r="375" spans="1:17" x14ac:dyDescent="0.2">
      <c r="A375" s="15"/>
      <c r="B375" s="15"/>
      <c r="C375" s="15"/>
      <c r="D375" s="15"/>
      <c r="E375" s="15"/>
      <c r="F375" s="15"/>
      <c r="G375" s="33"/>
      <c r="I375" s="33"/>
      <c r="J375" s="33"/>
      <c r="L375" s="33"/>
      <c r="M375" s="33"/>
      <c r="Q375" s="33"/>
    </row>
    <row r="376" spans="1:17" x14ac:dyDescent="0.2">
      <c r="A376" s="15"/>
      <c r="B376" s="15"/>
      <c r="C376" s="15"/>
      <c r="D376" s="15"/>
      <c r="E376" s="15"/>
      <c r="F376" s="15"/>
      <c r="G376" s="33"/>
      <c r="I376" s="33"/>
      <c r="J376" s="33"/>
      <c r="L376" s="33"/>
      <c r="M376" s="33"/>
      <c r="Q376" s="33"/>
    </row>
    <row r="377" spans="1:17" x14ac:dyDescent="0.2">
      <c r="A377" s="15"/>
      <c r="B377" s="15"/>
      <c r="C377" s="15"/>
      <c r="D377" s="15"/>
      <c r="E377" s="15"/>
      <c r="F377" s="15"/>
      <c r="G377" s="33"/>
      <c r="I377" s="33"/>
      <c r="J377" s="33"/>
      <c r="L377" s="33"/>
      <c r="M377" s="33"/>
      <c r="Q377" s="33"/>
    </row>
    <row r="378" spans="1:17" x14ac:dyDescent="0.2">
      <c r="A378" s="15"/>
      <c r="B378" s="15"/>
      <c r="C378" s="15"/>
      <c r="D378" s="15"/>
      <c r="E378" s="15"/>
      <c r="F378" s="15"/>
      <c r="G378" s="33"/>
      <c r="I378" s="33"/>
      <c r="J378" s="33"/>
      <c r="L378" s="33"/>
      <c r="M378" s="33"/>
      <c r="Q378" s="33"/>
    </row>
    <row r="379" spans="1:17" x14ac:dyDescent="0.2">
      <c r="A379" s="15"/>
      <c r="B379" s="15"/>
      <c r="C379" s="15"/>
      <c r="D379" s="15"/>
      <c r="E379" s="15"/>
      <c r="F379" s="15"/>
      <c r="G379" s="33"/>
      <c r="I379" s="33"/>
      <c r="J379" s="33"/>
      <c r="L379" s="33"/>
      <c r="M379" s="33"/>
      <c r="Q379" s="33"/>
    </row>
    <row r="380" spans="1:17" x14ac:dyDescent="0.2">
      <c r="A380" s="15"/>
      <c r="B380" s="15"/>
      <c r="C380" s="15"/>
      <c r="D380" s="15"/>
      <c r="E380" s="15"/>
      <c r="F380" s="15"/>
      <c r="G380" s="33"/>
      <c r="I380" s="33"/>
      <c r="J380" s="33"/>
      <c r="L380" s="33"/>
      <c r="M380" s="33"/>
      <c r="Q380" s="33"/>
    </row>
    <row r="381" spans="1:17" x14ac:dyDescent="0.2">
      <c r="A381" s="15"/>
      <c r="B381" s="15"/>
      <c r="C381" s="15"/>
      <c r="D381" s="15"/>
      <c r="E381" s="15"/>
      <c r="F381" s="15"/>
      <c r="G381" s="33"/>
      <c r="I381" s="33"/>
      <c r="J381" s="33"/>
      <c r="L381" s="33"/>
      <c r="M381" s="33"/>
      <c r="Q381" s="33"/>
    </row>
    <row r="382" spans="1:17" x14ac:dyDescent="0.2">
      <c r="A382" s="15"/>
      <c r="B382" s="15"/>
      <c r="C382" s="15"/>
      <c r="D382" s="15"/>
      <c r="E382" s="15"/>
      <c r="F382" s="15"/>
      <c r="G382" s="33"/>
      <c r="I382" s="33"/>
      <c r="J382" s="33"/>
      <c r="L382" s="33"/>
      <c r="M382" s="33"/>
      <c r="Q382" s="33"/>
    </row>
    <row r="383" spans="1:17" x14ac:dyDescent="0.2">
      <c r="A383" s="15"/>
      <c r="B383" s="15"/>
      <c r="C383" s="15"/>
      <c r="D383" s="15"/>
      <c r="E383" s="15"/>
      <c r="F383" s="15"/>
      <c r="G383" s="33"/>
      <c r="I383" s="33"/>
      <c r="J383" s="33"/>
      <c r="L383" s="33"/>
      <c r="M383" s="33"/>
      <c r="Q383" s="33"/>
    </row>
    <row r="384" spans="1:17" x14ac:dyDescent="0.2">
      <c r="A384" s="15"/>
      <c r="B384" s="15"/>
      <c r="C384" s="15"/>
      <c r="D384" s="15"/>
      <c r="E384" s="15"/>
      <c r="F384" s="15"/>
      <c r="G384" s="33"/>
      <c r="I384" s="33"/>
      <c r="J384" s="33"/>
      <c r="L384" s="33"/>
      <c r="M384" s="33"/>
      <c r="Q384" s="33"/>
    </row>
    <row r="385" spans="1:17" x14ac:dyDescent="0.2">
      <c r="A385" s="15"/>
      <c r="B385" s="15"/>
      <c r="C385" s="15"/>
      <c r="D385" s="15"/>
      <c r="E385" s="15"/>
      <c r="F385" s="15"/>
      <c r="G385" s="33"/>
      <c r="I385" s="33"/>
      <c r="J385" s="33"/>
      <c r="Q385" s="33"/>
    </row>
    <row r="386" spans="1:17" x14ac:dyDescent="0.2">
      <c r="A386" s="15"/>
      <c r="B386" s="15"/>
      <c r="C386" s="15"/>
      <c r="D386" s="15"/>
      <c r="E386" s="15"/>
      <c r="F386" s="15"/>
      <c r="G386" s="33"/>
      <c r="I386" s="33"/>
      <c r="J386" s="33"/>
      <c r="L386" s="33"/>
      <c r="M386" s="33"/>
      <c r="Q386" s="33"/>
    </row>
    <row r="387" spans="1:17" x14ac:dyDescent="0.2">
      <c r="A387" s="15"/>
      <c r="B387" s="15"/>
      <c r="C387" s="15"/>
      <c r="D387" s="15"/>
      <c r="E387" s="15"/>
      <c r="F387" s="15"/>
      <c r="G387" s="33"/>
      <c r="I387" s="33"/>
      <c r="J387" s="33"/>
      <c r="L387" s="33"/>
      <c r="M387" s="33"/>
      <c r="Q387" s="33"/>
    </row>
    <row r="388" spans="1:17" x14ac:dyDescent="0.2">
      <c r="A388" s="15"/>
      <c r="B388" s="15"/>
      <c r="C388" s="15"/>
      <c r="D388" s="15"/>
      <c r="E388" s="15"/>
      <c r="F388" s="15"/>
      <c r="G388" s="33"/>
      <c r="I388" s="33"/>
      <c r="J388" s="33"/>
      <c r="L388" s="33"/>
      <c r="M388" s="33"/>
      <c r="Q388" s="33"/>
    </row>
    <row r="389" spans="1:17" x14ac:dyDescent="0.2">
      <c r="A389" s="15"/>
      <c r="B389" s="15"/>
      <c r="C389" s="15"/>
      <c r="D389" s="15"/>
      <c r="E389" s="15"/>
      <c r="F389" s="15"/>
      <c r="G389" s="33"/>
      <c r="I389" s="33"/>
      <c r="J389" s="33"/>
      <c r="L389" s="33"/>
      <c r="M389" s="33"/>
      <c r="Q389" s="33"/>
    </row>
    <row r="390" spans="1:17" x14ac:dyDescent="0.2">
      <c r="A390" s="15"/>
      <c r="B390" s="15"/>
      <c r="C390" s="15"/>
      <c r="D390" s="15"/>
      <c r="E390" s="15"/>
      <c r="F390" s="15"/>
      <c r="G390" s="33"/>
      <c r="I390" s="33"/>
      <c r="J390" s="33"/>
      <c r="L390" s="33"/>
      <c r="M390" s="33"/>
      <c r="Q390" s="33"/>
    </row>
    <row r="391" spans="1:17" x14ac:dyDescent="0.2">
      <c r="A391" s="15"/>
      <c r="B391" s="15"/>
      <c r="C391" s="15"/>
      <c r="D391" s="15"/>
      <c r="E391" s="15"/>
      <c r="F391" s="15"/>
      <c r="G391" s="33"/>
      <c r="I391" s="33"/>
      <c r="J391" s="33"/>
      <c r="L391" s="33"/>
      <c r="M391" s="33"/>
      <c r="Q391" s="33"/>
    </row>
    <row r="392" spans="1:17" x14ac:dyDescent="0.2">
      <c r="A392" s="15"/>
      <c r="B392" s="15"/>
      <c r="C392" s="15"/>
      <c r="D392" s="15"/>
      <c r="E392" s="15"/>
      <c r="F392" s="15"/>
      <c r="G392" s="33"/>
      <c r="I392" s="33"/>
      <c r="J392" s="33"/>
      <c r="L392" s="33"/>
      <c r="M392" s="33"/>
      <c r="Q392" s="33"/>
    </row>
    <row r="393" spans="1:17" x14ac:dyDescent="0.2">
      <c r="A393" s="15"/>
      <c r="B393" s="15"/>
      <c r="C393" s="15"/>
      <c r="D393" s="15"/>
      <c r="E393" s="15"/>
      <c r="F393" s="15"/>
      <c r="G393" s="33"/>
      <c r="I393" s="33"/>
      <c r="J393" s="33"/>
      <c r="L393" s="33"/>
      <c r="M393" s="33"/>
      <c r="Q393" s="33"/>
    </row>
    <row r="394" spans="1:17" x14ac:dyDescent="0.2">
      <c r="A394" s="15"/>
      <c r="B394" s="15"/>
      <c r="C394" s="15"/>
      <c r="D394" s="15"/>
      <c r="E394" s="15"/>
      <c r="F394" s="15"/>
      <c r="G394" s="33"/>
      <c r="I394" s="33"/>
      <c r="J394" s="33"/>
      <c r="L394" s="33"/>
      <c r="M394" s="33"/>
      <c r="Q394" s="33"/>
    </row>
    <row r="395" spans="1:17" x14ac:dyDescent="0.2">
      <c r="A395" s="15"/>
      <c r="B395" s="15"/>
      <c r="C395" s="15"/>
      <c r="D395" s="15"/>
      <c r="E395" s="15"/>
      <c r="F395" s="15"/>
      <c r="G395" s="33"/>
      <c r="I395" s="33"/>
      <c r="J395" s="33"/>
      <c r="L395" s="33"/>
      <c r="M395" s="33"/>
      <c r="Q395" s="33"/>
    </row>
    <row r="396" spans="1:17" x14ac:dyDescent="0.2">
      <c r="A396" s="15"/>
      <c r="B396" s="15"/>
      <c r="C396" s="15"/>
      <c r="D396" s="15"/>
      <c r="E396" s="15"/>
      <c r="F396" s="15"/>
      <c r="G396" s="33"/>
      <c r="I396" s="33"/>
      <c r="J396" s="33"/>
      <c r="L396" s="33"/>
      <c r="M396" s="33"/>
      <c r="Q396" s="33"/>
    </row>
    <row r="397" spans="1:17" x14ac:dyDescent="0.2">
      <c r="A397" s="15"/>
      <c r="B397" s="15"/>
      <c r="C397" s="15"/>
      <c r="D397" s="15"/>
      <c r="E397" s="15"/>
      <c r="F397" s="15"/>
      <c r="G397" s="33"/>
      <c r="I397" s="33"/>
      <c r="J397" s="33"/>
      <c r="L397" s="33"/>
      <c r="M397" s="33"/>
      <c r="Q397" s="33"/>
    </row>
    <row r="398" spans="1:17" x14ac:dyDescent="0.2">
      <c r="A398" s="15"/>
      <c r="B398" s="15"/>
      <c r="C398" s="15"/>
      <c r="D398" s="15"/>
      <c r="E398" s="15"/>
      <c r="F398" s="15"/>
      <c r="G398" s="33"/>
      <c r="I398" s="33"/>
      <c r="J398" s="33"/>
      <c r="L398" s="33"/>
      <c r="M398" s="33"/>
      <c r="Q398" s="33"/>
    </row>
    <row r="399" spans="1:17" x14ac:dyDescent="0.2">
      <c r="A399" s="15"/>
      <c r="B399" s="15"/>
      <c r="C399" s="15"/>
      <c r="D399" s="15"/>
      <c r="E399" s="15"/>
      <c r="F399" s="15"/>
      <c r="G399" s="33"/>
      <c r="I399" s="33"/>
      <c r="J399" s="33"/>
      <c r="L399" s="33"/>
      <c r="M399" s="33"/>
      <c r="Q399" s="33"/>
    </row>
    <row r="400" spans="1:17" x14ac:dyDescent="0.2">
      <c r="A400" s="15"/>
      <c r="B400" s="15"/>
      <c r="C400" s="15"/>
      <c r="D400" s="15"/>
      <c r="E400" s="15"/>
      <c r="F400" s="15"/>
      <c r="G400" s="33"/>
      <c r="I400" s="33"/>
      <c r="J400" s="33"/>
      <c r="L400" s="33"/>
      <c r="M400" s="33"/>
      <c r="Q400" s="33"/>
    </row>
    <row r="401" spans="1:17" x14ac:dyDescent="0.2">
      <c r="A401" s="15"/>
      <c r="B401" s="15"/>
      <c r="C401" s="15"/>
      <c r="D401" s="15"/>
      <c r="E401" s="15"/>
      <c r="F401" s="15"/>
      <c r="G401" s="33"/>
      <c r="I401" s="33"/>
      <c r="J401" s="33"/>
      <c r="L401" s="33"/>
      <c r="M401" s="33"/>
      <c r="Q401" s="33"/>
    </row>
    <row r="402" spans="1:17" x14ac:dyDescent="0.2">
      <c r="A402" s="15"/>
      <c r="B402" s="15"/>
      <c r="C402" s="15"/>
      <c r="D402" s="15"/>
      <c r="E402" s="15"/>
      <c r="F402" s="15"/>
      <c r="G402" s="33"/>
      <c r="I402" s="33"/>
      <c r="J402" s="33"/>
      <c r="L402" s="33"/>
      <c r="M402" s="33"/>
      <c r="Q402" s="33"/>
    </row>
    <row r="403" spans="1:17" x14ac:dyDescent="0.2">
      <c r="A403" s="15"/>
      <c r="B403" s="15"/>
      <c r="C403" s="15"/>
      <c r="D403" s="15"/>
      <c r="E403" s="15"/>
      <c r="F403" s="15"/>
      <c r="G403" s="33"/>
      <c r="I403" s="33"/>
      <c r="J403" s="33"/>
      <c r="L403" s="33"/>
      <c r="M403" s="33"/>
      <c r="Q403" s="33"/>
    </row>
    <row r="404" spans="1:17" x14ac:dyDescent="0.2">
      <c r="A404" s="15"/>
      <c r="B404" s="15"/>
      <c r="C404" s="15"/>
      <c r="D404" s="15"/>
      <c r="E404" s="15"/>
      <c r="F404" s="15"/>
      <c r="G404" s="33"/>
      <c r="I404" s="33"/>
      <c r="J404" s="33"/>
      <c r="L404" s="33"/>
      <c r="M404" s="33"/>
      <c r="Q404" s="33"/>
    </row>
    <row r="405" spans="1:17" x14ac:dyDescent="0.2">
      <c r="A405" s="15"/>
      <c r="B405" s="15"/>
      <c r="C405" s="15"/>
      <c r="D405" s="15"/>
      <c r="E405" s="15"/>
      <c r="F405" s="15"/>
      <c r="G405" s="33"/>
      <c r="I405" s="33"/>
      <c r="J405" s="33"/>
      <c r="L405" s="33"/>
      <c r="M405" s="33"/>
      <c r="Q405" s="33"/>
    </row>
    <row r="406" spans="1:17" x14ac:dyDescent="0.2">
      <c r="A406" s="15"/>
      <c r="B406" s="15"/>
      <c r="C406" s="15"/>
      <c r="D406" s="15"/>
      <c r="E406" s="15"/>
      <c r="F406" s="15"/>
      <c r="G406" s="33"/>
      <c r="I406" s="33"/>
      <c r="J406" s="33"/>
      <c r="L406" s="33"/>
      <c r="M406" s="33"/>
      <c r="Q406" s="33"/>
    </row>
    <row r="407" spans="1:17" x14ac:dyDescent="0.2">
      <c r="A407" s="15"/>
      <c r="B407" s="15"/>
      <c r="C407" s="15"/>
      <c r="D407" s="15"/>
      <c r="E407" s="15"/>
      <c r="F407" s="15"/>
      <c r="G407" s="33"/>
      <c r="I407" s="33"/>
      <c r="J407" s="33"/>
      <c r="L407" s="33"/>
      <c r="M407" s="33"/>
      <c r="Q407" s="33"/>
    </row>
    <row r="408" spans="1:17" x14ac:dyDescent="0.2">
      <c r="A408" s="15"/>
      <c r="B408" s="15"/>
      <c r="C408" s="15"/>
      <c r="D408" s="15"/>
      <c r="E408" s="15"/>
      <c r="F408" s="15"/>
      <c r="G408" s="33"/>
      <c r="I408" s="33"/>
      <c r="J408" s="33"/>
      <c r="L408" s="33"/>
      <c r="M408" s="33"/>
      <c r="Q408" s="33"/>
    </row>
    <row r="409" spans="1:17" x14ac:dyDescent="0.2">
      <c r="A409" s="15"/>
      <c r="B409" s="15"/>
      <c r="C409" s="15"/>
      <c r="D409" s="15"/>
      <c r="E409" s="15"/>
      <c r="F409" s="15"/>
      <c r="G409" s="33"/>
      <c r="I409" s="33"/>
      <c r="J409" s="33"/>
      <c r="L409" s="33"/>
      <c r="M409" s="33"/>
      <c r="Q409" s="33"/>
    </row>
    <row r="410" spans="1:17" x14ac:dyDescent="0.2">
      <c r="A410" s="15"/>
      <c r="B410" s="15"/>
      <c r="C410" s="15"/>
      <c r="D410" s="15"/>
      <c r="E410" s="15"/>
      <c r="F410" s="15"/>
      <c r="G410" s="33"/>
      <c r="I410" s="33"/>
      <c r="J410" s="33"/>
      <c r="L410" s="33"/>
      <c r="M410" s="33"/>
      <c r="Q410" s="33"/>
    </row>
    <row r="411" spans="1:17" x14ac:dyDescent="0.2">
      <c r="A411" s="15"/>
      <c r="B411" s="15"/>
      <c r="C411" s="15"/>
      <c r="D411" s="15"/>
      <c r="E411" s="15"/>
      <c r="F411" s="15"/>
      <c r="G411" s="33"/>
      <c r="I411" s="33"/>
      <c r="J411" s="33"/>
      <c r="L411" s="33"/>
      <c r="M411" s="33"/>
      <c r="Q411" s="33"/>
    </row>
    <row r="412" spans="1:17" x14ac:dyDescent="0.2">
      <c r="A412" s="15"/>
      <c r="B412" s="15"/>
      <c r="C412" s="15"/>
      <c r="D412" s="15"/>
      <c r="E412" s="15"/>
      <c r="F412" s="15"/>
      <c r="G412" s="33"/>
      <c r="I412" s="33"/>
      <c r="J412" s="33"/>
      <c r="L412" s="33"/>
      <c r="M412" s="33"/>
      <c r="Q412" s="33"/>
    </row>
    <row r="413" spans="1:17" x14ac:dyDescent="0.2">
      <c r="A413" s="15"/>
      <c r="B413" s="15"/>
      <c r="C413" s="15"/>
      <c r="D413" s="15"/>
      <c r="E413" s="15"/>
      <c r="F413" s="15"/>
      <c r="G413" s="33"/>
      <c r="I413" s="33"/>
      <c r="J413" s="33"/>
      <c r="L413" s="33"/>
      <c r="M413" s="33"/>
      <c r="Q413" s="33"/>
    </row>
    <row r="414" spans="1:17" x14ac:dyDescent="0.2">
      <c r="A414" s="15"/>
      <c r="B414" s="15"/>
      <c r="C414" s="15"/>
      <c r="D414" s="15"/>
      <c r="E414" s="15"/>
      <c r="F414" s="15"/>
      <c r="G414" s="33"/>
      <c r="I414" s="33"/>
      <c r="J414" s="33"/>
      <c r="L414" s="33"/>
      <c r="M414" s="33"/>
      <c r="Q414" s="33"/>
    </row>
    <row r="415" spans="1:17" x14ac:dyDescent="0.2">
      <c r="A415" s="15"/>
      <c r="B415" s="15"/>
      <c r="C415" s="15"/>
      <c r="D415" s="15"/>
      <c r="E415" s="15"/>
      <c r="F415" s="15"/>
      <c r="G415" s="33"/>
      <c r="I415" s="33"/>
      <c r="J415" s="33"/>
      <c r="L415" s="33"/>
      <c r="M415" s="33"/>
      <c r="Q415" s="33"/>
    </row>
    <row r="416" spans="1:17" x14ac:dyDescent="0.2">
      <c r="A416" s="15"/>
      <c r="B416" s="15"/>
      <c r="C416" s="15"/>
      <c r="D416" s="15"/>
      <c r="E416" s="15"/>
      <c r="F416" s="15"/>
      <c r="G416" s="33"/>
      <c r="I416" s="33"/>
      <c r="J416" s="33"/>
      <c r="L416" s="33"/>
      <c r="M416" s="33"/>
      <c r="Q416" s="33"/>
    </row>
    <row r="417" spans="1:17" x14ac:dyDescent="0.2">
      <c r="A417" s="15"/>
      <c r="B417" s="15"/>
      <c r="C417" s="15"/>
      <c r="D417" s="15"/>
      <c r="E417" s="15"/>
      <c r="F417" s="15"/>
      <c r="G417" s="33"/>
      <c r="I417" s="33"/>
      <c r="J417" s="33"/>
      <c r="L417" s="33"/>
      <c r="M417" s="33"/>
      <c r="Q417" s="33"/>
    </row>
    <row r="418" spans="1:17" x14ac:dyDescent="0.2">
      <c r="A418" s="15"/>
      <c r="B418" s="15"/>
      <c r="C418" s="15"/>
      <c r="D418" s="15"/>
      <c r="E418" s="15"/>
      <c r="F418" s="15"/>
      <c r="G418" s="33"/>
      <c r="I418" s="33"/>
      <c r="J418" s="33"/>
      <c r="L418" s="33"/>
      <c r="M418" s="33"/>
      <c r="Q418" s="33"/>
    </row>
    <row r="419" spans="1:17" x14ac:dyDescent="0.2">
      <c r="A419" s="15"/>
      <c r="B419" s="15"/>
      <c r="C419" s="15"/>
      <c r="D419" s="15"/>
      <c r="E419" s="15"/>
      <c r="F419" s="15"/>
      <c r="G419" s="33"/>
      <c r="I419" s="33"/>
      <c r="J419" s="33"/>
      <c r="L419" s="33"/>
      <c r="M419" s="33"/>
      <c r="Q419" s="33"/>
    </row>
    <row r="420" spans="1:17" x14ac:dyDescent="0.2">
      <c r="A420" s="15"/>
      <c r="B420" s="15"/>
      <c r="C420" s="15"/>
      <c r="D420" s="15"/>
      <c r="E420" s="15"/>
      <c r="F420" s="15"/>
      <c r="G420" s="33"/>
      <c r="I420" s="33"/>
      <c r="J420" s="33"/>
      <c r="L420" s="33"/>
      <c r="M420" s="33"/>
      <c r="Q420" s="33"/>
    </row>
    <row r="421" spans="1:17" x14ac:dyDescent="0.2">
      <c r="A421" s="15"/>
      <c r="B421" s="15"/>
      <c r="C421" s="15"/>
      <c r="D421" s="15"/>
      <c r="E421" s="15"/>
      <c r="F421" s="15"/>
      <c r="G421" s="33"/>
      <c r="I421" s="33"/>
      <c r="J421" s="33"/>
      <c r="L421" s="33"/>
      <c r="M421" s="33"/>
      <c r="Q421" s="33"/>
    </row>
    <row r="422" spans="1:17" x14ac:dyDescent="0.2">
      <c r="A422" s="15"/>
      <c r="B422" s="15"/>
      <c r="C422" s="15"/>
      <c r="D422" s="15"/>
      <c r="E422" s="15"/>
      <c r="F422" s="15"/>
      <c r="G422" s="33"/>
      <c r="I422" s="33"/>
      <c r="J422" s="33"/>
      <c r="L422" s="33"/>
      <c r="M422" s="33"/>
      <c r="Q422" s="33"/>
    </row>
    <row r="423" spans="1:17" x14ac:dyDescent="0.2">
      <c r="A423" s="15"/>
      <c r="B423" s="15"/>
      <c r="C423" s="15"/>
      <c r="D423" s="15"/>
      <c r="E423" s="15"/>
      <c r="F423" s="15"/>
      <c r="G423" s="33"/>
      <c r="I423" s="33"/>
      <c r="J423" s="33"/>
      <c r="L423" s="33"/>
      <c r="M423" s="33"/>
      <c r="Q423" s="33"/>
    </row>
    <row r="424" spans="1:17" x14ac:dyDescent="0.2">
      <c r="A424" s="15"/>
      <c r="B424" s="15"/>
      <c r="C424" s="15"/>
      <c r="D424" s="15"/>
      <c r="E424" s="15"/>
      <c r="F424" s="15"/>
      <c r="G424" s="33"/>
      <c r="I424" s="33"/>
      <c r="J424" s="33"/>
      <c r="L424" s="33"/>
      <c r="M424" s="33"/>
      <c r="Q424" s="33"/>
    </row>
    <row r="425" spans="1:17" x14ac:dyDescent="0.2">
      <c r="A425" s="15"/>
      <c r="B425" s="15"/>
      <c r="C425" s="15"/>
      <c r="D425" s="15"/>
      <c r="E425" s="15"/>
      <c r="F425" s="15"/>
      <c r="G425" s="33"/>
      <c r="I425" s="33"/>
      <c r="J425" s="33"/>
      <c r="L425" s="33"/>
      <c r="M425" s="33"/>
      <c r="Q425" s="33"/>
    </row>
    <row r="426" spans="1:17" x14ac:dyDescent="0.2">
      <c r="A426" s="15"/>
      <c r="B426" s="15"/>
      <c r="C426" s="15"/>
      <c r="D426" s="15"/>
      <c r="E426" s="15"/>
      <c r="F426" s="15"/>
      <c r="G426" s="33"/>
      <c r="I426" s="33"/>
      <c r="J426" s="33"/>
      <c r="L426" s="33"/>
      <c r="M426" s="33"/>
      <c r="Q426" s="33"/>
    </row>
    <row r="427" spans="1:17" x14ac:dyDescent="0.2">
      <c r="A427" s="15"/>
      <c r="B427" s="15"/>
      <c r="C427" s="15"/>
      <c r="D427" s="15"/>
      <c r="E427" s="15"/>
      <c r="F427" s="15"/>
      <c r="G427" s="33"/>
      <c r="I427" s="33"/>
      <c r="J427" s="33"/>
      <c r="L427" s="33"/>
      <c r="M427" s="33"/>
      <c r="Q427" s="33"/>
    </row>
    <row r="428" spans="1:17" x14ac:dyDescent="0.2">
      <c r="A428" s="15"/>
      <c r="B428" s="15"/>
      <c r="C428" s="15"/>
      <c r="D428" s="15"/>
      <c r="E428" s="15"/>
      <c r="F428" s="15"/>
      <c r="G428" s="33"/>
      <c r="I428" s="33"/>
      <c r="J428" s="33"/>
      <c r="L428" s="33"/>
      <c r="M428" s="33"/>
      <c r="Q428" s="33"/>
    </row>
    <row r="429" spans="1:17" x14ac:dyDescent="0.2">
      <c r="A429" s="15"/>
      <c r="B429" s="15"/>
      <c r="C429" s="15"/>
      <c r="D429" s="15"/>
      <c r="E429" s="15"/>
      <c r="F429" s="15"/>
      <c r="G429" s="33"/>
      <c r="I429" s="33"/>
      <c r="J429" s="33"/>
      <c r="L429" s="33"/>
      <c r="M429" s="33"/>
      <c r="Q429" s="33"/>
    </row>
    <row r="430" spans="1:17" x14ac:dyDescent="0.2">
      <c r="A430" s="15"/>
      <c r="B430" s="15"/>
      <c r="C430" s="15"/>
      <c r="D430" s="15"/>
      <c r="E430" s="15"/>
      <c r="F430" s="15"/>
      <c r="G430" s="33"/>
      <c r="I430" s="33"/>
      <c r="J430" s="33"/>
      <c r="L430" s="33"/>
      <c r="M430" s="33"/>
      <c r="Q430" s="33"/>
    </row>
    <row r="431" spans="1:17" x14ac:dyDescent="0.2">
      <c r="A431" s="15"/>
      <c r="B431" s="15"/>
      <c r="C431" s="15"/>
      <c r="D431" s="15"/>
      <c r="E431" s="15"/>
      <c r="F431" s="15"/>
      <c r="G431" s="33"/>
      <c r="I431" s="33"/>
      <c r="J431" s="33"/>
      <c r="L431" s="33"/>
      <c r="M431" s="33"/>
      <c r="Q431" s="33"/>
    </row>
    <row r="432" spans="1:17" x14ac:dyDescent="0.2">
      <c r="A432" s="15"/>
      <c r="B432" s="15"/>
      <c r="C432" s="15"/>
      <c r="D432" s="15"/>
      <c r="E432" s="15"/>
      <c r="F432" s="15"/>
      <c r="G432" s="33"/>
      <c r="I432" s="33"/>
      <c r="J432" s="33"/>
      <c r="L432" s="33"/>
      <c r="M432" s="33"/>
      <c r="Q432" s="33"/>
    </row>
    <row r="433" spans="1:17" x14ac:dyDescent="0.2">
      <c r="A433" s="15"/>
      <c r="B433" s="15"/>
      <c r="C433" s="15"/>
      <c r="D433" s="15"/>
      <c r="E433" s="15"/>
      <c r="F433" s="15"/>
      <c r="G433" s="33"/>
      <c r="I433" s="33"/>
      <c r="J433" s="33"/>
      <c r="L433" s="33"/>
      <c r="M433" s="33"/>
      <c r="Q433" s="33"/>
    </row>
    <row r="434" spans="1:17" x14ac:dyDescent="0.2">
      <c r="A434" s="15"/>
      <c r="B434" s="15"/>
      <c r="C434" s="15"/>
      <c r="D434" s="15"/>
      <c r="E434" s="15"/>
      <c r="F434" s="15"/>
      <c r="G434" s="33"/>
      <c r="I434" s="33"/>
      <c r="J434" s="33"/>
      <c r="L434" s="33"/>
      <c r="M434" s="33"/>
      <c r="Q434" s="33"/>
    </row>
    <row r="435" spans="1:17" x14ac:dyDescent="0.2">
      <c r="A435" s="15"/>
      <c r="B435" s="15"/>
      <c r="C435" s="15"/>
      <c r="D435" s="15"/>
      <c r="E435" s="15"/>
      <c r="F435" s="15"/>
      <c r="G435" s="33"/>
      <c r="I435" s="33"/>
      <c r="J435" s="33"/>
      <c r="L435" s="33"/>
      <c r="M435" s="33"/>
      <c r="Q435" s="33"/>
    </row>
    <row r="436" spans="1:17" x14ac:dyDescent="0.2">
      <c r="A436" s="15"/>
      <c r="B436" s="15"/>
      <c r="C436" s="15"/>
      <c r="D436" s="15"/>
      <c r="E436" s="15"/>
      <c r="F436" s="15"/>
      <c r="G436" s="33"/>
      <c r="I436" s="33"/>
      <c r="J436" s="33"/>
      <c r="L436" s="33"/>
      <c r="M436" s="33"/>
      <c r="Q436" s="33"/>
    </row>
    <row r="437" spans="1:17" x14ac:dyDescent="0.2">
      <c r="A437" s="15"/>
      <c r="B437" s="15"/>
      <c r="C437" s="15"/>
      <c r="D437" s="15"/>
      <c r="E437" s="15"/>
      <c r="F437" s="15"/>
      <c r="G437" s="33"/>
      <c r="I437" s="33"/>
      <c r="J437" s="33"/>
      <c r="L437" s="33"/>
      <c r="M437" s="33"/>
      <c r="Q437" s="33"/>
    </row>
    <row r="438" spans="1:17" x14ac:dyDescent="0.2">
      <c r="A438" s="15"/>
      <c r="B438" s="15"/>
      <c r="C438" s="15"/>
      <c r="D438" s="15"/>
      <c r="E438" s="15"/>
      <c r="F438" s="15"/>
      <c r="G438" s="33"/>
      <c r="I438" s="33"/>
      <c r="J438" s="33"/>
      <c r="L438" s="33"/>
      <c r="M438" s="33"/>
      <c r="Q438" s="33"/>
    </row>
    <row r="439" spans="1:17" x14ac:dyDescent="0.2">
      <c r="A439" s="15"/>
      <c r="B439" s="15"/>
      <c r="C439" s="15"/>
      <c r="D439" s="15"/>
      <c r="E439" s="15"/>
      <c r="F439" s="15"/>
      <c r="G439" s="33"/>
      <c r="I439" s="33"/>
      <c r="J439" s="33"/>
      <c r="L439" s="33"/>
      <c r="M439" s="33"/>
      <c r="Q439" s="33"/>
    </row>
    <row r="440" spans="1:17" x14ac:dyDescent="0.2">
      <c r="A440" s="15"/>
      <c r="B440" s="15"/>
      <c r="C440" s="15"/>
      <c r="D440" s="15"/>
      <c r="E440" s="15"/>
      <c r="F440" s="15"/>
      <c r="G440" s="33"/>
      <c r="I440" s="33"/>
      <c r="J440" s="33"/>
      <c r="L440" s="33"/>
      <c r="M440" s="33"/>
      <c r="Q440" s="33"/>
    </row>
    <row r="441" spans="1:17" x14ac:dyDescent="0.2">
      <c r="A441" s="15"/>
      <c r="B441" s="15"/>
      <c r="C441" s="15"/>
      <c r="D441" s="15"/>
      <c r="E441" s="15"/>
      <c r="F441" s="15"/>
      <c r="G441" s="33"/>
      <c r="I441" s="33"/>
      <c r="J441" s="33"/>
      <c r="L441" s="33"/>
      <c r="M441" s="33"/>
      <c r="Q441" s="33"/>
    </row>
    <row r="442" spans="1:17" x14ac:dyDescent="0.2">
      <c r="A442" s="15"/>
      <c r="B442" s="15"/>
      <c r="C442" s="15"/>
      <c r="D442" s="15"/>
      <c r="E442" s="15"/>
      <c r="F442" s="15"/>
      <c r="G442" s="33"/>
      <c r="I442" s="33"/>
      <c r="J442" s="33"/>
      <c r="L442" s="33"/>
      <c r="M442" s="33"/>
      <c r="Q442" s="33"/>
    </row>
    <row r="443" spans="1:17" x14ac:dyDescent="0.2">
      <c r="A443" s="15"/>
      <c r="B443" s="15"/>
      <c r="C443" s="15"/>
      <c r="D443" s="15"/>
      <c r="E443" s="15"/>
      <c r="F443" s="15"/>
      <c r="G443" s="33"/>
      <c r="I443" s="33"/>
      <c r="J443" s="33"/>
      <c r="L443" s="33"/>
      <c r="M443" s="33"/>
      <c r="Q443" s="33"/>
    </row>
    <row r="444" spans="1:17" x14ac:dyDescent="0.2">
      <c r="A444" s="15"/>
      <c r="B444" s="15"/>
      <c r="C444" s="15"/>
      <c r="D444" s="15"/>
      <c r="E444" s="15"/>
      <c r="F444" s="15"/>
      <c r="G444" s="33"/>
      <c r="I444" s="33"/>
      <c r="J444" s="33"/>
      <c r="L444" s="33"/>
      <c r="M444" s="33"/>
      <c r="Q444" s="33"/>
    </row>
    <row r="445" spans="1:17" x14ac:dyDescent="0.2">
      <c r="A445" s="15"/>
      <c r="B445" s="15"/>
      <c r="C445" s="15"/>
      <c r="D445" s="15"/>
      <c r="E445" s="15"/>
      <c r="F445" s="15"/>
      <c r="G445" s="33"/>
      <c r="I445" s="33"/>
      <c r="J445" s="33"/>
      <c r="L445" s="33"/>
      <c r="M445" s="33"/>
      <c r="Q445" s="33"/>
    </row>
    <row r="446" spans="1:17" x14ac:dyDescent="0.2">
      <c r="A446" s="15"/>
      <c r="B446" s="15"/>
      <c r="C446" s="15"/>
      <c r="D446" s="15"/>
      <c r="E446" s="15"/>
      <c r="F446" s="15"/>
      <c r="G446" s="33"/>
      <c r="I446" s="33"/>
      <c r="J446" s="33"/>
      <c r="L446" s="33"/>
      <c r="M446" s="33"/>
      <c r="Q446" s="33"/>
    </row>
    <row r="447" spans="1:17" x14ac:dyDescent="0.2">
      <c r="A447" s="15"/>
      <c r="B447" s="15"/>
      <c r="C447" s="15"/>
      <c r="D447" s="15"/>
      <c r="E447" s="15"/>
      <c r="F447" s="15"/>
      <c r="G447" s="33"/>
      <c r="I447" s="33"/>
      <c r="J447" s="33"/>
      <c r="L447" s="33"/>
      <c r="M447" s="33"/>
      <c r="Q447" s="33"/>
    </row>
    <row r="448" spans="1:17" x14ac:dyDescent="0.2">
      <c r="A448" s="15"/>
      <c r="B448" s="15"/>
      <c r="C448" s="15"/>
      <c r="D448" s="15"/>
      <c r="E448" s="15"/>
      <c r="F448" s="15"/>
      <c r="G448" s="33"/>
      <c r="I448" s="33"/>
      <c r="J448" s="33"/>
      <c r="L448" s="33"/>
      <c r="M448" s="33"/>
      <c r="Q448" s="33"/>
    </row>
    <row r="449" spans="1:17" x14ac:dyDescent="0.2">
      <c r="A449" s="15"/>
      <c r="B449" s="15"/>
      <c r="C449" s="15"/>
      <c r="D449" s="15"/>
      <c r="E449" s="15"/>
      <c r="F449" s="15"/>
      <c r="G449" s="33"/>
      <c r="I449" s="33"/>
      <c r="J449" s="33"/>
      <c r="L449" s="33"/>
      <c r="M449" s="33"/>
      <c r="Q449" s="33"/>
    </row>
    <row r="450" spans="1:17" x14ac:dyDescent="0.2">
      <c r="A450" s="15"/>
      <c r="B450" s="15"/>
      <c r="C450" s="15"/>
      <c r="D450" s="15"/>
      <c r="E450" s="15"/>
      <c r="F450" s="15"/>
      <c r="G450" s="33"/>
      <c r="I450" s="33"/>
      <c r="J450" s="33"/>
      <c r="L450" s="33"/>
      <c r="M450" s="33"/>
      <c r="Q450" s="33"/>
    </row>
    <row r="451" spans="1:17" x14ac:dyDescent="0.2">
      <c r="A451" s="15"/>
      <c r="B451" s="15"/>
      <c r="C451" s="15"/>
      <c r="D451" s="15"/>
      <c r="E451" s="15"/>
      <c r="F451" s="15"/>
      <c r="G451" s="33"/>
      <c r="I451" s="33"/>
      <c r="J451" s="33"/>
      <c r="L451" s="33"/>
      <c r="M451" s="33"/>
      <c r="Q451" s="33"/>
    </row>
    <row r="452" spans="1:17" x14ac:dyDescent="0.2">
      <c r="A452" s="15"/>
      <c r="B452" s="15"/>
      <c r="C452" s="15"/>
      <c r="D452" s="15"/>
      <c r="E452" s="15"/>
      <c r="F452" s="15"/>
      <c r="G452" s="33"/>
      <c r="I452" s="33"/>
      <c r="J452" s="33"/>
      <c r="L452" s="33"/>
      <c r="M452" s="33"/>
      <c r="Q452" s="33"/>
    </row>
    <row r="453" spans="1:17" x14ac:dyDescent="0.2">
      <c r="A453" s="15"/>
      <c r="B453" s="15"/>
      <c r="C453" s="15"/>
      <c r="D453" s="15"/>
      <c r="E453" s="15"/>
      <c r="F453" s="15"/>
      <c r="G453" s="33"/>
      <c r="I453" s="33"/>
      <c r="J453" s="33"/>
      <c r="L453" s="33"/>
      <c r="M453" s="33"/>
      <c r="Q453" s="33"/>
    </row>
    <row r="454" spans="1:17" x14ac:dyDescent="0.2">
      <c r="A454" s="15"/>
      <c r="B454" s="15"/>
      <c r="C454" s="15"/>
      <c r="D454" s="15"/>
      <c r="E454" s="15"/>
      <c r="F454" s="15"/>
      <c r="G454" s="33"/>
      <c r="I454" s="33"/>
      <c r="J454" s="33"/>
      <c r="L454" s="33"/>
      <c r="M454" s="33"/>
      <c r="Q454" s="33"/>
    </row>
    <row r="455" spans="1:17" x14ac:dyDescent="0.2">
      <c r="A455" s="15"/>
      <c r="B455" s="15"/>
      <c r="C455" s="15"/>
      <c r="D455" s="15"/>
      <c r="E455" s="15"/>
      <c r="F455" s="15"/>
      <c r="G455" s="33"/>
      <c r="I455" s="33"/>
      <c r="J455" s="33"/>
      <c r="L455" s="33"/>
      <c r="M455" s="33"/>
      <c r="Q455" s="33"/>
    </row>
    <row r="456" spans="1:17" x14ac:dyDescent="0.2">
      <c r="A456" s="15"/>
      <c r="B456" s="15"/>
      <c r="C456" s="15"/>
      <c r="D456" s="15"/>
      <c r="E456" s="15"/>
      <c r="F456" s="15"/>
      <c r="G456" s="33"/>
      <c r="I456" s="33"/>
      <c r="J456" s="33"/>
      <c r="L456" s="33"/>
      <c r="M456" s="33"/>
      <c r="Q456" s="33"/>
    </row>
    <row r="457" spans="1:17" x14ac:dyDescent="0.2">
      <c r="A457" s="15"/>
      <c r="B457" s="15"/>
      <c r="C457" s="15"/>
      <c r="D457" s="15"/>
      <c r="E457" s="15"/>
      <c r="F457" s="15"/>
      <c r="G457" s="33"/>
      <c r="I457" s="33"/>
      <c r="J457" s="33"/>
      <c r="L457" s="33"/>
      <c r="M457" s="33"/>
      <c r="Q457" s="33"/>
    </row>
    <row r="458" spans="1:17" x14ac:dyDescent="0.2">
      <c r="A458" s="15"/>
      <c r="B458" s="15"/>
      <c r="C458" s="15"/>
      <c r="D458" s="15"/>
      <c r="E458" s="15"/>
      <c r="F458" s="15"/>
      <c r="G458" s="33"/>
      <c r="I458" s="33"/>
      <c r="J458" s="33"/>
      <c r="L458" s="33"/>
      <c r="M458" s="33"/>
      <c r="Q458" s="33"/>
    </row>
    <row r="459" spans="1:17" x14ac:dyDescent="0.2">
      <c r="A459" s="15"/>
      <c r="B459" s="15"/>
      <c r="C459" s="15"/>
      <c r="D459" s="15"/>
      <c r="E459" s="15"/>
      <c r="F459" s="15"/>
      <c r="G459" s="33"/>
      <c r="I459" s="33"/>
      <c r="J459" s="33"/>
      <c r="L459" s="33"/>
      <c r="M459" s="33"/>
      <c r="Q459" s="33"/>
    </row>
    <row r="460" spans="1:17" x14ac:dyDescent="0.2">
      <c r="A460" s="15"/>
      <c r="B460" s="15"/>
      <c r="C460" s="15"/>
      <c r="D460" s="15"/>
      <c r="E460" s="15"/>
      <c r="F460" s="15"/>
      <c r="G460" s="33"/>
      <c r="I460" s="33"/>
      <c r="J460" s="33"/>
      <c r="Q460" s="33"/>
    </row>
    <row r="461" spans="1:17" x14ac:dyDescent="0.2">
      <c r="A461" s="15"/>
      <c r="B461" s="15"/>
      <c r="C461" s="15"/>
      <c r="D461" s="15"/>
      <c r="E461" s="15"/>
      <c r="F461" s="15"/>
      <c r="G461" s="33"/>
      <c r="I461" s="33"/>
      <c r="J461" s="33"/>
      <c r="L461" s="33"/>
      <c r="M461" s="33"/>
      <c r="Q461" s="33"/>
    </row>
    <row r="462" spans="1:17" x14ac:dyDescent="0.2">
      <c r="A462" s="15"/>
      <c r="B462" s="15"/>
      <c r="C462" s="15"/>
      <c r="D462" s="15"/>
      <c r="E462" s="15"/>
      <c r="F462" s="15"/>
      <c r="G462" s="33"/>
      <c r="I462" s="33"/>
      <c r="J462" s="33"/>
      <c r="L462" s="33"/>
      <c r="M462" s="33"/>
      <c r="Q462" s="33"/>
    </row>
    <row r="463" spans="1:17" x14ac:dyDescent="0.2">
      <c r="A463" s="15"/>
      <c r="B463" s="15"/>
      <c r="C463" s="15"/>
      <c r="D463" s="15"/>
      <c r="E463" s="15"/>
      <c r="F463" s="15"/>
      <c r="G463" s="33"/>
      <c r="I463" s="33"/>
      <c r="J463" s="33"/>
      <c r="L463" s="33"/>
      <c r="M463" s="33"/>
      <c r="Q463" s="33"/>
    </row>
    <row r="464" spans="1:17" x14ac:dyDescent="0.2">
      <c r="A464" s="15"/>
      <c r="B464" s="15"/>
      <c r="C464" s="15"/>
      <c r="D464" s="15"/>
      <c r="E464" s="15"/>
      <c r="F464" s="15"/>
      <c r="G464" s="33"/>
      <c r="I464" s="33"/>
      <c r="J464" s="33"/>
      <c r="L464" s="33"/>
      <c r="M464" s="33"/>
      <c r="Q464" s="33"/>
    </row>
    <row r="465" spans="1:17" x14ac:dyDescent="0.2">
      <c r="A465" s="15"/>
      <c r="B465" s="15"/>
      <c r="C465" s="15"/>
      <c r="D465" s="15"/>
      <c r="E465" s="15"/>
      <c r="F465" s="15"/>
      <c r="G465" s="33"/>
      <c r="I465" s="33"/>
      <c r="J465" s="33"/>
      <c r="L465" s="33"/>
      <c r="M465" s="33"/>
      <c r="Q465" s="33"/>
    </row>
    <row r="466" spans="1:17" x14ac:dyDescent="0.2">
      <c r="A466" s="15"/>
      <c r="B466" s="15"/>
      <c r="C466" s="15"/>
      <c r="D466" s="15"/>
      <c r="E466" s="15"/>
      <c r="F466" s="15"/>
      <c r="G466" s="33"/>
      <c r="I466" s="33"/>
      <c r="J466" s="33"/>
      <c r="L466" s="33"/>
      <c r="M466" s="33"/>
      <c r="Q466" s="33"/>
    </row>
    <row r="467" spans="1:17" x14ac:dyDescent="0.2">
      <c r="A467" s="15"/>
      <c r="B467" s="15"/>
      <c r="C467" s="15"/>
      <c r="D467" s="15"/>
      <c r="E467" s="15"/>
      <c r="F467" s="15"/>
      <c r="G467" s="33"/>
      <c r="I467" s="33"/>
      <c r="J467" s="33"/>
      <c r="L467" s="33"/>
      <c r="M467" s="33"/>
      <c r="Q467" s="33"/>
    </row>
    <row r="468" spans="1:17" x14ac:dyDescent="0.2">
      <c r="A468" s="15"/>
      <c r="B468" s="15"/>
      <c r="C468" s="15"/>
      <c r="D468" s="15"/>
      <c r="E468" s="15"/>
      <c r="F468" s="15"/>
      <c r="G468" s="33"/>
      <c r="I468" s="33"/>
      <c r="J468" s="33"/>
      <c r="L468" s="33"/>
      <c r="M468" s="33"/>
      <c r="Q468" s="33"/>
    </row>
    <row r="469" spans="1:17" x14ac:dyDescent="0.2">
      <c r="A469" s="15"/>
      <c r="B469" s="15"/>
      <c r="C469" s="15"/>
      <c r="D469" s="15"/>
      <c r="E469" s="15"/>
      <c r="F469" s="15"/>
      <c r="G469" s="33"/>
      <c r="I469" s="33"/>
      <c r="J469" s="33"/>
      <c r="L469" s="33"/>
      <c r="M469" s="33"/>
      <c r="Q469" s="33"/>
    </row>
    <row r="470" spans="1:17" x14ac:dyDescent="0.2">
      <c r="A470" s="15"/>
      <c r="B470" s="15"/>
      <c r="C470" s="15"/>
      <c r="D470" s="15"/>
      <c r="E470" s="15"/>
      <c r="F470" s="15"/>
      <c r="G470" s="33"/>
      <c r="I470" s="33"/>
      <c r="J470" s="33"/>
      <c r="L470" s="33"/>
      <c r="M470" s="33"/>
      <c r="Q470" s="33"/>
    </row>
    <row r="471" spans="1:17" x14ac:dyDescent="0.2">
      <c r="A471" s="15"/>
      <c r="B471" s="15"/>
      <c r="C471" s="15"/>
      <c r="D471" s="15"/>
      <c r="E471" s="15"/>
      <c r="F471" s="15"/>
      <c r="G471" s="33"/>
      <c r="I471" s="33"/>
      <c r="J471" s="33"/>
      <c r="L471" s="33"/>
      <c r="M471" s="33"/>
      <c r="Q471" s="33"/>
    </row>
    <row r="472" spans="1:17" x14ac:dyDescent="0.2">
      <c r="A472" s="15"/>
      <c r="B472" s="15"/>
      <c r="C472" s="15"/>
      <c r="D472" s="15"/>
      <c r="E472" s="15"/>
      <c r="F472" s="15"/>
      <c r="G472" s="33"/>
      <c r="I472" s="33"/>
      <c r="J472" s="33"/>
      <c r="L472" s="33"/>
      <c r="M472" s="33"/>
      <c r="Q472" s="33"/>
    </row>
    <row r="473" spans="1:17" x14ac:dyDescent="0.2">
      <c r="A473" s="15"/>
      <c r="B473" s="15"/>
      <c r="C473" s="15"/>
      <c r="D473" s="15"/>
      <c r="E473" s="15"/>
      <c r="F473" s="15"/>
      <c r="G473" s="33"/>
      <c r="I473" s="33"/>
      <c r="J473" s="33"/>
      <c r="L473" s="33"/>
      <c r="M473" s="33"/>
      <c r="Q473" s="33"/>
    </row>
    <row r="474" spans="1:17" x14ac:dyDescent="0.2">
      <c r="A474" s="15"/>
      <c r="B474" s="15"/>
      <c r="C474" s="15"/>
      <c r="D474" s="15"/>
      <c r="E474" s="15"/>
      <c r="F474" s="15"/>
      <c r="G474" s="33"/>
      <c r="I474" s="33"/>
      <c r="J474" s="33"/>
      <c r="L474" s="33"/>
      <c r="M474" s="33"/>
      <c r="Q474" s="33"/>
    </row>
    <row r="475" spans="1:17" x14ac:dyDescent="0.2">
      <c r="A475" s="15"/>
      <c r="B475" s="15"/>
      <c r="C475" s="15"/>
      <c r="D475" s="15"/>
      <c r="E475" s="15"/>
      <c r="F475" s="15"/>
      <c r="G475" s="33"/>
      <c r="I475" s="33"/>
      <c r="J475" s="33"/>
      <c r="L475" s="33"/>
      <c r="M475" s="33"/>
      <c r="Q475" s="33"/>
    </row>
    <row r="476" spans="1:17" x14ac:dyDescent="0.2">
      <c r="A476" s="15"/>
      <c r="B476" s="15"/>
      <c r="C476" s="15"/>
      <c r="D476" s="15"/>
      <c r="E476" s="15"/>
      <c r="F476" s="15"/>
      <c r="G476" s="33"/>
      <c r="I476" s="33"/>
      <c r="J476" s="33"/>
      <c r="L476" s="33"/>
      <c r="M476" s="33"/>
      <c r="Q476" s="33"/>
    </row>
    <row r="477" spans="1:17" x14ac:dyDescent="0.2">
      <c r="A477" s="15"/>
      <c r="B477" s="15"/>
      <c r="C477" s="15"/>
      <c r="D477" s="15"/>
      <c r="E477" s="15"/>
      <c r="F477" s="15"/>
      <c r="G477" s="33"/>
      <c r="I477" s="33"/>
      <c r="J477" s="33"/>
      <c r="L477" s="33"/>
      <c r="M477" s="33"/>
      <c r="Q477" s="33"/>
    </row>
    <row r="478" spans="1:17" x14ac:dyDescent="0.2">
      <c r="A478" s="15"/>
      <c r="B478" s="15"/>
      <c r="C478" s="15"/>
      <c r="D478" s="15"/>
      <c r="E478" s="15"/>
      <c r="F478" s="15"/>
      <c r="G478" s="33"/>
      <c r="I478" s="33"/>
      <c r="J478" s="33"/>
      <c r="L478" s="33"/>
      <c r="M478" s="33"/>
      <c r="Q478" s="33"/>
    </row>
    <row r="479" spans="1:17" x14ac:dyDescent="0.2">
      <c r="A479" s="15"/>
      <c r="B479" s="15"/>
      <c r="C479" s="15"/>
      <c r="D479" s="15"/>
      <c r="E479" s="15"/>
      <c r="F479" s="15"/>
      <c r="G479" s="33"/>
      <c r="I479" s="33"/>
      <c r="J479" s="33"/>
      <c r="L479" s="33"/>
      <c r="M479" s="33"/>
      <c r="Q479" s="33"/>
    </row>
    <row r="480" spans="1:17" x14ac:dyDescent="0.2">
      <c r="A480" s="15"/>
      <c r="B480" s="15"/>
      <c r="C480" s="15"/>
      <c r="D480" s="15"/>
      <c r="E480" s="15"/>
      <c r="F480" s="15"/>
      <c r="G480" s="33"/>
      <c r="I480" s="33"/>
      <c r="J480" s="33"/>
      <c r="L480" s="33"/>
      <c r="M480" s="33"/>
      <c r="Q480" s="33"/>
    </row>
    <row r="481" spans="1:17" x14ac:dyDescent="0.2">
      <c r="A481" s="15"/>
      <c r="B481" s="15"/>
      <c r="C481" s="15"/>
      <c r="D481" s="15"/>
      <c r="E481" s="15"/>
      <c r="F481" s="15"/>
      <c r="G481" s="33"/>
      <c r="I481" s="33"/>
      <c r="J481" s="33"/>
      <c r="L481" s="33"/>
      <c r="M481" s="33"/>
      <c r="Q481" s="33"/>
    </row>
    <row r="482" spans="1:17" x14ac:dyDescent="0.2">
      <c r="A482" s="15"/>
      <c r="B482" s="15"/>
      <c r="C482" s="15"/>
      <c r="D482" s="15"/>
      <c r="E482" s="15"/>
      <c r="F482" s="15"/>
      <c r="G482" s="33"/>
      <c r="I482" s="33"/>
      <c r="J482" s="33"/>
      <c r="L482" s="33"/>
      <c r="M482" s="33"/>
      <c r="Q482" s="33"/>
    </row>
    <row r="483" spans="1:17" x14ac:dyDescent="0.2">
      <c r="A483" s="15"/>
      <c r="B483" s="15"/>
      <c r="C483" s="15"/>
      <c r="D483" s="15"/>
      <c r="E483" s="15"/>
      <c r="F483" s="15"/>
      <c r="G483" s="33"/>
      <c r="I483" s="33"/>
      <c r="J483" s="33"/>
      <c r="L483" s="33"/>
      <c r="M483" s="33"/>
      <c r="Q483" s="33"/>
    </row>
    <row r="484" spans="1:17" x14ac:dyDescent="0.2">
      <c r="A484" s="15"/>
      <c r="B484" s="15"/>
      <c r="C484" s="15"/>
      <c r="D484" s="15"/>
      <c r="E484" s="15"/>
      <c r="F484" s="15"/>
      <c r="G484" s="33"/>
      <c r="I484" s="33"/>
      <c r="J484" s="33"/>
      <c r="L484" s="33"/>
      <c r="M484" s="33"/>
      <c r="Q484" s="33"/>
    </row>
    <row r="485" spans="1:17" x14ac:dyDescent="0.2">
      <c r="A485" s="15"/>
      <c r="B485" s="15"/>
      <c r="C485" s="15"/>
      <c r="D485" s="15"/>
      <c r="E485" s="15"/>
      <c r="F485" s="15"/>
      <c r="G485" s="33"/>
      <c r="I485" s="33"/>
      <c r="J485" s="33"/>
      <c r="L485" s="33"/>
      <c r="M485" s="33"/>
      <c r="Q485" s="33"/>
    </row>
    <row r="486" spans="1:17" x14ac:dyDescent="0.2">
      <c r="A486" s="15"/>
      <c r="B486" s="15"/>
      <c r="C486" s="15"/>
      <c r="D486" s="15"/>
      <c r="E486" s="15"/>
      <c r="F486" s="15"/>
      <c r="G486" s="33"/>
      <c r="I486" s="33"/>
      <c r="J486" s="33"/>
      <c r="L486" s="33"/>
      <c r="M486" s="33"/>
      <c r="Q486" s="33"/>
    </row>
    <row r="487" spans="1:17" x14ac:dyDescent="0.2">
      <c r="A487" s="15"/>
      <c r="B487" s="15"/>
      <c r="C487" s="15"/>
      <c r="D487" s="15"/>
      <c r="E487" s="15"/>
      <c r="F487" s="15"/>
      <c r="G487" s="33"/>
      <c r="I487" s="33"/>
      <c r="J487" s="33"/>
      <c r="L487" s="33"/>
      <c r="M487" s="33"/>
      <c r="Q487" s="33"/>
    </row>
    <row r="488" spans="1:17" x14ac:dyDescent="0.2">
      <c r="A488" s="15"/>
      <c r="B488" s="15"/>
      <c r="C488" s="15"/>
      <c r="D488" s="15"/>
      <c r="E488" s="15"/>
      <c r="F488" s="15"/>
      <c r="G488" s="33"/>
      <c r="I488" s="33"/>
      <c r="J488" s="33"/>
      <c r="L488" s="33"/>
      <c r="M488" s="33"/>
      <c r="Q488" s="33"/>
    </row>
    <row r="489" spans="1:17" x14ac:dyDescent="0.2">
      <c r="A489" s="15"/>
      <c r="B489" s="15"/>
      <c r="C489" s="15"/>
      <c r="D489" s="15"/>
      <c r="E489" s="15"/>
      <c r="F489" s="15"/>
      <c r="G489" s="33"/>
      <c r="I489" s="33"/>
      <c r="J489" s="33"/>
      <c r="L489" s="33"/>
      <c r="M489" s="33"/>
      <c r="Q489" s="33"/>
    </row>
    <row r="490" spans="1:17" x14ac:dyDescent="0.2">
      <c r="A490" s="15"/>
      <c r="B490" s="15"/>
      <c r="C490" s="15"/>
      <c r="D490" s="15"/>
      <c r="E490" s="15"/>
      <c r="F490" s="15"/>
      <c r="G490" s="33"/>
      <c r="I490" s="33"/>
      <c r="J490" s="33"/>
      <c r="L490" s="33"/>
      <c r="M490" s="33"/>
      <c r="Q490" s="33"/>
    </row>
    <row r="491" spans="1:17" x14ac:dyDescent="0.2">
      <c r="A491" s="15"/>
      <c r="B491" s="15"/>
      <c r="C491" s="15"/>
      <c r="D491" s="15"/>
      <c r="E491" s="15"/>
      <c r="F491" s="15"/>
      <c r="G491" s="33"/>
      <c r="I491" s="33"/>
      <c r="J491" s="33"/>
      <c r="L491" s="33"/>
      <c r="M491" s="33"/>
      <c r="Q491" s="33"/>
    </row>
    <row r="492" spans="1:17" x14ac:dyDescent="0.2">
      <c r="A492" s="15"/>
      <c r="B492" s="15"/>
      <c r="C492" s="15"/>
      <c r="D492" s="15"/>
      <c r="E492" s="15"/>
      <c r="F492" s="15"/>
      <c r="G492" s="33"/>
      <c r="I492" s="33"/>
      <c r="J492" s="33"/>
      <c r="L492" s="33"/>
      <c r="M492" s="33"/>
      <c r="Q492" s="33"/>
    </row>
    <row r="493" spans="1:17" x14ac:dyDescent="0.2">
      <c r="A493" s="15"/>
      <c r="B493" s="15"/>
      <c r="C493" s="15"/>
      <c r="D493" s="15"/>
      <c r="E493" s="15"/>
      <c r="F493" s="15"/>
      <c r="G493" s="33"/>
      <c r="I493" s="33"/>
      <c r="J493" s="33"/>
      <c r="L493" s="33"/>
      <c r="M493" s="33"/>
      <c r="Q493" s="33"/>
    </row>
    <row r="494" spans="1:17" x14ac:dyDescent="0.2">
      <c r="A494" s="15"/>
      <c r="B494" s="15"/>
      <c r="C494" s="15"/>
      <c r="D494" s="15"/>
      <c r="E494" s="15"/>
      <c r="F494" s="15"/>
      <c r="G494" s="33"/>
      <c r="I494" s="33"/>
      <c r="J494" s="33"/>
      <c r="L494" s="33"/>
      <c r="M494" s="33"/>
      <c r="Q494" s="33"/>
    </row>
    <row r="495" spans="1:17" x14ac:dyDescent="0.2">
      <c r="A495" s="15"/>
      <c r="B495" s="15"/>
      <c r="C495" s="15"/>
      <c r="D495" s="15"/>
      <c r="E495" s="15"/>
      <c r="F495" s="15"/>
      <c r="G495" s="33"/>
      <c r="I495" s="33"/>
      <c r="J495" s="33"/>
      <c r="L495" s="33"/>
      <c r="M495" s="33"/>
      <c r="Q495" s="33"/>
    </row>
    <row r="496" spans="1:17" x14ac:dyDescent="0.2">
      <c r="A496" s="15"/>
      <c r="B496" s="15"/>
      <c r="C496" s="15"/>
      <c r="D496" s="15"/>
      <c r="E496" s="15"/>
      <c r="F496" s="15"/>
      <c r="G496" s="33"/>
      <c r="I496" s="33"/>
      <c r="J496" s="33"/>
      <c r="L496" s="33"/>
      <c r="M496" s="33"/>
      <c r="Q496" s="33"/>
    </row>
    <row r="497" spans="1:17" x14ac:dyDescent="0.2">
      <c r="A497" s="15"/>
      <c r="B497" s="15"/>
      <c r="C497" s="15"/>
      <c r="D497" s="15"/>
      <c r="E497" s="15"/>
      <c r="F497" s="15"/>
      <c r="G497" s="33"/>
      <c r="I497" s="33"/>
      <c r="J497" s="33"/>
      <c r="L497" s="33"/>
      <c r="M497" s="33"/>
      <c r="Q497" s="33"/>
    </row>
    <row r="498" spans="1:17" x14ac:dyDescent="0.2">
      <c r="A498" s="15"/>
      <c r="B498" s="15"/>
      <c r="C498" s="15"/>
      <c r="D498" s="15"/>
      <c r="E498" s="15"/>
      <c r="F498" s="15"/>
      <c r="G498" s="33"/>
      <c r="I498" s="33"/>
      <c r="J498" s="33"/>
      <c r="L498" s="33"/>
      <c r="M498" s="33"/>
      <c r="Q498" s="33"/>
    </row>
    <row r="499" spans="1:17" x14ac:dyDescent="0.2">
      <c r="A499" s="15"/>
      <c r="B499" s="15"/>
      <c r="C499" s="15"/>
      <c r="D499" s="15"/>
      <c r="E499" s="15"/>
      <c r="F499" s="15"/>
      <c r="G499" s="33"/>
      <c r="I499" s="33"/>
      <c r="J499" s="33"/>
      <c r="L499" s="33"/>
      <c r="M499" s="33"/>
      <c r="Q499" s="33"/>
    </row>
    <row r="500" spans="1:17" x14ac:dyDescent="0.2">
      <c r="A500" s="15"/>
      <c r="B500" s="15"/>
      <c r="C500" s="15"/>
      <c r="D500" s="15"/>
      <c r="E500" s="15"/>
      <c r="F500" s="15"/>
      <c r="G500" s="33"/>
      <c r="I500" s="33"/>
      <c r="J500" s="33"/>
      <c r="L500" s="33"/>
      <c r="M500" s="33"/>
      <c r="Q500" s="33"/>
    </row>
    <row r="501" spans="1:17" x14ac:dyDescent="0.2">
      <c r="A501" s="15"/>
      <c r="B501" s="15"/>
      <c r="C501" s="15"/>
      <c r="D501" s="15"/>
      <c r="E501" s="15"/>
      <c r="F501" s="15"/>
      <c r="G501" s="33"/>
      <c r="I501" s="33"/>
      <c r="J501" s="33"/>
      <c r="L501" s="33"/>
      <c r="M501" s="33"/>
      <c r="Q501" s="33"/>
    </row>
    <row r="502" spans="1:17" x14ac:dyDescent="0.2">
      <c r="A502" s="15"/>
      <c r="B502" s="15"/>
      <c r="C502" s="15"/>
      <c r="D502" s="15"/>
      <c r="E502" s="15"/>
      <c r="F502" s="15"/>
      <c r="G502" s="33"/>
      <c r="I502" s="33"/>
      <c r="J502" s="33"/>
      <c r="L502" s="33"/>
      <c r="M502" s="33"/>
      <c r="Q502" s="33"/>
    </row>
    <row r="503" spans="1:17" x14ac:dyDescent="0.2">
      <c r="A503" s="15"/>
      <c r="B503" s="15"/>
      <c r="C503" s="15"/>
      <c r="D503" s="15"/>
      <c r="E503" s="15"/>
      <c r="F503" s="15"/>
      <c r="G503" s="33"/>
      <c r="I503" s="33"/>
      <c r="J503" s="33"/>
      <c r="L503" s="33"/>
      <c r="M503" s="33"/>
      <c r="Q503" s="33"/>
    </row>
    <row r="504" spans="1:17" x14ac:dyDescent="0.2">
      <c r="A504" s="15"/>
      <c r="B504" s="15"/>
      <c r="C504" s="15"/>
      <c r="D504" s="15"/>
      <c r="E504" s="15"/>
      <c r="F504" s="15"/>
      <c r="G504" s="33"/>
      <c r="I504" s="33"/>
      <c r="J504" s="33"/>
      <c r="L504" s="33"/>
      <c r="M504" s="33"/>
      <c r="Q504" s="33"/>
    </row>
    <row r="505" spans="1:17" x14ac:dyDescent="0.2">
      <c r="A505" s="15"/>
      <c r="B505" s="15"/>
      <c r="C505" s="15"/>
      <c r="D505" s="15"/>
      <c r="E505" s="15"/>
      <c r="F505" s="15"/>
      <c r="G505" s="33"/>
      <c r="I505" s="33"/>
      <c r="J505" s="33"/>
      <c r="L505" s="33"/>
      <c r="M505" s="33"/>
      <c r="Q505" s="33"/>
    </row>
    <row r="506" spans="1:17" x14ac:dyDescent="0.2">
      <c r="A506" s="15"/>
      <c r="B506" s="15"/>
      <c r="C506" s="15"/>
      <c r="D506" s="15"/>
      <c r="E506" s="15"/>
      <c r="F506" s="15"/>
      <c r="G506" s="33"/>
      <c r="I506" s="33"/>
      <c r="J506" s="33"/>
      <c r="L506" s="33"/>
      <c r="M506" s="33"/>
      <c r="Q506" s="33"/>
    </row>
    <row r="507" spans="1:17" x14ac:dyDescent="0.2">
      <c r="A507" s="15"/>
      <c r="B507" s="15"/>
      <c r="C507" s="15"/>
      <c r="D507" s="15"/>
      <c r="E507" s="15"/>
      <c r="F507" s="15"/>
      <c r="G507" s="33"/>
      <c r="I507" s="33"/>
      <c r="J507" s="33"/>
      <c r="L507" s="33"/>
      <c r="M507" s="33"/>
      <c r="Q507" s="33"/>
    </row>
    <row r="508" spans="1:17" x14ac:dyDescent="0.2">
      <c r="A508" s="15"/>
      <c r="B508" s="15"/>
      <c r="C508" s="15"/>
      <c r="D508" s="15"/>
      <c r="E508" s="15"/>
      <c r="F508" s="15"/>
      <c r="G508" s="33"/>
      <c r="I508" s="33"/>
      <c r="J508" s="33"/>
      <c r="L508" s="33"/>
      <c r="M508" s="33"/>
      <c r="Q508" s="33"/>
    </row>
    <row r="509" spans="1:17" x14ac:dyDescent="0.2">
      <c r="A509" s="15"/>
      <c r="B509" s="15"/>
      <c r="C509" s="15"/>
      <c r="D509" s="15"/>
      <c r="E509" s="15"/>
      <c r="F509" s="15"/>
      <c r="G509" s="33"/>
      <c r="I509" s="33"/>
      <c r="J509" s="33"/>
      <c r="L509" s="33"/>
      <c r="M509" s="33"/>
      <c r="Q509" s="33"/>
    </row>
    <row r="510" spans="1:17" x14ac:dyDescent="0.2">
      <c r="A510" s="15"/>
      <c r="B510" s="15"/>
      <c r="C510" s="15"/>
      <c r="D510" s="15"/>
      <c r="E510" s="15"/>
      <c r="F510" s="15"/>
      <c r="G510" s="33"/>
      <c r="I510" s="33"/>
      <c r="J510" s="33"/>
      <c r="L510" s="33"/>
      <c r="M510" s="33"/>
      <c r="Q510" s="33"/>
    </row>
    <row r="511" spans="1:17" x14ac:dyDescent="0.2">
      <c r="A511" s="15"/>
      <c r="B511" s="15"/>
      <c r="C511" s="15"/>
      <c r="D511" s="15"/>
      <c r="E511" s="15"/>
      <c r="F511" s="15"/>
      <c r="G511" s="33"/>
      <c r="I511" s="33"/>
      <c r="J511" s="33"/>
      <c r="L511" s="33"/>
      <c r="M511" s="33"/>
      <c r="Q511" s="33"/>
    </row>
    <row r="512" spans="1:17" x14ac:dyDescent="0.2">
      <c r="A512" s="15"/>
      <c r="B512" s="15"/>
      <c r="C512" s="15"/>
      <c r="D512" s="15"/>
      <c r="E512" s="15"/>
      <c r="F512" s="15"/>
      <c r="G512" s="33"/>
      <c r="I512" s="33"/>
      <c r="J512" s="33"/>
      <c r="L512" s="33"/>
      <c r="M512" s="33"/>
      <c r="Q512" s="33"/>
    </row>
    <row r="513" spans="1:17" x14ac:dyDescent="0.2">
      <c r="A513" s="15"/>
      <c r="B513" s="15"/>
      <c r="C513" s="15"/>
      <c r="D513" s="15"/>
      <c r="E513" s="15"/>
      <c r="F513" s="15"/>
      <c r="G513" s="33"/>
      <c r="I513" s="33"/>
      <c r="J513" s="33"/>
      <c r="L513" s="33"/>
      <c r="M513" s="33"/>
      <c r="Q513" s="33"/>
    </row>
    <row r="514" spans="1:17" x14ac:dyDescent="0.2">
      <c r="A514" s="15"/>
      <c r="B514" s="15"/>
      <c r="C514" s="15"/>
      <c r="D514" s="15"/>
      <c r="E514" s="15"/>
      <c r="F514" s="15"/>
      <c r="G514" s="33"/>
      <c r="I514" s="33"/>
      <c r="J514" s="33"/>
      <c r="L514" s="33"/>
      <c r="M514" s="33"/>
      <c r="Q514" s="33"/>
    </row>
    <row r="515" spans="1:17" x14ac:dyDescent="0.2">
      <c r="A515" s="15"/>
      <c r="B515" s="15"/>
      <c r="C515" s="15"/>
      <c r="D515" s="15"/>
      <c r="E515" s="15"/>
      <c r="F515" s="15"/>
      <c r="G515" s="33"/>
      <c r="I515" s="33"/>
      <c r="J515" s="33"/>
      <c r="L515" s="33"/>
      <c r="M515" s="33"/>
      <c r="Q515" s="33"/>
    </row>
    <row r="516" spans="1:17" x14ac:dyDescent="0.2">
      <c r="A516" s="15"/>
      <c r="B516" s="15"/>
      <c r="C516" s="15"/>
      <c r="D516" s="15"/>
      <c r="E516" s="15"/>
      <c r="F516" s="15"/>
      <c r="G516" s="33"/>
      <c r="I516" s="33"/>
      <c r="J516" s="33"/>
      <c r="L516" s="33"/>
      <c r="M516" s="33"/>
      <c r="Q516" s="33"/>
    </row>
    <row r="517" spans="1:17" x14ac:dyDescent="0.2">
      <c r="A517" s="15"/>
      <c r="B517" s="15"/>
      <c r="C517" s="15"/>
      <c r="D517" s="15"/>
      <c r="E517" s="15"/>
      <c r="F517" s="15"/>
      <c r="G517" s="33"/>
      <c r="I517" s="33"/>
      <c r="J517" s="33"/>
      <c r="L517" s="33"/>
      <c r="M517" s="33"/>
      <c r="Q517" s="33"/>
    </row>
    <row r="518" spans="1:17" x14ac:dyDescent="0.2">
      <c r="A518" s="15"/>
      <c r="B518" s="15"/>
      <c r="C518" s="15"/>
      <c r="D518" s="15"/>
      <c r="E518" s="15"/>
      <c r="F518" s="15"/>
      <c r="G518" s="33"/>
      <c r="I518" s="33"/>
      <c r="J518" s="33"/>
      <c r="L518" s="33"/>
      <c r="M518" s="33"/>
      <c r="Q518" s="33"/>
    </row>
    <row r="519" spans="1:17" x14ac:dyDescent="0.2">
      <c r="A519" s="15"/>
      <c r="B519" s="15"/>
      <c r="C519" s="15"/>
      <c r="D519" s="15"/>
      <c r="E519" s="15"/>
      <c r="F519" s="15"/>
      <c r="G519" s="33"/>
      <c r="I519" s="33"/>
      <c r="J519" s="33"/>
      <c r="L519" s="33"/>
      <c r="M519" s="33"/>
      <c r="Q519" s="33"/>
    </row>
    <row r="520" spans="1:17" x14ac:dyDescent="0.2">
      <c r="A520" s="15"/>
      <c r="B520" s="15"/>
      <c r="C520" s="15"/>
      <c r="D520" s="15"/>
      <c r="E520" s="15"/>
      <c r="F520" s="15"/>
      <c r="G520" s="33"/>
      <c r="I520" s="33"/>
      <c r="J520" s="33"/>
      <c r="L520" s="33"/>
      <c r="M520" s="33"/>
      <c r="Q520" s="33"/>
    </row>
    <row r="521" spans="1:17" x14ac:dyDescent="0.2">
      <c r="A521" s="15"/>
      <c r="B521" s="15"/>
      <c r="C521" s="15"/>
      <c r="D521" s="15"/>
      <c r="E521" s="15"/>
      <c r="F521" s="15"/>
      <c r="G521" s="33"/>
      <c r="I521" s="33"/>
      <c r="J521" s="33"/>
      <c r="L521" s="33"/>
      <c r="M521" s="33"/>
      <c r="Q521" s="33"/>
    </row>
    <row r="522" spans="1:17" x14ac:dyDescent="0.2">
      <c r="A522" s="15"/>
      <c r="B522" s="15"/>
      <c r="C522" s="15"/>
      <c r="D522" s="15"/>
      <c r="E522" s="15"/>
      <c r="F522" s="15"/>
      <c r="G522" s="33"/>
      <c r="I522" s="33"/>
      <c r="J522" s="33"/>
      <c r="L522" s="33"/>
      <c r="M522" s="33"/>
      <c r="Q522" s="33"/>
    </row>
    <row r="523" spans="1:17" x14ac:dyDescent="0.2">
      <c r="A523" s="15"/>
      <c r="B523" s="15"/>
      <c r="C523" s="15"/>
      <c r="D523" s="15"/>
      <c r="E523" s="15"/>
      <c r="F523" s="15"/>
      <c r="G523" s="33"/>
      <c r="I523" s="33"/>
      <c r="J523" s="33"/>
      <c r="L523" s="33"/>
      <c r="M523" s="33"/>
      <c r="Q523" s="33"/>
    </row>
    <row r="524" spans="1:17" x14ac:dyDescent="0.2">
      <c r="A524" s="15"/>
      <c r="B524" s="15"/>
      <c r="C524" s="15"/>
      <c r="D524" s="15"/>
      <c r="E524" s="15"/>
      <c r="F524" s="15"/>
      <c r="G524" s="33"/>
      <c r="I524" s="33"/>
      <c r="J524" s="33"/>
      <c r="L524" s="33"/>
      <c r="M524" s="33"/>
      <c r="Q524" s="33"/>
    </row>
    <row r="525" spans="1:17" x14ac:dyDescent="0.2">
      <c r="A525" s="15"/>
      <c r="B525" s="15"/>
      <c r="C525" s="15"/>
      <c r="D525" s="15"/>
      <c r="E525" s="15"/>
      <c r="F525" s="15"/>
      <c r="G525" s="33"/>
      <c r="I525" s="33"/>
      <c r="J525" s="33"/>
      <c r="L525" s="33"/>
      <c r="M525" s="33"/>
      <c r="Q525" s="33"/>
    </row>
    <row r="526" spans="1:17" x14ac:dyDescent="0.2">
      <c r="A526" s="15"/>
      <c r="B526" s="15"/>
      <c r="C526" s="15"/>
      <c r="D526" s="15"/>
      <c r="E526" s="15"/>
      <c r="F526" s="15"/>
      <c r="G526" s="33"/>
      <c r="I526" s="33"/>
      <c r="J526" s="33"/>
      <c r="L526" s="33"/>
      <c r="M526" s="33"/>
      <c r="Q526" s="33"/>
    </row>
    <row r="527" spans="1:17" x14ac:dyDescent="0.2">
      <c r="A527" s="15"/>
      <c r="B527" s="15"/>
      <c r="C527" s="15"/>
      <c r="D527" s="15"/>
      <c r="E527" s="15"/>
      <c r="F527" s="15"/>
      <c r="G527" s="33"/>
      <c r="I527" s="33"/>
      <c r="J527" s="33"/>
      <c r="L527" s="33"/>
      <c r="M527" s="33"/>
      <c r="Q527" s="33"/>
    </row>
    <row r="528" spans="1:17" x14ac:dyDescent="0.2">
      <c r="A528" s="15"/>
      <c r="B528" s="15"/>
      <c r="C528" s="15"/>
      <c r="D528" s="15"/>
      <c r="E528" s="15"/>
      <c r="F528" s="15"/>
      <c r="G528" s="33"/>
      <c r="I528" s="33"/>
      <c r="J528" s="33"/>
      <c r="L528" s="33"/>
      <c r="M528" s="33"/>
      <c r="Q528" s="33"/>
    </row>
    <row r="529" spans="1:17" x14ac:dyDescent="0.2">
      <c r="A529" s="15"/>
      <c r="B529" s="15"/>
      <c r="C529" s="15"/>
      <c r="D529" s="15"/>
      <c r="E529" s="15"/>
      <c r="F529" s="15"/>
      <c r="G529" s="33"/>
      <c r="I529" s="33"/>
      <c r="J529" s="33"/>
      <c r="L529" s="33"/>
      <c r="M529" s="33"/>
      <c r="Q529" s="33"/>
    </row>
    <row r="530" spans="1:17" x14ac:dyDescent="0.2">
      <c r="A530" s="15"/>
      <c r="B530" s="15"/>
      <c r="C530" s="15"/>
      <c r="D530" s="15"/>
      <c r="E530" s="15"/>
      <c r="F530" s="15"/>
      <c r="G530" s="33"/>
      <c r="I530" s="33"/>
      <c r="J530" s="33"/>
      <c r="L530" s="33"/>
      <c r="M530" s="33"/>
      <c r="Q530" s="33"/>
    </row>
    <row r="531" spans="1:17" x14ac:dyDescent="0.2">
      <c r="A531" s="15"/>
      <c r="B531" s="15"/>
      <c r="C531" s="15"/>
      <c r="D531" s="15"/>
      <c r="E531" s="15"/>
      <c r="F531" s="15"/>
      <c r="G531" s="33"/>
      <c r="I531" s="33"/>
      <c r="J531" s="33"/>
      <c r="L531" s="33"/>
      <c r="M531" s="33"/>
      <c r="Q531" s="33"/>
    </row>
    <row r="532" spans="1:17" x14ac:dyDescent="0.2">
      <c r="A532" s="15"/>
      <c r="B532" s="15"/>
      <c r="C532" s="15"/>
      <c r="D532" s="15"/>
      <c r="E532" s="15"/>
      <c r="F532" s="15"/>
      <c r="G532" s="33"/>
      <c r="I532" s="33"/>
      <c r="J532" s="33"/>
      <c r="L532" s="33"/>
      <c r="M532" s="33"/>
      <c r="Q532" s="33"/>
    </row>
    <row r="533" spans="1:17" x14ac:dyDescent="0.2">
      <c r="A533" s="15"/>
      <c r="B533" s="15"/>
      <c r="C533" s="15"/>
      <c r="D533" s="15"/>
      <c r="E533" s="15"/>
      <c r="F533" s="15"/>
      <c r="G533" s="33"/>
      <c r="I533" s="33"/>
      <c r="J533" s="33"/>
      <c r="L533" s="33"/>
      <c r="M533" s="33"/>
      <c r="Q533" s="33"/>
    </row>
    <row r="534" spans="1:17" x14ac:dyDescent="0.2">
      <c r="A534" s="15"/>
      <c r="B534" s="15"/>
      <c r="C534" s="15"/>
      <c r="D534" s="15"/>
      <c r="E534" s="15"/>
      <c r="F534" s="15"/>
      <c r="G534" s="33"/>
      <c r="I534" s="33"/>
      <c r="J534" s="33"/>
      <c r="L534" s="33"/>
      <c r="M534" s="33"/>
      <c r="Q534" s="33"/>
    </row>
    <row r="535" spans="1:17" x14ac:dyDescent="0.2">
      <c r="A535" s="15"/>
      <c r="B535" s="15"/>
      <c r="C535" s="15"/>
      <c r="D535" s="15"/>
      <c r="E535" s="15"/>
      <c r="F535" s="15"/>
      <c r="G535" s="33"/>
      <c r="I535" s="33"/>
      <c r="J535" s="33"/>
      <c r="L535" s="33"/>
      <c r="M535" s="33"/>
    </row>
    <row r="536" spans="1:17" x14ac:dyDescent="0.2">
      <c r="A536" s="15"/>
      <c r="B536" s="15"/>
      <c r="C536" s="15"/>
      <c r="D536" s="15"/>
      <c r="E536" s="15"/>
      <c r="F536" s="15"/>
    </row>
    <row r="537" spans="1:17" x14ac:dyDescent="0.2">
      <c r="A537" s="15"/>
      <c r="B537" s="15"/>
      <c r="C537" s="15"/>
      <c r="D537" s="15"/>
      <c r="E537" s="15"/>
      <c r="F537" s="15"/>
      <c r="G537" s="33"/>
      <c r="I537" s="33"/>
      <c r="J537" s="33"/>
      <c r="L537" s="33"/>
      <c r="M537" s="33"/>
    </row>
    <row r="538" spans="1:17" x14ac:dyDescent="0.2">
      <c r="A538" s="15"/>
      <c r="B538" s="15"/>
      <c r="C538" s="15"/>
      <c r="D538" s="15"/>
      <c r="E538" s="15"/>
      <c r="F538" s="15"/>
      <c r="G538" s="33"/>
      <c r="I538" s="33"/>
      <c r="J538" s="33"/>
      <c r="L538" s="33"/>
      <c r="M538" s="33"/>
    </row>
    <row r="539" spans="1:17" x14ac:dyDescent="0.2">
      <c r="A539" s="15"/>
      <c r="B539" s="15"/>
      <c r="C539" s="15"/>
      <c r="D539" s="15"/>
      <c r="E539" s="15"/>
      <c r="F539" s="15"/>
      <c r="G539" s="33"/>
      <c r="I539" s="33"/>
    </row>
    <row r="540" spans="1:17" x14ac:dyDescent="0.2">
      <c r="G540" s="33"/>
      <c r="I540" s="33"/>
      <c r="J540" s="33"/>
      <c r="L540" s="33"/>
      <c r="M540" s="33"/>
    </row>
    <row r="542" spans="1:17" x14ac:dyDescent="0.2">
      <c r="G542" s="33"/>
      <c r="I542" s="33"/>
      <c r="J542" s="33"/>
      <c r="L542" s="33"/>
      <c r="M542" s="33"/>
    </row>
    <row r="543" spans="1:17" x14ac:dyDescent="0.2">
      <c r="G543" s="33"/>
      <c r="I543" s="33"/>
      <c r="J543" s="33"/>
      <c r="L543" s="33"/>
      <c r="M543" s="33"/>
    </row>
    <row r="544" spans="1:17" x14ac:dyDescent="0.2">
      <c r="G544" s="33"/>
      <c r="I544" s="33"/>
      <c r="J544" s="33"/>
      <c r="L544" s="33"/>
      <c r="M544" s="33"/>
    </row>
    <row r="545" spans="7:13" x14ac:dyDescent="0.2">
      <c r="G545" s="33"/>
      <c r="I545" s="33"/>
      <c r="J545" s="33"/>
      <c r="L545" s="33"/>
      <c r="M545" s="33"/>
    </row>
    <row r="546" spans="7:13" x14ac:dyDescent="0.2">
      <c r="G546" s="33"/>
      <c r="I546" s="33"/>
      <c r="J546" s="33"/>
      <c r="L546" s="33"/>
      <c r="M546" s="33"/>
    </row>
    <row r="547" spans="7:13" x14ac:dyDescent="0.2">
      <c r="G547" s="33"/>
      <c r="I547" s="33"/>
      <c r="J547" s="33"/>
      <c r="L547" s="33"/>
      <c r="M547" s="33"/>
    </row>
    <row r="548" spans="7:13" x14ac:dyDescent="0.2">
      <c r="G548" s="33"/>
      <c r="I548" s="33"/>
      <c r="J548" s="33"/>
    </row>
    <row r="549" spans="7:13" x14ac:dyDescent="0.2">
      <c r="G549" s="33"/>
      <c r="I549" s="33"/>
      <c r="J549" s="33"/>
      <c r="L549" s="33"/>
      <c r="M549" s="33"/>
    </row>
    <row r="550" spans="7:13" x14ac:dyDescent="0.2">
      <c r="G550" s="33"/>
      <c r="I550" s="33"/>
      <c r="J550" s="33"/>
      <c r="L550" s="33"/>
      <c r="M550" s="33"/>
    </row>
    <row r="551" spans="7:13" x14ac:dyDescent="0.2">
      <c r="G551" s="33"/>
      <c r="I551" s="33"/>
      <c r="J551" s="33"/>
      <c r="L551" s="33"/>
      <c r="M551" s="33"/>
    </row>
    <row r="552" spans="7:13" x14ac:dyDescent="0.2">
      <c r="G552" s="33"/>
      <c r="I552" s="33"/>
      <c r="J552" s="33"/>
      <c r="L552" s="33"/>
      <c r="M552" s="33"/>
    </row>
    <row r="553" spans="7:13" x14ac:dyDescent="0.2">
      <c r="G553" s="33"/>
      <c r="I553" s="33"/>
      <c r="J553" s="33"/>
      <c r="L553" s="33"/>
      <c r="M553" s="33"/>
    </row>
    <row r="554" spans="7:13" x14ac:dyDescent="0.2">
      <c r="G554" s="33"/>
      <c r="I554" s="33"/>
      <c r="J554" s="33"/>
      <c r="L554" s="33"/>
      <c r="M554" s="33"/>
    </row>
    <row r="555" spans="7:13" x14ac:dyDescent="0.2">
      <c r="G555" s="33"/>
      <c r="I555" s="33"/>
      <c r="J555" s="33"/>
      <c r="L555" s="33"/>
      <c r="M555" s="33"/>
    </row>
    <row r="556" spans="7:13" x14ac:dyDescent="0.2">
      <c r="G556" s="33"/>
      <c r="I556" s="33"/>
      <c r="J556" s="33"/>
      <c r="L556" s="33"/>
      <c r="M556" s="33"/>
    </row>
    <row r="557" spans="7:13" x14ac:dyDescent="0.2">
      <c r="G557" s="33"/>
      <c r="I557" s="33"/>
      <c r="J557" s="33"/>
      <c r="L557" s="33"/>
      <c r="M557" s="33"/>
    </row>
    <row r="558" spans="7:13" x14ac:dyDescent="0.2">
      <c r="G558" s="33"/>
      <c r="I558" s="33"/>
      <c r="J558" s="33"/>
      <c r="L558" s="33"/>
      <c r="M558" s="33"/>
    </row>
    <row r="559" spans="7:13" x14ac:dyDescent="0.2">
      <c r="G559" s="33"/>
      <c r="I559" s="33"/>
      <c r="J559" s="33"/>
      <c r="L559" s="33"/>
      <c r="M559" s="33"/>
    </row>
    <row r="560" spans="7:13" x14ac:dyDescent="0.2">
      <c r="G560" s="33"/>
      <c r="I560" s="33"/>
      <c r="J560" s="33"/>
      <c r="L560" s="33"/>
      <c r="M560" s="33"/>
    </row>
    <row r="563" spans="7:13" x14ac:dyDescent="0.2">
      <c r="G563" s="33"/>
      <c r="I563" s="33"/>
      <c r="J563" s="33"/>
      <c r="L563" s="33"/>
      <c r="M563" s="33"/>
    </row>
    <row r="564" spans="7:13" x14ac:dyDescent="0.2">
      <c r="G564" s="33"/>
      <c r="I564" s="33"/>
      <c r="J564" s="33"/>
      <c r="L564" s="33"/>
      <c r="M564" s="33"/>
    </row>
    <row r="566" spans="7:13" x14ac:dyDescent="0.2">
      <c r="G566" s="33"/>
      <c r="I566" s="33"/>
      <c r="J566" s="33"/>
      <c r="L566" s="33"/>
      <c r="M566" s="33"/>
    </row>
    <row r="567" spans="7:13" x14ac:dyDescent="0.2">
      <c r="G567" s="33"/>
      <c r="I567" s="33"/>
      <c r="J567" s="33"/>
      <c r="L567" s="33"/>
      <c r="M567" s="33"/>
    </row>
    <row r="568" spans="7:13" x14ac:dyDescent="0.2">
      <c r="G568" s="33"/>
      <c r="I568" s="33"/>
      <c r="J568" s="33"/>
    </row>
  </sheetData>
  <autoFilter ref="A25:Q571"/>
  <mergeCells count="3">
    <mergeCell ref="F2:F3"/>
    <mergeCell ref="K2:M2"/>
    <mergeCell ref="G2:I2"/>
  </mergeCells>
  <conditionalFormatting sqref="F12:F19">
    <cfRule type="expression" dxfId="99" priority="9" stopIfTrue="1">
      <formula>MOD(ROW(),2)=0</formula>
    </cfRule>
  </conditionalFormatting>
  <conditionalFormatting sqref="F8:F11">
    <cfRule type="expression" dxfId="98" priority="24" stopIfTrue="1">
      <formula>MOD(ROW(),2)=0</formula>
    </cfRule>
  </conditionalFormatting>
  <conditionalFormatting sqref="F6 F8:F11">
    <cfRule type="expression" dxfId="97" priority="18" stopIfTrue="1">
      <formula>MOD(ROW(),2)=0</formula>
    </cfRule>
  </conditionalFormatting>
  <conditionalFormatting sqref="F4:F5">
    <cfRule type="expression" dxfId="96" priority="16" stopIfTrue="1">
      <formula>MOD(ROW(),2)=0</formula>
    </cfRule>
  </conditionalFormatting>
  <conditionalFormatting sqref="F7">
    <cfRule type="expression" dxfId="95" priority="15" stopIfTrue="1">
      <formula>MOD(ROW(),2)=0</formula>
    </cfRule>
  </conditionalFormatting>
  <conditionalFormatting sqref="F7">
    <cfRule type="expression" dxfId="94" priority="14" stopIfTrue="1">
      <formula>MOD(ROW(),2)=0</formula>
    </cfRule>
  </conditionalFormatting>
  <conditionalFormatting sqref="F12:F19">
    <cfRule type="expression" dxfId="93" priority="8" stopIfTrue="1">
      <formula>MOD(ROW(),2)=0</formula>
    </cfRule>
  </conditionalFormatting>
  <conditionalFormatting sqref="F20:F22">
    <cfRule type="expression" dxfId="92" priority="7" stopIfTrue="1">
      <formula>MOD(ROW(),2)=0</formula>
    </cfRule>
  </conditionalFormatting>
  <conditionalFormatting sqref="F20:F22">
    <cfRule type="expression" dxfId="91" priority="6" stopIfTrue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59"/>
  <sheetViews>
    <sheetView workbookViewId="0">
      <selection activeCell="K5" sqref="K5:K15"/>
    </sheetView>
  </sheetViews>
  <sheetFormatPr defaultRowHeight="12.75" x14ac:dyDescent="0.2"/>
  <cols>
    <col min="1" max="1" width="4" bestFit="1" customWidth="1"/>
    <col min="2" max="2" width="8" bestFit="1" customWidth="1"/>
    <col min="3" max="3" width="21.5703125" bestFit="1" customWidth="1"/>
    <col min="6" max="6" width="36.42578125" bestFit="1" customWidth="1"/>
    <col min="7" max="7" width="12.85546875" bestFit="1" customWidth="1"/>
    <col min="8" max="8" width="8.28515625" bestFit="1" customWidth="1"/>
  </cols>
  <sheetData>
    <row r="3" spans="6:18" x14ac:dyDescent="0.2">
      <c r="F3" s="98" t="s">
        <v>179</v>
      </c>
      <c r="G3" s="99" t="s">
        <v>209</v>
      </c>
      <c r="H3" s="100"/>
      <c r="I3" s="100"/>
      <c r="J3" s="18"/>
      <c r="K3" s="99" t="s">
        <v>210</v>
      </c>
      <c r="L3" s="100"/>
      <c r="M3" s="100"/>
    </row>
    <row r="4" spans="6:18" x14ac:dyDescent="0.2">
      <c r="F4" s="98"/>
      <c r="G4" s="30" t="s">
        <v>211</v>
      </c>
      <c r="H4" s="30" t="s">
        <v>252</v>
      </c>
      <c r="I4" s="30" t="s">
        <v>212</v>
      </c>
      <c r="J4" s="18"/>
      <c r="K4" s="30" t="s">
        <v>211</v>
      </c>
      <c r="L4" s="30" t="s">
        <v>252</v>
      </c>
      <c r="M4" s="30" t="s">
        <v>212</v>
      </c>
      <c r="Q4" s="18">
        <v>1</v>
      </c>
      <c r="R4" s="18">
        <v>30</v>
      </c>
    </row>
    <row r="5" spans="6:18" x14ac:dyDescent="0.2">
      <c r="F5" s="31"/>
      <c r="G5" s="21"/>
      <c r="H5" s="21" t="e">
        <f t="shared" ref="H5:H14" si="0">+_xlfn.RANK.EQ(G5,$G$4:$G$16,1)</f>
        <v>#N/A</v>
      </c>
      <c r="I5" s="18"/>
      <c r="J5" s="18"/>
      <c r="K5" s="49"/>
      <c r="L5" s="21" t="e">
        <f t="shared" ref="L5:L14" si="1">+_xlfn.RANK.EQ(K5,$K$4:$K$16,)</f>
        <v>#N/A</v>
      </c>
      <c r="M5" s="18" t="e">
        <f t="shared" ref="M5:M14" si="2">+VLOOKUP(L5,$Q$4:$R$26,2)</f>
        <v>#N/A</v>
      </c>
      <c r="Q5" s="18">
        <v>2</v>
      </c>
      <c r="R5" s="18">
        <v>29</v>
      </c>
    </row>
    <row r="6" spans="6:18" x14ac:dyDescent="0.2">
      <c r="F6" s="31"/>
      <c r="G6" s="21"/>
      <c r="H6" s="21" t="e">
        <f t="shared" si="0"/>
        <v>#N/A</v>
      </c>
      <c r="I6" s="18" t="e">
        <f t="shared" ref="I6:I12" si="3">+VLOOKUP(H6,$Q$4:$R$26,2)</f>
        <v>#N/A</v>
      </c>
      <c r="J6" s="18"/>
      <c r="K6" s="50"/>
      <c r="L6" s="21" t="e">
        <f t="shared" si="1"/>
        <v>#N/A</v>
      </c>
      <c r="M6" s="18" t="e">
        <f t="shared" si="2"/>
        <v>#N/A</v>
      </c>
      <c r="Q6" s="18">
        <v>3</v>
      </c>
      <c r="R6" s="18">
        <v>28</v>
      </c>
    </row>
    <row r="7" spans="6:18" x14ac:dyDescent="0.2">
      <c r="F7" s="31"/>
      <c r="G7" s="21"/>
      <c r="H7" s="21" t="e">
        <f t="shared" si="0"/>
        <v>#N/A</v>
      </c>
      <c r="I7" s="18" t="e">
        <f t="shared" si="3"/>
        <v>#N/A</v>
      </c>
      <c r="J7" s="18"/>
      <c r="K7" s="50"/>
      <c r="L7" s="21" t="e">
        <f t="shared" si="1"/>
        <v>#N/A</v>
      </c>
      <c r="M7" s="18" t="e">
        <f t="shared" si="2"/>
        <v>#N/A</v>
      </c>
      <c r="Q7" s="18">
        <v>4</v>
      </c>
      <c r="R7" s="18">
        <v>27</v>
      </c>
    </row>
    <row r="8" spans="6:18" x14ac:dyDescent="0.2">
      <c r="F8" s="31"/>
      <c r="G8" s="21"/>
      <c r="H8" s="21" t="e">
        <f t="shared" si="0"/>
        <v>#N/A</v>
      </c>
      <c r="I8" s="18" t="e">
        <f t="shared" si="3"/>
        <v>#N/A</v>
      </c>
      <c r="J8" s="18"/>
      <c r="K8" s="50"/>
      <c r="L8" s="21" t="e">
        <f t="shared" si="1"/>
        <v>#N/A</v>
      </c>
      <c r="M8" s="18" t="e">
        <f t="shared" si="2"/>
        <v>#N/A</v>
      </c>
      <c r="Q8" s="18">
        <v>5</v>
      </c>
      <c r="R8" s="18">
        <v>26</v>
      </c>
    </row>
    <row r="9" spans="6:18" x14ac:dyDescent="0.2">
      <c r="F9" s="31"/>
      <c r="G9" s="21"/>
      <c r="H9" s="21" t="e">
        <f t="shared" si="0"/>
        <v>#N/A</v>
      </c>
      <c r="I9" s="18" t="e">
        <f t="shared" si="3"/>
        <v>#N/A</v>
      </c>
      <c r="J9" s="18"/>
      <c r="K9" s="50"/>
      <c r="L9" s="21" t="e">
        <f t="shared" si="1"/>
        <v>#N/A</v>
      </c>
      <c r="M9" s="18" t="e">
        <f t="shared" si="2"/>
        <v>#N/A</v>
      </c>
      <c r="Q9" s="18">
        <v>6</v>
      </c>
      <c r="R9" s="18">
        <v>25</v>
      </c>
    </row>
    <row r="10" spans="6:18" x14ac:dyDescent="0.2">
      <c r="F10" s="31"/>
      <c r="G10" s="21"/>
      <c r="H10" s="21" t="e">
        <f t="shared" si="0"/>
        <v>#N/A</v>
      </c>
      <c r="I10" s="18" t="e">
        <f t="shared" si="3"/>
        <v>#N/A</v>
      </c>
      <c r="J10" s="18"/>
      <c r="K10" s="50"/>
      <c r="L10" s="21" t="e">
        <f t="shared" si="1"/>
        <v>#N/A</v>
      </c>
      <c r="M10" s="18" t="e">
        <f t="shared" si="2"/>
        <v>#N/A</v>
      </c>
      <c r="Q10" s="18">
        <v>7</v>
      </c>
      <c r="R10" s="18">
        <v>24</v>
      </c>
    </row>
    <row r="11" spans="6:18" x14ac:dyDescent="0.2">
      <c r="F11" s="31"/>
      <c r="G11" s="21"/>
      <c r="H11" s="21" t="e">
        <f t="shared" si="0"/>
        <v>#N/A</v>
      </c>
      <c r="I11" s="18" t="e">
        <f t="shared" si="3"/>
        <v>#N/A</v>
      </c>
      <c r="J11" s="18"/>
      <c r="K11" s="50"/>
      <c r="L11" s="21" t="e">
        <f t="shared" si="1"/>
        <v>#N/A</v>
      </c>
      <c r="M11" s="18" t="e">
        <f t="shared" si="2"/>
        <v>#N/A</v>
      </c>
      <c r="Q11" s="18">
        <v>8</v>
      </c>
      <c r="R11" s="18">
        <v>23</v>
      </c>
    </row>
    <row r="12" spans="6:18" x14ac:dyDescent="0.2">
      <c r="F12" s="31"/>
      <c r="G12" s="21"/>
      <c r="H12" s="21" t="e">
        <f t="shared" si="0"/>
        <v>#N/A</v>
      </c>
      <c r="I12" s="18" t="e">
        <f t="shared" si="3"/>
        <v>#N/A</v>
      </c>
      <c r="J12" s="18"/>
      <c r="K12" s="49"/>
      <c r="L12" s="21" t="e">
        <f t="shared" si="1"/>
        <v>#N/A</v>
      </c>
      <c r="M12" s="18" t="e">
        <f t="shared" si="2"/>
        <v>#N/A</v>
      </c>
      <c r="Q12" s="18">
        <v>9</v>
      </c>
      <c r="R12" s="18">
        <v>22</v>
      </c>
    </row>
    <row r="13" spans="6:18" x14ac:dyDescent="0.2">
      <c r="F13" s="51"/>
      <c r="G13" s="21"/>
      <c r="H13" s="21" t="e">
        <f t="shared" si="0"/>
        <v>#N/A</v>
      </c>
      <c r="I13" s="18"/>
      <c r="J13" s="18"/>
      <c r="K13" s="49"/>
      <c r="L13" s="21" t="e">
        <f t="shared" si="1"/>
        <v>#N/A</v>
      </c>
      <c r="M13" s="18" t="e">
        <f t="shared" si="2"/>
        <v>#N/A</v>
      </c>
      <c r="Q13" s="18">
        <v>10</v>
      </c>
      <c r="R13" s="18">
        <v>21</v>
      </c>
    </row>
    <row r="14" spans="6:18" x14ac:dyDescent="0.2">
      <c r="F14" s="51"/>
      <c r="G14" s="21"/>
      <c r="H14" s="21" t="e">
        <f t="shared" si="0"/>
        <v>#N/A</v>
      </c>
      <c r="I14" s="18"/>
      <c r="J14" s="18"/>
      <c r="K14" s="49"/>
      <c r="L14" s="21" t="e">
        <f t="shared" si="1"/>
        <v>#N/A</v>
      </c>
      <c r="M14" s="18" t="e">
        <f t="shared" si="2"/>
        <v>#N/A</v>
      </c>
      <c r="Q14" s="18">
        <v>11</v>
      </c>
      <c r="R14" s="18">
        <v>20</v>
      </c>
    </row>
    <row r="15" spans="6:18" x14ac:dyDescent="0.2">
      <c r="Q15" s="18">
        <v>12</v>
      </c>
      <c r="R15" s="18">
        <v>19</v>
      </c>
    </row>
    <row r="16" spans="6:18" x14ac:dyDescent="0.2">
      <c r="F16" s="31"/>
      <c r="G16" s="21"/>
      <c r="H16" s="21"/>
      <c r="I16" s="18"/>
      <c r="J16" s="18"/>
      <c r="K16" s="49"/>
      <c r="L16" s="21"/>
      <c r="M16" s="50"/>
      <c r="Q16" s="18">
        <v>13</v>
      </c>
      <c r="R16" s="18">
        <v>18</v>
      </c>
    </row>
    <row r="17" spans="1:18" x14ac:dyDescent="0.2">
      <c r="Q17" s="18">
        <v>14</v>
      </c>
      <c r="R17" s="18">
        <v>17</v>
      </c>
    </row>
    <row r="18" spans="1:18" x14ac:dyDescent="0.2">
      <c r="Q18" s="18">
        <v>15</v>
      </c>
      <c r="R18" s="18">
        <v>16</v>
      </c>
    </row>
    <row r="19" spans="1:18" x14ac:dyDescent="0.2">
      <c r="Q19" s="18">
        <v>16</v>
      </c>
      <c r="R19" s="18">
        <v>15</v>
      </c>
    </row>
    <row r="20" spans="1:18" x14ac:dyDescent="0.2">
      <c r="A20" s="63" t="s">
        <v>177</v>
      </c>
      <c r="B20" s="63" t="s">
        <v>594</v>
      </c>
      <c r="C20" s="63" t="s">
        <v>213</v>
      </c>
      <c r="D20" s="63" t="s">
        <v>181</v>
      </c>
      <c r="E20" s="63" t="s">
        <v>180</v>
      </c>
      <c r="F20" s="63" t="s">
        <v>179</v>
      </c>
      <c r="G20" s="63" t="s">
        <v>1992</v>
      </c>
      <c r="H20" s="63" t="s">
        <v>253</v>
      </c>
      <c r="I20" s="63" t="s">
        <v>183</v>
      </c>
      <c r="J20" s="63" t="s">
        <v>183</v>
      </c>
      <c r="K20" s="63" t="s">
        <v>254</v>
      </c>
      <c r="L20" s="63"/>
      <c r="M20" s="63"/>
      <c r="N20" s="63" t="s">
        <v>210</v>
      </c>
      <c r="Q20" s="18">
        <v>17</v>
      </c>
      <c r="R20" s="18">
        <v>14</v>
      </c>
    </row>
    <row r="21" spans="1:18" ht="13.5" thickBot="1" x14ac:dyDescent="0.25">
      <c r="A21" s="67"/>
      <c r="B21" s="68"/>
      <c r="C21" s="69"/>
      <c r="D21" s="68"/>
      <c r="E21" s="68"/>
      <c r="F21" s="68"/>
      <c r="G21" s="70"/>
      <c r="H21" s="70"/>
      <c r="I21" s="70"/>
      <c r="J21" s="71"/>
      <c r="K21" s="70"/>
      <c r="N21" s="29"/>
      <c r="Q21" s="18">
        <v>18</v>
      </c>
      <c r="R21" s="18">
        <v>13</v>
      </c>
    </row>
    <row r="22" spans="1:18" ht="13.5" thickBot="1" x14ac:dyDescent="0.25">
      <c r="A22" s="67"/>
      <c r="B22" s="68"/>
      <c r="C22" s="69"/>
      <c r="D22" s="68"/>
      <c r="E22" s="68"/>
      <c r="F22" s="68"/>
      <c r="G22" s="70"/>
      <c r="H22" s="70"/>
      <c r="I22" s="70"/>
      <c r="J22" s="71"/>
      <c r="K22" s="70"/>
      <c r="N22" s="29"/>
      <c r="Q22" s="18">
        <v>19</v>
      </c>
      <c r="R22" s="18">
        <v>12</v>
      </c>
    </row>
    <row r="23" spans="1:18" ht="13.5" thickBot="1" x14ac:dyDescent="0.25">
      <c r="A23" s="67"/>
      <c r="B23" s="68"/>
      <c r="C23" s="69"/>
      <c r="D23" s="68"/>
      <c r="E23" s="68"/>
      <c r="F23" s="68"/>
      <c r="G23" s="70"/>
      <c r="H23" s="70"/>
      <c r="I23" s="70"/>
      <c r="J23" s="71"/>
      <c r="K23" s="70"/>
      <c r="N23" s="29"/>
      <c r="Q23" s="18">
        <v>20</v>
      </c>
      <c r="R23" s="18">
        <v>11</v>
      </c>
    </row>
    <row r="24" spans="1:18" ht="13.5" thickBot="1" x14ac:dyDescent="0.25">
      <c r="A24" s="67"/>
      <c r="B24" s="68"/>
      <c r="C24" s="69"/>
      <c r="D24" s="68"/>
      <c r="E24" s="68"/>
      <c r="F24" s="68"/>
      <c r="G24" s="70"/>
      <c r="H24" s="70"/>
      <c r="I24" s="70"/>
      <c r="J24" s="71"/>
      <c r="K24" s="70"/>
      <c r="N24" s="29"/>
      <c r="Q24" s="18">
        <v>21</v>
      </c>
      <c r="R24" s="18">
        <v>10</v>
      </c>
    </row>
    <row r="25" spans="1:18" ht="13.5" thickBot="1" x14ac:dyDescent="0.25">
      <c r="A25" s="67"/>
      <c r="B25" s="68"/>
      <c r="C25" s="69"/>
      <c r="D25" s="68"/>
      <c r="E25" s="68"/>
      <c r="F25" s="68"/>
      <c r="G25" s="70"/>
      <c r="H25" s="70"/>
      <c r="I25" s="70"/>
      <c r="J25" s="71"/>
      <c r="K25" s="70"/>
      <c r="N25" s="29"/>
      <c r="Q25" s="18">
        <v>22</v>
      </c>
      <c r="R25" s="18">
        <v>9</v>
      </c>
    </row>
    <row r="26" spans="1:18" ht="13.5" thickBot="1" x14ac:dyDescent="0.25">
      <c r="A26" s="67"/>
      <c r="B26" s="68"/>
      <c r="C26" s="69"/>
      <c r="D26" s="68"/>
      <c r="E26" s="68"/>
      <c r="F26" s="68"/>
      <c r="G26" s="70"/>
      <c r="H26" s="70"/>
      <c r="I26" s="70"/>
      <c r="J26" s="71"/>
      <c r="K26" s="70"/>
      <c r="N26" s="29"/>
      <c r="Q26" s="18">
        <v>23</v>
      </c>
      <c r="R26" s="18">
        <v>8</v>
      </c>
    </row>
    <row r="27" spans="1:18" ht="13.5" thickBot="1" x14ac:dyDescent="0.25">
      <c r="A27" s="67"/>
      <c r="B27" s="68"/>
      <c r="C27" s="69"/>
      <c r="D27" s="68"/>
      <c r="E27" s="68"/>
      <c r="F27" s="68"/>
      <c r="G27" s="70"/>
      <c r="H27" s="70"/>
      <c r="I27" s="70"/>
      <c r="J27" s="71"/>
      <c r="K27" s="70"/>
      <c r="N27" s="29"/>
    </row>
    <row r="28" spans="1:18" ht="13.5" thickBot="1" x14ac:dyDescent="0.25">
      <c r="A28" s="67"/>
      <c r="B28" s="68"/>
      <c r="C28" s="69"/>
      <c r="D28" s="68"/>
      <c r="E28" s="68"/>
      <c r="F28" s="68"/>
      <c r="G28" s="70"/>
      <c r="H28" s="70"/>
      <c r="I28" s="70"/>
      <c r="J28" s="71"/>
      <c r="K28" s="70"/>
      <c r="N28" s="29"/>
    </row>
    <row r="29" spans="1:18" ht="13.5" thickBot="1" x14ac:dyDescent="0.25">
      <c r="A29" s="67"/>
      <c r="B29" s="68"/>
      <c r="C29" s="69"/>
      <c r="D29" s="68"/>
      <c r="E29" s="68"/>
      <c r="F29" s="68"/>
      <c r="G29" s="70"/>
      <c r="H29" s="70"/>
      <c r="I29" s="70"/>
      <c r="J29" s="71"/>
      <c r="K29" s="70"/>
      <c r="N29" s="29"/>
    </row>
    <row r="30" spans="1:18" ht="13.5" thickBot="1" x14ac:dyDescent="0.25">
      <c r="A30" s="67"/>
      <c r="B30" s="68"/>
      <c r="C30" s="69"/>
      <c r="D30" s="68"/>
      <c r="E30" s="68"/>
      <c r="F30" s="68"/>
      <c r="G30" s="70"/>
      <c r="H30" s="70"/>
      <c r="I30" s="70"/>
      <c r="J30" s="71"/>
      <c r="K30" s="70"/>
      <c r="N30" s="29"/>
    </row>
    <row r="31" spans="1:18" ht="13.5" thickBot="1" x14ac:dyDescent="0.25">
      <c r="A31" s="67"/>
      <c r="B31" s="68"/>
      <c r="C31" s="69"/>
      <c r="D31" s="68"/>
      <c r="E31" s="68"/>
      <c r="F31" s="68"/>
      <c r="G31" s="70"/>
      <c r="H31" s="70"/>
      <c r="I31" s="70"/>
      <c r="J31" s="71"/>
      <c r="K31" s="70"/>
      <c r="N31" s="29"/>
    </row>
    <row r="32" spans="1:18" ht="13.5" thickBot="1" x14ac:dyDescent="0.25">
      <c r="A32" s="67"/>
      <c r="B32" s="68"/>
      <c r="C32" s="69"/>
      <c r="D32" s="68"/>
      <c r="E32" s="68"/>
      <c r="F32" s="68"/>
      <c r="G32" s="70"/>
      <c r="H32" s="70"/>
      <c r="I32" s="70"/>
      <c r="J32" s="71"/>
      <c r="K32" s="70"/>
      <c r="N32" s="29"/>
    </row>
    <row r="33" spans="1:14" ht="13.5" thickBot="1" x14ac:dyDescent="0.25">
      <c r="A33" s="67"/>
      <c r="B33" s="68"/>
      <c r="C33" s="69"/>
      <c r="D33" s="68"/>
      <c r="E33" s="68"/>
      <c r="F33" s="68"/>
      <c r="G33" s="70"/>
      <c r="H33" s="70"/>
      <c r="I33" s="70"/>
      <c r="J33" s="71"/>
      <c r="K33" s="70"/>
      <c r="N33" s="29"/>
    </row>
    <row r="34" spans="1:14" ht="13.5" thickBot="1" x14ac:dyDescent="0.25">
      <c r="A34" s="67"/>
      <c r="B34" s="68"/>
      <c r="C34" s="69"/>
      <c r="D34" s="68"/>
      <c r="E34" s="68"/>
      <c r="F34" s="68"/>
      <c r="G34" s="70"/>
      <c r="H34" s="70"/>
      <c r="I34" s="70"/>
      <c r="J34" s="71"/>
      <c r="K34" s="70"/>
      <c r="N34" s="29"/>
    </row>
    <row r="35" spans="1:14" ht="13.5" thickBot="1" x14ac:dyDescent="0.25">
      <c r="A35" s="67"/>
      <c r="B35" s="68"/>
      <c r="C35" s="69"/>
      <c r="D35" s="68"/>
      <c r="E35" s="68"/>
      <c r="F35" s="68"/>
      <c r="G35" s="70"/>
      <c r="H35" s="70"/>
      <c r="I35" s="70"/>
      <c r="J35" s="71"/>
      <c r="K35" s="70"/>
      <c r="N35" s="29"/>
    </row>
    <row r="36" spans="1:14" ht="13.5" thickBot="1" x14ac:dyDescent="0.25">
      <c r="A36" s="67"/>
      <c r="B36" s="68"/>
      <c r="C36" s="69"/>
      <c r="D36" s="68"/>
      <c r="E36" s="68"/>
      <c r="F36" s="68"/>
      <c r="G36" s="70"/>
      <c r="H36" s="70"/>
      <c r="I36" s="70"/>
      <c r="J36" s="71"/>
      <c r="K36" s="70"/>
      <c r="N36" s="29"/>
    </row>
    <row r="37" spans="1:14" ht="13.5" thickBot="1" x14ac:dyDescent="0.25">
      <c r="A37" s="67"/>
      <c r="B37" s="68"/>
      <c r="C37" s="69"/>
      <c r="D37" s="68"/>
      <c r="E37" s="68"/>
      <c r="F37" s="68"/>
      <c r="G37" s="70"/>
      <c r="H37" s="70"/>
      <c r="I37" s="70"/>
      <c r="J37" s="71"/>
      <c r="K37" s="70"/>
      <c r="N37" s="29"/>
    </row>
    <row r="38" spans="1:14" ht="13.5" thickBot="1" x14ac:dyDescent="0.25">
      <c r="A38" s="67"/>
      <c r="B38" s="68"/>
      <c r="C38" s="69"/>
      <c r="D38" s="68"/>
      <c r="E38" s="68"/>
      <c r="F38" s="68"/>
      <c r="G38" s="70"/>
      <c r="H38" s="70"/>
      <c r="I38" s="70"/>
      <c r="J38" s="71"/>
      <c r="K38" s="70"/>
      <c r="N38" s="29"/>
    </row>
    <row r="39" spans="1:14" ht="13.5" thickBot="1" x14ac:dyDescent="0.25">
      <c r="A39" s="67"/>
      <c r="B39" s="68"/>
      <c r="C39" s="69"/>
      <c r="D39" s="68"/>
      <c r="E39" s="68"/>
      <c r="F39" s="68"/>
      <c r="G39" s="70"/>
      <c r="H39" s="70"/>
      <c r="I39" s="70"/>
      <c r="J39" s="71"/>
      <c r="K39" s="70"/>
      <c r="N39" s="29"/>
    </row>
    <row r="40" spans="1:14" ht="13.5" thickBot="1" x14ac:dyDescent="0.25">
      <c r="A40" s="67"/>
      <c r="B40" s="68"/>
      <c r="C40" s="69"/>
      <c r="D40" s="68"/>
      <c r="E40" s="68"/>
      <c r="F40" s="68"/>
      <c r="G40" s="70"/>
      <c r="H40" s="70"/>
      <c r="I40" s="70"/>
      <c r="J40" s="71"/>
      <c r="K40" s="70"/>
      <c r="N40" s="29"/>
    </row>
    <row r="41" spans="1:14" ht="13.5" thickBot="1" x14ac:dyDescent="0.25">
      <c r="A41" s="67"/>
      <c r="B41" s="68"/>
      <c r="C41" s="69"/>
      <c r="D41" s="68"/>
      <c r="E41" s="68"/>
      <c r="F41" s="68"/>
      <c r="G41" s="70"/>
      <c r="H41" s="70"/>
      <c r="I41" s="70"/>
      <c r="J41" s="71"/>
      <c r="K41" s="70"/>
      <c r="N41" s="29"/>
    </row>
    <row r="42" spans="1:14" ht="13.5" thickBot="1" x14ac:dyDescent="0.25">
      <c r="A42" s="67"/>
      <c r="B42" s="68"/>
      <c r="C42" s="69"/>
      <c r="D42" s="68"/>
      <c r="E42" s="68"/>
      <c r="F42" s="68"/>
      <c r="G42" s="70"/>
      <c r="H42" s="70"/>
      <c r="I42" s="70"/>
      <c r="J42" s="71"/>
      <c r="K42" s="70"/>
      <c r="N42" s="29"/>
    </row>
    <row r="43" spans="1:14" ht="13.5" thickBot="1" x14ac:dyDescent="0.25">
      <c r="A43" s="67"/>
      <c r="B43" s="68"/>
      <c r="C43" s="69"/>
      <c r="D43" s="68"/>
      <c r="E43" s="68"/>
      <c r="F43" s="68"/>
      <c r="G43" s="70"/>
      <c r="H43" s="70"/>
      <c r="I43" s="70"/>
      <c r="J43" s="71"/>
      <c r="K43" s="70"/>
      <c r="N43" s="29"/>
    </row>
    <row r="44" spans="1:14" ht="13.5" thickBot="1" x14ac:dyDescent="0.25">
      <c r="A44" s="67"/>
      <c r="B44" s="68"/>
      <c r="C44" s="69"/>
      <c r="D44" s="68"/>
      <c r="E44" s="68"/>
      <c r="F44" s="68"/>
      <c r="G44" s="70"/>
      <c r="H44" s="70"/>
      <c r="I44" s="70"/>
      <c r="J44" s="71"/>
      <c r="K44" s="70"/>
      <c r="N44" s="29"/>
    </row>
    <row r="45" spans="1:14" ht="13.5" thickBot="1" x14ac:dyDescent="0.25">
      <c r="A45" s="67"/>
      <c r="B45" s="68"/>
      <c r="C45" s="69"/>
      <c r="D45" s="68"/>
      <c r="E45" s="68"/>
      <c r="F45" s="68"/>
      <c r="G45" s="70"/>
      <c r="H45" s="70"/>
      <c r="I45" s="70"/>
      <c r="J45" s="71"/>
      <c r="K45" s="70"/>
      <c r="N45" s="29"/>
    </row>
    <row r="46" spans="1:14" ht="13.5" thickBot="1" x14ac:dyDescent="0.25">
      <c r="A46" s="67"/>
      <c r="B46" s="68"/>
      <c r="C46" s="69"/>
      <c r="D46" s="68"/>
      <c r="E46" s="68"/>
      <c r="F46" s="68"/>
      <c r="G46" s="70"/>
      <c r="H46" s="70"/>
      <c r="I46" s="70"/>
      <c r="J46" s="71"/>
      <c r="K46" s="70"/>
      <c r="N46" s="29"/>
    </row>
    <row r="47" spans="1:14" ht="13.5" thickBot="1" x14ac:dyDescent="0.25">
      <c r="A47" s="67"/>
      <c r="B47" s="68"/>
      <c r="C47" s="69"/>
      <c r="D47" s="68"/>
      <c r="E47" s="68"/>
      <c r="F47" s="68"/>
      <c r="G47" s="70"/>
      <c r="H47" s="70"/>
      <c r="I47" s="70"/>
      <c r="J47" s="71"/>
      <c r="K47" s="70"/>
      <c r="N47" s="29"/>
    </row>
    <row r="48" spans="1:14" ht="13.5" thickBot="1" x14ac:dyDescent="0.25">
      <c r="A48" s="67"/>
      <c r="B48" s="68"/>
      <c r="C48" s="69"/>
      <c r="D48" s="68"/>
      <c r="E48" s="68"/>
      <c r="F48" s="68"/>
      <c r="G48" s="70"/>
      <c r="H48" s="70"/>
      <c r="I48" s="70"/>
      <c r="J48" s="71"/>
      <c r="K48" s="70"/>
      <c r="N48" s="29"/>
    </row>
    <row r="49" spans="1:14" ht="13.5" thickBot="1" x14ac:dyDescent="0.25">
      <c r="A49" s="67"/>
      <c r="B49" s="68"/>
      <c r="C49" s="69"/>
      <c r="D49" s="68"/>
      <c r="E49" s="68"/>
      <c r="F49" s="68"/>
      <c r="G49" s="70"/>
      <c r="H49" s="70"/>
      <c r="I49" s="70"/>
      <c r="J49" s="71"/>
      <c r="K49" s="70"/>
      <c r="N49" s="29"/>
    </row>
    <row r="50" spans="1:14" ht="13.5" thickBot="1" x14ac:dyDescent="0.25">
      <c r="A50" s="67"/>
      <c r="B50" s="68"/>
      <c r="C50" s="69"/>
      <c r="D50" s="68"/>
      <c r="E50" s="68"/>
      <c r="F50" s="68"/>
      <c r="G50" s="70"/>
      <c r="H50" s="70"/>
      <c r="I50" s="70"/>
      <c r="J50" s="71"/>
      <c r="K50" s="70"/>
      <c r="N50" s="29"/>
    </row>
    <row r="51" spans="1:14" ht="13.5" thickBot="1" x14ac:dyDescent="0.25">
      <c r="A51" s="67"/>
      <c r="B51" s="68"/>
      <c r="C51" s="69"/>
      <c r="D51" s="68"/>
      <c r="E51" s="68"/>
      <c r="F51" s="68"/>
      <c r="G51" s="70"/>
      <c r="H51" s="70"/>
      <c r="I51" s="70"/>
      <c r="J51" s="71"/>
      <c r="K51" s="70"/>
      <c r="N51" s="29"/>
    </row>
    <row r="52" spans="1:14" ht="13.5" thickBot="1" x14ac:dyDescent="0.25">
      <c r="A52" s="67"/>
      <c r="B52" s="68"/>
      <c r="C52" s="69"/>
      <c r="D52" s="68"/>
      <c r="E52" s="68"/>
      <c r="F52" s="68"/>
      <c r="G52" s="70"/>
      <c r="H52" s="70"/>
      <c r="I52" s="70"/>
      <c r="J52" s="71"/>
      <c r="K52" s="70"/>
      <c r="N52" s="29"/>
    </row>
    <row r="53" spans="1:14" ht="13.5" thickBot="1" x14ac:dyDescent="0.25">
      <c r="A53" s="67"/>
      <c r="B53" s="68"/>
      <c r="C53" s="69"/>
      <c r="D53" s="68"/>
      <c r="E53" s="68"/>
      <c r="F53" s="68"/>
      <c r="G53" s="70"/>
      <c r="H53" s="70"/>
      <c r="I53" s="70"/>
      <c r="J53" s="71"/>
      <c r="K53" s="70"/>
      <c r="N53" s="29"/>
    </row>
    <row r="54" spans="1:14" ht="13.5" thickBot="1" x14ac:dyDescent="0.25">
      <c r="A54" s="67"/>
      <c r="B54" s="68"/>
      <c r="C54" s="69"/>
      <c r="D54" s="68"/>
      <c r="E54" s="68"/>
      <c r="F54" s="71"/>
      <c r="G54" s="70"/>
      <c r="H54" s="70"/>
      <c r="I54" s="70"/>
      <c r="J54" s="71"/>
      <c r="K54" s="70"/>
      <c r="N54" s="29"/>
    </row>
    <row r="55" spans="1:14" ht="13.5" thickBot="1" x14ac:dyDescent="0.25">
      <c r="A55" s="67"/>
      <c r="B55" s="68"/>
      <c r="C55" s="69"/>
      <c r="D55" s="68"/>
      <c r="E55" s="68"/>
      <c r="F55" s="68"/>
      <c r="G55" s="70"/>
      <c r="H55" s="70"/>
      <c r="I55" s="70"/>
      <c r="J55" s="71"/>
      <c r="K55" s="70"/>
      <c r="N55" s="29"/>
    </row>
    <row r="56" spans="1:14" ht="13.5" thickBot="1" x14ac:dyDescent="0.25">
      <c r="A56" s="67"/>
      <c r="B56" s="68"/>
      <c r="C56" s="69"/>
      <c r="D56" s="68"/>
      <c r="E56" s="68"/>
      <c r="F56" s="71"/>
      <c r="G56" s="70"/>
      <c r="H56" s="70"/>
      <c r="I56" s="70"/>
      <c r="J56" s="71"/>
      <c r="K56" s="70"/>
      <c r="N56" s="29"/>
    </row>
    <row r="57" spans="1:14" ht="13.5" thickBot="1" x14ac:dyDescent="0.25">
      <c r="A57" s="67"/>
      <c r="B57" s="68"/>
      <c r="C57" s="69"/>
      <c r="D57" s="68"/>
      <c r="E57" s="68"/>
      <c r="F57" s="71"/>
      <c r="G57" s="70"/>
      <c r="H57" s="70"/>
      <c r="I57" s="70"/>
      <c r="J57" s="71"/>
      <c r="K57" s="70"/>
      <c r="N57" s="29"/>
    </row>
    <row r="58" spans="1:14" ht="13.5" thickBot="1" x14ac:dyDescent="0.25">
      <c r="A58" s="67"/>
      <c r="B58" s="68"/>
      <c r="C58" s="69"/>
      <c r="D58" s="68"/>
      <c r="E58" s="68"/>
      <c r="F58" s="68"/>
      <c r="G58" s="70"/>
      <c r="H58" s="70"/>
      <c r="I58" s="70"/>
      <c r="J58" s="71"/>
      <c r="K58" s="70"/>
      <c r="N58" s="29"/>
    </row>
    <row r="59" spans="1:14" ht="13.5" thickBot="1" x14ac:dyDescent="0.25">
      <c r="A59" s="67"/>
      <c r="B59" s="68"/>
      <c r="C59" s="69"/>
      <c r="D59" s="68"/>
      <c r="E59" s="68"/>
      <c r="F59" s="68"/>
      <c r="G59" s="70"/>
      <c r="H59" s="70"/>
      <c r="I59" s="70"/>
      <c r="J59" s="71"/>
      <c r="K59" s="70"/>
      <c r="N59" s="29"/>
    </row>
    <row r="60" spans="1:14" ht="13.5" thickBot="1" x14ac:dyDescent="0.25">
      <c r="A60" s="67"/>
      <c r="B60" s="68"/>
      <c r="C60" s="69"/>
      <c r="D60" s="68"/>
      <c r="E60" s="68"/>
      <c r="F60" s="68"/>
      <c r="G60" s="70"/>
      <c r="H60" s="70"/>
      <c r="I60" s="70"/>
      <c r="J60" s="71"/>
      <c r="K60" s="70"/>
      <c r="N60" s="29"/>
    </row>
    <row r="61" spans="1:14" ht="13.5" thickBot="1" x14ac:dyDescent="0.25">
      <c r="A61" s="67"/>
      <c r="B61" s="68"/>
      <c r="C61" s="69"/>
      <c r="D61" s="68"/>
      <c r="E61" s="68"/>
      <c r="F61" s="68"/>
      <c r="G61" s="70"/>
      <c r="H61" s="70"/>
      <c r="I61" s="70"/>
      <c r="J61" s="71"/>
      <c r="K61" s="70"/>
      <c r="N61" s="29"/>
    </row>
    <row r="62" spans="1:14" ht="13.5" thickBot="1" x14ac:dyDescent="0.25">
      <c r="A62" s="67"/>
      <c r="B62" s="68"/>
      <c r="C62" s="69"/>
      <c r="D62" s="68"/>
      <c r="E62" s="68"/>
      <c r="F62" s="68"/>
      <c r="G62" s="70"/>
      <c r="H62" s="70"/>
      <c r="I62" s="70"/>
      <c r="J62" s="71"/>
      <c r="K62" s="70"/>
      <c r="N62" s="29"/>
    </row>
    <row r="63" spans="1:14" ht="13.5" thickBot="1" x14ac:dyDescent="0.25">
      <c r="A63" s="67"/>
      <c r="B63" s="68"/>
      <c r="C63" s="69"/>
      <c r="D63" s="68"/>
      <c r="E63" s="68"/>
      <c r="F63" s="68"/>
      <c r="G63" s="70"/>
      <c r="H63" s="70"/>
      <c r="I63" s="70"/>
      <c r="J63" s="71"/>
      <c r="K63" s="70"/>
      <c r="N63" s="29"/>
    </row>
    <row r="64" spans="1:14" ht="13.5" thickBot="1" x14ac:dyDescent="0.25">
      <c r="A64" s="67"/>
      <c r="B64" s="68"/>
      <c r="C64" s="69"/>
      <c r="D64" s="68"/>
      <c r="E64" s="68"/>
      <c r="F64" s="68"/>
      <c r="G64" s="70"/>
      <c r="H64" s="70"/>
      <c r="I64" s="70"/>
      <c r="J64" s="71"/>
      <c r="K64" s="70"/>
      <c r="N64" s="29"/>
    </row>
    <row r="65" spans="1:14" ht="13.5" thickBot="1" x14ac:dyDescent="0.25">
      <c r="A65" s="67"/>
      <c r="B65" s="68"/>
      <c r="C65" s="69"/>
      <c r="D65" s="68"/>
      <c r="E65" s="68"/>
      <c r="F65" s="68"/>
      <c r="G65" s="70"/>
      <c r="H65" s="70"/>
      <c r="I65" s="70"/>
      <c r="J65" s="71"/>
      <c r="K65" s="70"/>
      <c r="N65" s="29"/>
    </row>
    <row r="66" spans="1:14" ht="13.5" thickBot="1" x14ac:dyDescent="0.25">
      <c r="A66" s="67"/>
      <c r="B66" s="68"/>
      <c r="C66" s="69"/>
      <c r="D66" s="68"/>
      <c r="E66" s="68"/>
      <c r="F66" s="68"/>
      <c r="G66" s="70"/>
      <c r="H66" s="70"/>
      <c r="I66" s="70"/>
      <c r="J66" s="71"/>
      <c r="K66" s="70"/>
      <c r="N66" s="29"/>
    </row>
    <row r="67" spans="1:14" ht="13.5" thickBot="1" x14ac:dyDescent="0.25">
      <c r="A67" s="67"/>
      <c r="B67" s="68"/>
      <c r="C67" s="69"/>
      <c r="D67" s="68"/>
      <c r="E67" s="68"/>
      <c r="F67" s="68"/>
      <c r="G67" s="70"/>
      <c r="H67" s="70"/>
      <c r="I67" s="70"/>
      <c r="J67" s="71"/>
      <c r="K67" s="70"/>
      <c r="N67" s="29"/>
    </row>
    <row r="68" spans="1:14" ht="13.5" thickBot="1" x14ac:dyDescent="0.25">
      <c r="A68" s="67"/>
      <c r="B68" s="68"/>
      <c r="C68" s="69"/>
      <c r="D68" s="68"/>
      <c r="E68" s="68"/>
      <c r="F68" s="68"/>
      <c r="G68" s="70"/>
      <c r="H68" s="70"/>
      <c r="I68" s="70"/>
      <c r="J68" s="71"/>
      <c r="K68" s="70"/>
      <c r="N68" s="29"/>
    </row>
    <row r="69" spans="1:14" ht="13.5" thickBot="1" x14ac:dyDescent="0.25">
      <c r="A69" s="67"/>
      <c r="B69" s="68"/>
      <c r="C69" s="69"/>
      <c r="D69" s="68"/>
      <c r="E69" s="68"/>
      <c r="F69" s="68"/>
      <c r="G69" s="70"/>
      <c r="H69" s="70"/>
      <c r="I69" s="70"/>
      <c r="J69" s="71"/>
      <c r="K69" s="70"/>
      <c r="N69" s="29"/>
    </row>
    <row r="70" spans="1:14" ht="13.5" thickBot="1" x14ac:dyDescent="0.25">
      <c r="A70" s="67"/>
      <c r="B70" s="68"/>
      <c r="C70" s="69"/>
      <c r="D70" s="68"/>
      <c r="E70" s="68"/>
      <c r="F70" s="68"/>
      <c r="G70" s="70"/>
      <c r="H70" s="70"/>
      <c r="I70" s="70"/>
      <c r="J70" s="71"/>
      <c r="K70" s="70"/>
      <c r="N70" s="29"/>
    </row>
    <row r="71" spans="1:14" ht="13.5" thickBot="1" x14ac:dyDescent="0.25">
      <c r="A71" s="67"/>
      <c r="B71" s="68"/>
      <c r="C71" s="69"/>
      <c r="D71" s="68"/>
      <c r="E71" s="68"/>
      <c r="F71" s="68"/>
      <c r="G71" s="70"/>
      <c r="H71" s="70"/>
      <c r="I71" s="70"/>
      <c r="J71" s="71"/>
      <c r="K71" s="70"/>
      <c r="N71" s="29"/>
    </row>
    <row r="72" spans="1:14" ht="13.5" thickBot="1" x14ac:dyDescent="0.25">
      <c r="A72" s="67"/>
      <c r="B72" s="68"/>
      <c r="C72" s="69"/>
      <c r="D72" s="68"/>
      <c r="E72" s="68"/>
      <c r="F72" s="68"/>
      <c r="G72" s="70"/>
      <c r="H72" s="70"/>
      <c r="I72" s="70"/>
      <c r="J72" s="71"/>
      <c r="K72" s="70"/>
      <c r="N72" s="29"/>
    </row>
    <row r="73" spans="1:14" ht="13.5" thickBot="1" x14ac:dyDescent="0.25">
      <c r="A73" s="67"/>
      <c r="B73" s="68"/>
      <c r="C73" s="69"/>
      <c r="D73" s="68"/>
      <c r="E73" s="68"/>
      <c r="F73" s="68"/>
      <c r="G73" s="70"/>
      <c r="H73" s="70"/>
      <c r="I73" s="70"/>
      <c r="J73" s="71"/>
      <c r="K73" s="70"/>
      <c r="N73" s="29"/>
    </row>
    <row r="74" spans="1:14" ht="13.5" thickBot="1" x14ac:dyDescent="0.25">
      <c r="A74" s="67"/>
      <c r="B74" s="68"/>
      <c r="C74" s="69"/>
      <c r="D74" s="68"/>
      <c r="E74" s="68"/>
      <c r="F74" s="68"/>
      <c r="G74" s="70"/>
      <c r="H74" s="70"/>
      <c r="I74" s="70"/>
      <c r="J74" s="71"/>
      <c r="K74" s="70"/>
      <c r="N74" s="29"/>
    </row>
    <row r="75" spans="1:14" ht="13.5" thickBot="1" x14ac:dyDescent="0.25">
      <c r="A75" s="67"/>
      <c r="B75" s="68"/>
      <c r="C75" s="69"/>
      <c r="D75" s="68"/>
      <c r="E75" s="68"/>
      <c r="F75" s="68"/>
      <c r="G75" s="70"/>
      <c r="H75" s="70"/>
      <c r="I75" s="70"/>
      <c r="J75" s="71"/>
      <c r="K75" s="70"/>
      <c r="N75" s="29"/>
    </row>
    <row r="76" spans="1:14" ht="13.5" thickBot="1" x14ac:dyDescent="0.25">
      <c r="A76" s="67"/>
      <c r="B76" s="68"/>
      <c r="C76" s="69"/>
      <c r="D76" s="68"/>
      <c r="E76" s="68"/>
      <c r="F76" s="68"/>
      <c r="G76" s="70"/>
      <c r="H76" s="70"/>
      <c r="I76" s="70"/>
      <c r="J76" s="71"/>
      <c r="K76" s="70"/>
      <c r="N76" s="29"/>
    </row>
    <row r="77" spans="1:14" ht="13.5" thickBot="1" x14ac:dyDescent="0.25">
      <c r="A77" s="67"/>
      <c r="B77" s="68"/>
      <c r="C77" s="69"/>
      <c r="D77" s="68"/>
      <c r="E77" s="68"/>
      <c r="F77" s="68"/>
      <c r="G77" s="70"/>
      <c r="H77" s="70"/>
      <c r="I77" s="70"/>
      <c r="J77" s="71"/>
      <c r="K77" s="70"/>
      <c r="N77" s="29"/>
    </row>
    <row r="78" spans="1:14" ht="13.5" thickBot="1" x14ac:dyDescent="0.25">
      <c r="A78" s="67"/>
      <c r="B78" s="68"/>
      <c r="C78" s="69"/>
      <c r="D78" s="68"/>
      <c r="E78" s="68"/>
      <c r="F78" s="68"/>
      <c r="G78" s="70"/>
      <c r="H78" s="70"/>
      <c r="I78" s="70"/>
      <c r="J78" s="71"/>
      <c r="K78" s="70"/>
      <c r="N78" s="29"/>
    </row>
    <row r="79" spans="1:14" ht="13.5" thickBot="1" x14ac:dyDescent="0.25">
      <c r="A79" s="67"/>
      <c r="B79" s="68"/>
      <c r="C79" s="69"/>
      <c r="D79" s="68"/>
      <c r="E79" s="68"/>
      <c r="F79" s="68"/>
      <c r="G79" s="70"/>
      <c r="H79" s="70"/>
      <c r="I79" s="70"/>
      <c r="J79" s="71"/>
      <c r="K79" s="70"/>
      <c r="N79" s="29"/>
    </row>
    <row r="80" spans="1:14" ht="13.5" thickBot="1" x14ac:dyDescent="0.25">
      <c r="A80" s="67"/>
      <c r="B80" s="68"/>
      <c r="C80" s="69"/>
      <c r="D80" s="68"/>
      <c r="E80" s="68"/>
      <c r="F80" s="68"/>
      <c r="G80" s="70"/>
      <c r="H80" s="70"/>
      <c r="I80" s="70"/>
      <c r="J80" s="71"/>
      <c r="K80" s="70"/>
      <c r="N80" s="29"/>
    </row>
    <row r="81" spans="1:14" ht="13.5" thickBot="1" x14ac:dyDescent="0.25">
      <c r="A81" s="67"/>
      <c r="B81" s="68"/>
      <c r="C81" s="69"/>
      <c r="D81" s="68"/>
      <c r="E81" s="68"/>
      <c r="F81" s="68"/>
      <c r="G81" s="70"/>
      <c r="H81" s="70"/>
      <c r="I81" s="70"/>
      <c r="J81" s="71"/>
      <c r="K81" s="70"/>
      <c r="N81" s="29"/>
    </row>
    <row r="82" spans="1:14" ht="13.5" thickBot="1" x14ac:dyDescent="0.25">
      <c r="A82" s="67"/>
      <c r="B82" s="68"/>
      <c r="C82" s="69"/>
      <c r="D82" s="68"/>
      <c r="E82" s="68"/>
      <c r="F82" s="68"/>
      <c r="G82" s="70"/>
      <c r="H82" s="70"/>
      <c r="I82" s="70"/>
      <c r="J82" s="71"/>
      <c r="K82" s="70"/>
      <c r="N82" s="29"/>
    </row>
    <row r="83" spans="1:14" ht="13.5" thickBot="1" x14ac:dyDescent="0.25">
      <c r="A83" s="67"/>
      <c r="B83" s="68"/>
      <c r="C83" s="69"/>
      <c r="D83" s="68"/>
      <c r="E83" s="68"/>
      <c r="F83" s="68"/>
      <c r="G83" s="70"/>
      <c r="H83" s="70"/>
      <c r="I83" s="70"/>
      <c r="J83" s="71"/>
      <c r="K83" s="70"/>
      <c r="N83" s="29"/>
    </row>
    <row r="84" spans="1:14" ht="13.5" thickBot="1" x14ac:dyDescent="0.25">
      <c r="A84" s="67"/>
      <c r="B84" s="68"/>
      <c r="C84" s="69"/>
      <c r="D84" s="68"/>
      <c r="E84" s="68"/>
      <c r="F84" s="68"/>
      <c r="G84" s="70"/>
      <c r="H84" s="70"/>
      <c r="I84" s="70"/>
      <c r="J84" s="71"/>
      <c r="K84" s="70"/>
      <c r="N84" s="29"/>
    </row>
    <row r="85" spans="1:14" ht="13.5" thickBot="1" x14ac:dyDescent="0.25">
      <c r="A85" s="67"/>
      <c r="B85" s="68"/>
      <c r="C85" s="69"/>
      <c r="D85" s="68"/>
      <c r="E85" s="71"/>
      <c r="F85" s="68"/>
      <c r="G85" s="70"/>
      <c r="H85" s="70"/>
      <c r="I85" s="70"/>
      <c r="J85" s="71"/>
      <c r="K85" s="70"/>
      <c r="N85" s="29"/>
    </row>
    <row r="86" spans="1:14" ht="13.5" thickBot="1" x14ac:dyDescent="0.25">
      <c r="A86" s="67"/>
      <c r="B86" s="68"/>
      <c r="C86" s="69"/>
      <c r="D86" s="68"/>
      <c r="E86" s="68"/>
      <c r="F86" s="68"/>
      <c r="G86" s="70"/>
      <c r="H86" s="70"/>
      <c r="I86" s="70"/>
      <c r="J86" s="71"/>
      <c r="K86" s="70"/>
      <c r="N86" s="29"/>
    </row>
    <row r="87" spans="1:14" ht="13.5" thickBot="1" x14ac:dyDescent="0.25">
      <c r="A87" s="67"/>
      <c r="B87" s="68"/>
      <c r="C87" s="69"/>
      <c r="D87" s="68"/>
      <c r="E87" s="68"/>
      <c r="F87" s="68"/>
      <c r="G87" s="70"/>
      <c r="H87" s="70"/>
      <c r="I87" s="70"/>
      <c r="J87" s="71"/>
      <c r="K87" s="70"/>
      <c r="N87" s="29"/>
    </row>
    <row r="88" spans="1:14" ht="13.5" thickBot="1" x14ac:dyDescent="0.25">
      <c r="A88" s="67"/>
      <c r="B88" s="68"/>
      <c r="C88" s="69"/>
      <c r="D88" s="68"/>
      <c r="E88" s="68"/>
      <c r="F88" s="68"/>
      <c r="G88" s="70"/>
      <c r="H88" s="70"/>
      <c r="I88" s="70"/>
      <c r="J88" s="71"/>
      <c r="K88" s="70"/>
      <c r="N88" s="29"/>
    </row>
    <row r="89" spans="1:14" ht="13.5" thickBot="1" x14ac:dyDescent="0.25">
      <c r="A89" s="67"/>
      <c r="B89" s="68"/>
      <c r="C89" s="69"/>
      <c r="D89" s="68"/>
      <c r="E89" s="68"/>
      <c r="F89" s="68"/>
      <c r="G89" s="70"/>
      <c r="H89" s="70"/>
      <c r="I89" s="70"/>
      <c r="J89" s="71"/>
      <c r="K89" s="70"/>
      <c r="N89" s="29"/>
    </row>
    <row r="90" spans="1:14" ht="13.5" thickBot="1" x14ac:dyDescent="0.25">
      <c r="A90" s="67"/>
      <c r="B90" s="68"/>
      <c r="C90" s="69"/>
      <c r="D90" s="68"/>
      <c r="E90" s="68"/>
      <c r="F90" s="68"/>
      <c r="G90" s="70"/>
      <c r="H90" s="70"/>
      <c r="I90" s="70"/>
      <c r="J90" s="71"/>
      <c r="K90" s="70"/>
      <c r="N90" s="29"/>
    </row>
    <row r="91" spans="1:14" ht="13.5" thickBot="1" x14ac:dyDescent="0.25">
      <c r="A91" s="67"/>
      <c r="B91" s="68"/>
      <c r="C91" s="69"/>
      <c r="D91" s="68"/>
      <c r="E91" s="68"/>
      <c r="F91" s="68"/>
      <c r="G91" s="70"/>
      <c r="H91" s="70"/>
      <c r="I91" s="70"/>
      <c r="J91" s="71"/>
      <c r="K91" s="70"/>
      <c r="N91" s="29"/>
    </row>
    <row r="92" spans="1:14" ht="13.5" thickBot="1" x14ac:dyDescent="0.25">
      <c r="A92" s="67"/>
      <c r="B92" s="68"/>
      <c r="C92" s="69"/>
      <c r="D92" s="68"/>
      <c r="E92" s="68"/>
      <c r="F92" s="68"/>
      <c r="G92" s="70"/>
      <c r="H92" s="70"/>
      <c r="I92" s="70"/>
      <c r="J92" s="71"/>
      <c r="K92" s="70"/>
      <c r="N92" s="29"/>
    </row>
    <row r="93" spans="1:14" ht="13.5" thickBot="1" x14ac:dyDescent="0.25">
      <c r="A93" s="67"/>
      <c r="B93" s="68"/>
      <c r="C93" s="69"/>
      <c r="D93" s="68"/>
      <c r="E93" s="68"/>
      <c r="F93" s="68"/>
      <c r="G93" s="70"/>
      <c r="H93" s="70"/>
      <c r="I93" s="70"/>
      <c r="J93" s="71"/>
      <c r="K93" s="70"/>
      <c r="N93" s="29"/>
    </row>
    <row r="94" spans="1:14" ht="13.5" thickBot="1" x14ac:dyDescent="0.25">
      <c r="A94" s="67"/>
      <c r="B94" s="68"/>
      <c r="C94" s="69"/>
      <c r="D94" s="68"/>
      <c r="E94" s="68"/>
      <c r="F94" s="68"/>
      <c r="G94" s="70"/>
      <c r="H94" s="70"/>
      <c r="I94" s="70"/>
      <c r="J94" s="71"/>
      <c r="K94" s="70"/>
      <c r="N94" s="29"/>
    </row>
    <row r="95" spans="1:14" ht="13.5" thickBot="1" x14ac:dyDescent="0.25">
      <c r="A95" s="67"/>
      <c r="B95" s="68"/>
      <c r="C95" s="69"/>
      <c r="D95" s="68"/>
      <c r="E95" s="68"/>
      <c r="F95" s="68"/>
      <c r="G95" s="70"/>
      <c r="H95" s="70"/>
      <c r="I95" s="70"/>
      <c r="J95" s="71"/>
      <c r="K95" s="70"/>
      <c r="N95" s="29"/>
    </row>
    <row r="96" spans="1:14" ht="13.5" thickBot="1" x14ac:dyDescent="0.25">
      <c r="A96" s="67"/>
      <c r="B96" s="68"/>
      <c r="C96" s="69"/>
      <c r="D96" s="68"/>
      <c r="E96" s="68"/>
      <c r="F96" s="68"/>
      <c r="G96" s="70"/>
      <c r="H96" s="70"/>
      <c r="I96" s="70"/>
      <c r="J96" s="71"/>
      <c r="K96" s="70"/>
      <c r="N96" s="29"/>
    </row>
    <row r="97" spans="1:14" ht="13.5" thickBot="1" x14ac:dyDescent="0.25">
      <c r="A97" s="67"/>
      <c r="B97" s="68"/>
      <c r="C97" s="69"/>
      <c r="D97" s="68"/>
      <c r="E97" s="68"/>
      <c r="F97" s="68"/>
      <c r="G97" s="70"/>
      <c r="H97" s="70"/>
      <c r="I97" s="70"/>
      <c r="J97" s="71"/>
      <c r="K97" s="70"/>
      <c r="N97" s="29"/>
    </row>
    <row r="98" spans="1:14" ht="13.5" thickBot="1" x14ac:dyDescent="0.25">
      <c r="A98" s="67"/>
      <c r="B98" s="68"/>
      <c r="C98" s="69"/>
      <c r="D98" s="68"/>
      <c r="E98" s="68"/>
      <c r="F98" s="68"/>
      <c r="G98" s="70"/>
      <c r="H98" s="70"/>
      <c r="I98" s="70"/>
      <c r="J98" s="71"/>
      <c r="K98" s="70"/>
      <c r="N98" s="29"/>
    </row>
    <row r="99" spans="1:14" ht="13.5" thickBot="1" x14ac:dyDescent="0.25">
      <c r="A99" s="67"/>
      <c r="B99" s="68"/>
      <c r="C99" s="69"/>
      <c r="D99" s="68"/>
      <c r="E99" s="68"/>
      <c r="F99" s="71"/>
      <c r="G99" s="70"/>
      <c r="H99" s="70"/>
      <c r="I99" s="70"/>
      <c r="J99" s="71"/>
      <c r="K99" s="70"/>
      <c r="N99" s="29"/>
    </row>
    <row r="100" spans="1:14" ht="13.5" thickBot="1" x14ac:dyDescent="0.25">
      <c r="A100" s="67"/>
      <c r="B100" s="68"/>
      <c r="C100" s="69"/>
      <c r="D100" s="68"/>
      <c r="E100" s="68"/>
      <c r="F100" s="68"/>
      <c r="G100" s="70"/>
      <c r="H100" s="70"/>
      <c r="I100" s="70"/>
      <c r="J100" s="71"/>
      <c r="K100" s="70"/>
      <c r="N100" s="29"/>
    </row>
    <row r="101" spans="1:14" ht="13.5" thickBot="1" x14ac:dyDescent="0.25">
      <c r="A101" s="67"/>
      <c r="B101" s="68"/>
      <c r="C101" s="69"/>
      <c r="D101" s="68"/>
      <c r="E101" s="68"/>
      <c r="F101" s="68"/>
      <c r="G101" s="70"/>
      <c r="H101" s="70"/>
      <c r="I101" s="70"/>
      <c r="J101" s="71"/>
      <c r="K101" s="70"/>
      <c r="N101" s="29"/>
    </row>
    <row r="102" spans="1:14" ht="13.5" thickBot="1" x14ac:dyDescent="0.25">
      <c r="A102" s="67"/>
      <c r="B102" s="68"/>
      <c r="C102" s="69"/>
      <c r="D102" s="68"/>
      <c r="E102" s="68"/>
      <c r="F102" s="68"/>
      <c r="G102" s="70"/>
      <c r="H102" s="70"/>
      <c r="I102" s="70"/>
      <c r="J102" s="71"/>
      <c r="K102" s="70"/>
      <c r="N102" s="29"/>
    </row>
    <row r="103" spans="1:14" ht="13.5" thickBot="1" x14ac:dyDescent="0.25">
      <c r="A103" s="67"/>
      <c r="B103" s="68"/>
      <c r="C103" s="69"/>
      <c r="D103" s="68"/>
      <c r="E103" s="68"/>
      <c r="F103" s="71"/>
      <c r="G103" s="70"/>
      <c r="H103" s="70"/>
      <c r="I103" s="70"/>
      <c r="J103" s="71"/>
      <c r="K103" s="70"/>
      <c r="N103" s="29"/>
    </row>
    <row r="104" spans="1:14" ht="13.5" thickBot="1" x14ac:dyDescent="0.25">
      <c r="A104" s="67"/>
      <c r="B104" s="68"/>
      <c r="C104" s="69"/>
      <c r="D104" s="68"/>
      <c r="E104" s="68"/>
      <c r="F104" s="68"/>
      <c r="G104" s="70"/>
      <c r="H104" s="70"/>
      <c r="I104" s="70"/>
      <c r="J104" s="71"/>
      <c r="K104" s="70"/>
      <c r="N104" s="29"/>
    </row>
    <row r="105" spans="1:14" ht="13.5" thickBot="1" x14ac:dyDescent="0.25">
      <c r="A105" s="67"/>
      <c r="B105" s="68"/>
      <c r="C105" s="69"/>
      <c r="D105" s="68"/>
      <c r="E105" s="68"/>
      <c r="F105" s="68"/>
      <c r="G105" s="70"/>
      <c r="H105" s="70"/>
      <c r="I105" s="70"/>
      <c r="J105" s="71"/>
      <c r="K105" s="70"/>
      <c r="N105" s="29"/>
    </row>
    <row r="106" spans="1:14" ht="13.5" thickBot="1" x14ac:dyDescent="0.25">
      <c r="A106" s="67"/>
      <c r="B106" s="68"/>
      <c r="C106" s="69"/>
      <c r="D106" s="68"/>
      <c r="E106" s="68"/>
      <c r="F106" s="68"/>
      <c r="G106" s="70"/>
      <c r="H106" s="70"/>
      <c r="I106" s="70"/>
      <c r="J106" s="71"/>
      <c r="K106" s="70"/>
      <c r="N106" s="29"/>
    </row>
    <row r="107" spans="1:14" ht="13.5" thickBot="1" x14ac:dyDescent="0.25">
      <c r="A107" s="67"/>
      <c r="B107" s="68"/>
      <c r="C107" s="69"/>
      <c r="D107" s="68"/>
      <c r="E107" s="68"/>
      <c r="F107" s="68"/>
      <c r="G107" s="70"/>
      <c r="H107" s="70"/>
      <c r="I107" s="70"/>
      <c r="J107" s="71"/>
      <c r="K107" s="70"/>
      <c r="N107" s="29"/>
    </row>
    <row r="108" spans="1:14" ht="13.5" thickBot="1" x14ac:dyDescent="0.25">
      <c r="A108" s="67"/>
      <c r="B108" s="68"/>
      <c r="C108" s="69"/>
      <c r="D108" s="68"/>
      <c r="E108" s="68"/>
      <c r="F108" s="68"/>
      <c r="G108" s="70"/>
      <c r="H108" s="70"/>
      <c r="I108" s="70"/>
      <c r="J108" s="71"/>
      <c r="K108" s="70"/>
      <c r="N108" s="29"/>
    </row>
    <row r="109" spans="1:14" ht="13.5" thickBot="1" x14ac:dyDescent="0.25">
      <c r="A109" s="67"/>
      <c r="B109" s="68"/>
      <c r="C109" s="69"/>
      <c r="D109" s="68"/>
      <c r="E109" s="68"/>
      <c r="F109" s="71"/>
      <c r="G109" s="70"/>
      <c r="H109" s="70"/>
      <c r="I109" s="70"/>
      <c r="J109" s="71"/>
      <c r="K109" s="70"/>
      <c r="N109" s="29"/>
    </row>
    <row r="110" spans="1:14" ht="13.5" thickBot="1" x14ac:dyDescent="0.25">
      <c r="A110" s="67"/>
      <c r="B110" s="68"/>
      <c r="C110" s="69"/>
      <c r="D110" s="68"/>
      <c r="E110" s="68"/>
      <c r="F110" s="71"/>
      <c r="G110" s="70"/>
      <c r="H110" s="70"/>
      <c r="I110" s="70"/>
      <c r="J110" s="71"/>
      <c r="K110" s="70"/>
      <c r="N110" s="29"/>
    </row>
    <row r="111" spans="1:14" ht="13.5" thickBot="1" x14ac:dyDescent="0.25">
      <c r="A111" s="67"/>
      <c r="B111" s="68"/>
      <c r="C111" s="69"/>
      <c r="D111" s="68"/>
      <c r="E111" s="68"/>
      <c r="F111" s="68"/>
      <c r="G111" s="70"/>
      <c r="H111" s="70"/>
      <c r="I111" s="70"/>
      <c r="J111" s="71"/>
      <c r="K111" s="70"/>
      <c r="N111" s="29"/>
    </row>
    <row r="112" spans="1:14" ht="13.5" thickBot="1" x14ac:dyDescent="0.25">
      <c r="A112" s="67"/>
      <c r="B112" s="68"/>
      <c r="C112" s="69"/>
      <c r="D112" s="68"/>
      <c r="E112" s="68"/>
      <c r="F112" s="68"/>
      <c r="G112" s="70"/>
      <c r="H112" s="70"/>
      <c r="I112" s="70"/>
      <c r="J112" s="71"/>
      <c r="K112" s="70"/>
      <c r="N112" s="29"/>
    </row>
    <row r="113" spans="1:14" ht="13.5" thickBot="1" x14ac:dyDescent="0.25">
      <c r="A113" s="67"/>
      <c r="B113" s="68"/>
      <c r="C113" s="69"/>
      <c r="D113" s="68"/>
      <c r="E113" s="68"/>
      <c r="F113" s="68"/>
      <c r="G113" s="70"/>
      <c r="H113" s="70"/>
      <c r="I113" s="70"/>
      <c r="J113" s="71"/>
      <c r="K113" s="70"/>
      <c r="N113" s="29"/>
    </row>
    <row r="114" spans="1:14" ht="13.5" thickBot="1" x14ac:dyDescent="0.25">
      <c r="A114" s="67"/>
      <c r="B114" s="68"/>
      <c r="C114" s="69"/>
      <c r="D114" s="68"/>
      <c r="E114" s="68"/>
      <c r="F114" s="68"/>
      <c r="G114" s="70"/>
      <c r="H114" s="70"/>
      <c r="I114" s="70"/>
      <c r="J114" s="71"/>
      <c r="K114" s="70"/>
      <c r="N114" s="29"/>
    </row>
    <row r="115" spans="1:14" ht="13.5" thickBot="1" x14ac:dyDescent="0.25">
      <c r="A115" s="67"/>
      <c r="B115" s="68"/>
      <c r="C115" s="69"/>
      <c r="D115" s="68"/>
      <c r="E115" s="68"/>
      <c r="F115" s="68"/>
      <c r="G115" s="70"/>
      <c r="H115" s="70"/>
      <c r="I115" s="70"/>
      <c r="J115" s="71"/>
      <c r="K115" s="70"/>
      <c r="N115" s="29"/>
    </row>
    <row r="116" spans="1:14" ht="13.5" thickBot="1" x14ac:dyDescent="0.25">
      <c r="A116" s="67"/>
      <c r="B116" s="68"/>
      <c r="C116" s="69"/>
      <c r="D116" s="68"/>
      <c r="E116" s="68"/>
      <c r="F116" s="68"/>
      <c r="G116" s="70"/>
      <c r="H116" s="70"/>
      <c r="I116" s="70"/>
      <c r="J116" s="71"/>
      <c r="K116" s="70"/>
      <c r="N116" s="29"/>
    </row>
    <row r="117" spans="1:14" ht="13.5" thickBot="1" x14ac:dyDescent="0.25">
      <c r="A117" s="67"/>
      <c r="B117" s="68"/>
      <c r="C117" s="69"/>
      <c r="D117" s="68"/>
      <c r="E117" s="68"/>
      <c r="F117" s="68"/>
      <c r="G117" s="70"/>
      <c r="H117" s="70"/>
      <c r="I117" s="70"/>
      <c r="J117" s="71"/>
      <c r="K117" s="70"/>
      <c r="N117" s="29"/>
    </row>
    <row r="118" spans="1:14" ht="13.5" thickBot="1" x14ac:dyDescent="0.25">
      <c r="A118" s="67"/>
      <c r="B118" s="68"/>
      <c r="C118" s="69"/>
      <c r="D118" s="68"/>
      <c r="E118" s="68"/>
      <c r="F118" s="68"/>
      <c r="G118" s="70"/>
      <c r="H118" s="70"/>
      <c r="I118" s="70"/>
      <c r="J118" s="71"/>
      <c r="K118" s="70"/>
      <c r="N118" s="29"/>
    </row>
    <row r="119" spans="1:14" ht="13.5" thickBot="1" x14ac:dyDescent="0.25">
      <c r="A119" s="67"/>
      <c r="B119" s="68"/>
      <c r="C119" s="69"/>
      <c r="D119" s="68"/>
      <c r="E119" s="68"/>
      <c r="F119" s="68"/>
      <c r="G119" s="70"/>
      <c r="H119" s="70"/>
      <c r="I119" s="70"/>
      <c r="J119" s="71"/>
      <c r="K119" s="70"/>
      <c r="N119" s="29"/>
    </row>
    <row r="120" spans="1:14" ht="13.5" thickBot="1" x14ac:dyDescent="0.25">
      <c r="A120" s="67"/>
      <c r="B120" s="68"/>
      <c r="C120" s="69"/>
      <c r="D120" s="68"/>
      <c r="E120" s="68"/>
      <c r="F120" s="68"/>
      <c r="G120" s="70"/>
      <c r="H120" s="70"/>
      <c r="I120" s="70"/>
      <c r="J120" s="71"/>
      <c r="K120" s="70"/>
      <c r="N120" s="29"/>
    </row>
    <row r="121" spans="1:14" ht="13.5" thickBot="1" x14ac:dyDescent="0.25">
      <c r="A121" s="67"/>
      <c r="B121" s="68"/>
      <c r="C121" s="69"/>
      <c r="D121" s="68"/>
      <c r="E121" s="68"/>
      <c r="F121" s="68"/>
      <c r="G121" s="70"/>
      <c r="H121" s="70"/>
      <c r="I121" s="70"/>
      <c r="J121" s="71"/>
      <c r="K121" s="70"/>
      <c r="N121" s="29"/>
    </row>
    <row r="122" spans="1:14" ht="13.5" thickBot="1" x14ac:dyDescent="0.25">
      <c r="A122" s="67"/>
      <c r="B122" s="68"/>
      <c r="C122" s="69"/>
      <c r="D122" s="68"/>
      <c r="E122" s="68"/>
      <c r="F122" s="71"/>
      <c r="G122" s="70"/>
      <c r="H122" s="70"/>
      <c r="I122" s="70"/>
      <c r="J122" s="71"/>
      <c r="K122" s="70"/>
      <c r="N122" s="29"/>
    </row>
    <row r="123" spans="1:14" ht="13.5" thickBot="1" x14ac:dyDescent="0.25">
      <c r="A123" s="67"/>
      <c r="B123" s="68"/>
      <c r="C123" s="69"/>
      <c r="D123" s="68"/>
      <c r="E123" s="68"/>
      <c r="F123" s="71"/>
      <c r="G123" s="70"/>
      <c r="H123" s="70"/>
      <c r="I123" s="70"/>
      <c r="J123" s="71"/>
      <c r="K123" s="70"/>
      <c r="N123" s="29"/>
    </row>
    <row r="124" spans="1:14" ht="13.5" thickBot="1" x14ac:dyDescent="0.25">
      <c r="A124" s="67"/>
      <c r="B124" s="68"/>
      <c r="C124" s="69"/>
      <c r="D124" s="68"/>
      <c r="E124" s="68"/>
      <c r="F124" s="68"/>
      <c r="G124" s="70"/>
      <c r="H124" s="70"/>
      <c r="I124" s="70"/>
      <c r="J124" s="71"/>
      <c r="K124" s="70"/>
      <c r="N124" s="29"/>
    </row>
    <row r="125" spans="1:14" ht="13.5" thickBot="1" x14ac:dyDescent="0.25">
      <c r="A125" s="67"/>
      <c r="B125" s="68"/>
      <c r="C125" s="69"/>
      <c r="D125" s="68"/>
      <c r="E125" s="68"/>
      <c r="F125" s="68"/>
      <c r="G125" s="70"/>
      <c r="H125" s="70"/>
      <c r="I125" s="70"/>
      <c r="J125" s="71"/>
      <c r="K125" s="70"/>
      <c r="N125" s="29"/>
    </row>
    <row r="126" spans="1:14" ht="13.5" thickBot="1" x14ac:dyDescent="0.25">
      <c r="A126" s="67"/>
      <c r="B126" s="68"/>
      <c r="C126" s="69"/>
      <c r="D126" s="68"/>
      <c r="E126" s="68"/>
      <c r="F126" s="68"/>
      <c r="G126" s="70"/>
      <c r="H126" s="70"/>
      <c r="I126" s="70"/>
      <c r="J126" s="71"/>
      <c r="K126" s="70"/>
      <c r="N126" s="29"/>
    </row>
    <row r="127" spans="1:14" ht="13.5" thickBot="1" x14ac:dyDescent="0.25">
      <c r="A127" s="67"/>
      <c r="B127" s="68"/>
      <c r="C127" s="69"/>
      <c r="D127" s="68"/>
      <c r="E127" s="68"/>
      <c r="F127" s="68"/>
      <c r="G127" s="70"/>
      <c r="H127" s="70"/>
      <c r="I127" s="70"/>
      <c r="J127" s="71"/>
      <c r="K127" s="70"/>
      <c r="N127" s="29"/>
    </row>
    <row r="128" spans="1:14" ht="13.5" thickBot="1" x14ac:dyDescent="0.25">
      <c r="A128" s="67"/>
      <c r="B128" s="68"/>
      <c r="C128" s="69"/>
      <c r="D128" s="68"/>
      <c r="E128" s="68"/>
      <c r="F128" s="68"/>
      <c r="G128" s="70"/>
      <c r="H128" s="70"/>
      <c r="I128" s="70"/>
      <c r="J128" s="71"/>
      <c r="K128" s="70"/>
      <c r="N128" s="29"/>
    </row>
    <row r="129" spans="1:14" ht="13.5" thickBot="1" x14ac:dyDescent="0.25">
      <c r="A129" s="67"/>
      <c r="B129" s="68"/>
      <c r="C129" s="69"/>
      <c r="D129" s="68"/>
      <c r="E129" s="68"/>
      <c r="F129" s="68"/>
      <c r="G129" s="70"/>
      <c r="H129" s="70"/>
      <c r="I129" s="70"/>
      <c r="J129" s="71"/>
      <c r="K129" s="70"/>
      <c r="N129" s="29"/>
    </row>
    <row r="130" spans="1:14" ht="13.5" thickBot="1" x14ac:dyDescent="0.25">
      <c r="A130" s="67"/>
      <c r="B130" s="68"/>
      <c r="C130" s="69"/>
      <c r="D130" s="68"/>
      <c r="E130" s="68"/>
      <c r="F130" s="68"/>
      <c r="G130" s="70"/>
      <c r="H130" s="70"/>
      <c r="I130" s="70"/>
      <c r="J130" s="71"/>
      <c r="K130" s="70"/>
      <c r="N130" s="29"/>
    </row>
    <row r="131" spans="1:14" ht="13.5" thickBot="1" x14ac:dyDescent="0.25">
      <c r="A131" s="67"/>
      <c r="B131" s="68"/>
      <c r="C131" s="69"/>
      <c r="D131" s="68"/>
      <c r="E131" s="68"/>
      <c r="F131" s="68"/>
      <c r="G131" s="70"/>
      <c r="H131" s="70"/>
      <c r="I131" s="70"/>
      <c r="J131" s="71"/>
      <c r="K131" s="70"/>
      <c r="N131" s="29"/>
    </row>
    <row r="132" spans="1:14" ht="13.5" thickBot="1" x14ac:dyDescent="0.25">
      <c r="A132" s="67"/>
      <c r="B132" s="68"/>
      <c r="C132" s="69"/>
      <c r="D132" s="68"/>
      <c r="E132" s="68"/>
      <c r="F132" s="68"/>
      <c r="G132" s="70"/>
      <c r="H132" s="70"/>
      <c r="I132" s="70"/>
      <c r="J132" s="71"/>
      <c r="K132" s="70"/>
      <c r="N132" s="29"/>
    </row>
    <row r="133" spans="1:14" ht="13.5" thickBot="1" x14ac:dyDescent="0.25">
      <c r="A133" s="67"/>
      <c r="B133" s="68"/>
      <c r="C133" s="69"/>
      <c r="D133" s="68"/>
      <c r="E133" s="68"/>
      <c r="F133" s="68"/>
      <c r="G133" s="70"/>
      <c r="H133" s="70"/>
      <c r="I133" s="70"/>
      <c r="J133" s="71"/>
      <c r="K133" s="70"/>
      <c r="N133" s="29"/>
    </row>
    <row r="134" spans="1:14" ht="13.5" thickBot="1" x14ac:dyDescent="0.25">
      <c r="A134" s="67"/>
      <c r="B134" s="68"/>
      <c r="C134" s="69"/>
      <c r="D134" s="68"/>
      <c r="E134" s="68"/>
      <c r="F134" s="68"/>
      <c r="G134" s="70"/>
      <c r="H134" s="70"/>
      <c r="I134" s="70"/>
      <c r="J134" s="71"/>
      <c r="K134" s="70"/>
      <c r="N134" s="29"/>
    </row>
    <row r="135" spans="1:14" ht="13.5" thickBot="1" x14ac:dyDescent="0.25">
      <c r="A135" s="67"/>
      <c r="B135" s="68"/>
      <c r="C135" s="69"/>
      <c r="D135" s="68"/>
      <c r="E135" s="68"/>
      <c r="F135" s="71"/>
      <c r="G135" s="70"/>
      <c r="H135" s="70"/>
      <c r="I135" s="70"/>
      <c r="J135" s="71"/>
      <c r="K135" s="70"/>
      <c r="N135" s="29"/>
    </row>
    <row r="136" spans="1:14" ht="13.5" thickBot="1" x14ac:dyDescent="0.25">
      <c r="A136" s="67"/>
      <c r="B136" s="68"/>
      <c r="C136" s="69"/>
      <c r="D136" s="68"/>
      <c r="E136" s="68"/>
      <c r="F136" s="68"/>
      <c r="G136" s="70"/>
      <c r="H136" s="70"/>
      <c r="I136" s="70"/>
      <c r="J136" s="71"/>
      <c r="K136" s="70"/>
      <c r="N136" s="29"/>
    </row>
    <row r="137" spans="1:14" ht="13.5" thickBot="1" x14ac:dyDescent="0.25">
      <c r="A137" s="67"/>
      <c r="B137" s="68"/>
      <c r="C137" s="69"/>
      <c r="D137" s="68"/>
      <c r="E137" s="68"/>
      <c r="F137" s="68"/>
      <c r="G137" s="70"/>
      <c r="H137" s="70"/>
      <c r="I137" s="70"/>
      <c r="J137" s="71"/>
      <c r="K137" s="70"/>
      <c r="N137" s="29"/>
    </row>
    <row r="138" spans="1:14" ht="13.5" thickBot="1" x14ac:dyDescent="0.25">
      <c r="A138" s="67"/>
      <c r="B138" s="68"/>
      <c r="C138" s="69"/>
      <c r="D138" s="68"/>
      <c r="E138" s="68"/>
      <c r="F138" s="71"/>
      <c r="G138" s="70"/>
      <c r="H138" s="70"/>
      <c r="I138" s="70"/>
      <c r="J138" s="71"/>
      <c r="K138" s="70"/>
      <c r="N138" s="29"/>
    </row>
    <row r="139" spans="1:14" ht="13.5" thickBot="1" x14ac:dyDescent="0.25">
      <c r="A139" s="67"/>
      <c r="B139" s="68"/>
      <c r="C139" s="69"/>
      <c r="D139" s="68"/>
      <c r="E139" s="68"/>
      <c r="F139" s="71"/>
      <c r="G139" s="70"/>
      <c r="H139" s="70"/>
      <c r="I139" s="70"/>
      <c r="J139" s="71"/>
      <c r="K139" s="70"/>
      <c r="N139" s="29"/>
    </row>
    <row r="140" spans="1:14" ht="13.5" thickBot="1" x14ac:dyDescent="0.25">
      <c r="A140" s="67"/>
      <c r="B140" s="68"/>
      <c r="C140" s="69"/>
      <c r="D140" s="68"/>
      <c r="E140" s="68"/>
      <c r="F140" s="68"/>
      <c r="G140" s="70"/>
      <c r="H140" s="70"/>
      <c r="I140" s="70"/>
      <c r="J140" s="71"/>
      <c r="K140" s="70"/>
      <c r="N140" s="29"/>
    </row>
    <row r="141" spans="1:14" ht="13.5" thickBot="1" x14ac:dyDescent="0.25">
      <c r="A141" s="67"/>
      <c r="B141" s="68"/>
      <c r="C141" s="69"/>
      <c r="D141" s="68"/>
      <c r="E141" s="68"/>
      <c r="F141" s="68"/>
      <c r="G141" s="70"/>
      <c r="H141" s="70"/>
      <c r="I141" s="70"/>
      <c r="J141" s="71"/>
      <c r="K141" s="70"/>
      <c r="N141" s="29"/>
    </row>
    <row r="142" spans="1:14" ht="13.5" thickBot="1" x14ac:dyDescent="0.25">
      <c r="A142" s="67"/>
      <c r="B142" s="68"/>
      <c r="C142" s="69"/>
      <c r="D142" s="68"/>
      <c r="E142" s="68"/>
      <c r="F142" s="68"/>
      <c r="G142" s="70"/>
      <c r="H142" s="70"/>
      <c r="I142" s="70"/>
      <c r="J142" s="71"/>
      <c r="K142" s="70"/>
      <c r="N142" s="29"/>
    </row>
    <row r="143" spans="1:14" ht="13.5" thickBot="1" x14ac:dyDescent="0.25">
      <c r="A143" s="67"/>
      <c r="B143" s="68"/>
      <c r="C143" s="69"/>
      <c r="D143" s="68"/>
      <c r="E143" s="68"/>
      <c r="F143" s="68"/>
      <c r="G143" s="70"/>
      <c r="H143" s="70"/>
      <c r="I143" s="70"/>
      <c r="J143" s="71"/>
      <c r="K143" s="70"/>
      <c r="N143" s="29"/>
    </row>
    <row r="144" spans="1:14" ht="13.5" thickBot="1" x14ac:dyDescent="0.25">
      <c r="A144" s="67"/>
      <c r="B144" s="68"/>
      <c r="C144" s="69"/>
      <c r="D144" s="68"/>
      <c r="E144" s="68"/>
      <c r="F144" s="71"/>
      <c r="G144" s="70"/>
      <c r="H144" s="70"/>
      <c r="I144" s="70"/>
      <c r="J144" s="71"/>
      <c r="K144" s="70"/>
      <c r="N144" s="29"/>
    </row>
    <row r="145" spans="1:14" ht="13.5" thickBot="1" x14ac:dyDescent="0.25">
      <c r="A145" s="67"/>
      <c r="B145" s="68"/>
      <c r="C145" s="69"/>
      <c r="D145" s="68"/>
      <c r="E145" s="68"/>
      <c r="F145" s="68"/>
      <c r="G145" s="70"/>
      <c r="H145" s="70"/>
      <c r="I145" s="70"/>
      <c r="J145" s="71"/>
      <c r="K145" s="70"/>
      <c r="N145" s="29"/>
    </row>
    <row r="146" spans="1:14" ht="13.5" thickBot="1" x14ac:dyDescent="0.25">
      <c r="A146" s="67"/>
      <c r="B146" s="68"/>
      <c r="C146" s="69"/>
      <c r="D146" s="68"/>
      <c r="E146" s="68"/>
      <c r="F146" s="71"/>
      <c r="G146" s="70"/>
      <c r="H146" s="70"/>
      <c r="I146" s="70"/>
      <c r="J146" s="71"/>
      <c r="K146" s="70"/>
      <c r="N146" s="29"/>
    </row>
    <row r="147" spans="1:14" ht="13.5" thickBot="1" x14ac:dyDescent="0.25">
      <c r="A147" s="67"/>
      <c r="B147" s="68"/>
      <c r="C147" s="69"/>
      <c r="D147" s="68"/>
      <c r="E147" s="68"/>
      <c r="F147" s="68"/>
      <c r="G147" s="70"/>
      <c r="H147" s="70"/>
      <c r="I147" s="70"/>
      <c r="J147" s="71"/>
      <c r="K147" s="70"/>
      <c r="N147" s="29"/>
    </row>
    <row r="148" spans="1:14" ht="13.5" thickBot="1" x14ac:dyDescent="0.25">
      <c r="A148" s="67"/>
      <c r="B148" s="68"/>
      <c r="C148" s="69"/>
      <c r="D148" s="68"/>
      <c r="E148" s="68"/>
      <c r="F148" s="68"/>
      <c r="G148" s="70"/>
      <c r="H148" s="70"/>
      <c r="I148" s="70"/>
      <c r="J148" s="71"/>
      <c r="K148" s="70"/>
      <c r="N148" s="29"/>
    </row>
    <row r="149" spans="1:14" ht="13.5" thickBot="1" x14ac:dyDescent="0.25">
      <c r="A149" s="67"/>
      <c r="B149" s="68"/>
      <c r="C149" s="69"/>
      <c r="D149" s="68"/>
      <c r="E149" s="68"/>
      <c r="F149" s="71"/>
      <c r="G149" s="70"/>
      <c r="H149" s="70"/>
      <c r="I149" s="70"/>
      <c r="J149" s="71"/>
      <c r="K149" s="70"/>
      <c r="N149" s="29"/>
    </row>
    <row r="150" spans="1:14" ht="13.5" thickBot="1" x14ac:dyDescent="0.25">
      <c r="A150" s="67"/>
      <c r="B150" s="68"/>
      <c r="C150" s="69"/>
      <c r="D150" s="68"/>
      <c r="E150" s="68"/>
      <c r="F150" s="71"/>
      <c r="G150" s="70"/>
      <c r="H150" s="70"/>
      <c r="I150" s="70"/>
      <c r="J150" s="71"/>
      <c r="K150" s="70"/>
      <c r="N150" s="29"/>
    </row>
    <row r="151" spans="1:14" ht="13.5" thickBot="1" x14ac:dyDescent="0.25">
      <c r="A151" s="67"/>
      <c r="B151" s="68"/>
      <c r="C151" s="69"/>
      <c r="D151" s="68"/>
      <c r="E151" s="68"/>
      <c r="F151" s="71"/>
      <c r="G151" s="70"/>
      <c r="H151" s="70"/>
      <c r="I151" s="70"/>
      <c r="J151" s="71"/>
      <c r="K151" s="70"/>
      <c r="N151" s="29"/>
    </row>
    <row r="152" spans="1:14" ht="13.5" thickBot="1" x14ac:dyDescent="0.25">
      <c r="A152" s="67"/>
      <c r="B152" s="68"/>
      <c r="C152" s="69"/>
      <c r="D152" s="68"/>
      <c r="E152" s="68"/>
      <c r="F152" s="71"/>
      <c r="G152" s="70"/>
      <c r="H152" s="70"/>
      <c r="I152" s="70"/>
      <c r="J152" s="71"/>
      <c r="K152" s="70"/>
      <c r="N152" s="29"/>
    </row>
    <row r="153" spans="1:14" ht="13.5" thickBot="1" x14ac:dyDescent="0.25">
      <c r="A153" s="67"/>
      <c r="B153" s="68"/>
      <c r="C153" s="69"/>
      <c r="D153" s="68"/>
      <c r="E153" s="68"/>
      <c r="F153" s="68"/>
      <c r="G153" s="70"/>
      <c r="H153" s="70"/>
      <c r="I153" s="70"/>
      <c r="J153" s="71"/>
      <c r="K153" s="70"/>
      <c r="N153" s="29"/>
    </row>
    <row r="154" spans="1:14" ht="13.5" thickBot="1" x14ac:dyDescent="0.25">
      <c r="A154" s="67"/>
      <c r="B154" s="68"/>
      <c r="C154" s="69"/>
      <c r="D154" s="68"/>
      <c r="E154" s="68"/>
      <c r="F154" s="68"/>
      <c r="G154" s="70"/>
      <c r="H154" s="70"/>
      <c r="I154" s="70"/>
      <c r="J154" s="71"/>
      <c r="K154" s="70"/>
      <c r="N154" s="29"/>
    </row>
    <row r="155" spans="1:14" ht="13.5" thickBot="1" x14ac:dyDescent="0.25">
      <c r="A155" s="67"/>
      <c r="B155" s="68"/>
      <c r="C155" s="69"/>
      <c r="D155" s="68"/>
      <c r="E155" s="71"/>
      <c r="F155" s="71"/>
      <c r="G155" s="70"/>
      <c r="H155" s="70"/>
      <c r="I155" s="70"/>
      <c r="J155" s="71"/>
      <c r="K155" s="70"/>
      <c r="N155" s="29"/>
    </row>
    <row r="156" spans="1:14" ht="13.5" thickBot="1" x14ac:dyDescent="0.25">
      <c r="A156" s="67"/>
      <c r="B156" s="68"/>
      <c r="C156" s="69"/>
      <c r="D156" s="68"/>
      <c r="E156" s="68"/>
      <c r="F156" s="71"/>
      <c r="G156" s="70"/>
      <c r="H156" s="70"/>
      <c r="I156" s="70"/>
      <c r="J156" s="71"/>
      <c r="K156" s="70"/>
      <c r="N156" s="29"/>
    </row>
    <row r="157" spans="1:14" ht="13.5" thickBot="1" x14ac:dyDescent="0.25">
      <c r="A157" s="67"/>
      <c r="B157" s="68"/>
      <c r="C157" s="69"/>
      <c r="D157" s="68"/>
      <c r="E157" s="68"/>
      <c r="F157" s="71"/>
      <c r="G157" s="70"/>
      <c r="H157" s="70"/>
      <c r="I157" s="70"/>
      <c r="J157" s="71"/>
      <c r="K157" s="70"/>
      <c r="N157" s="29"/>
    </row>
    <row r="158" spans="1:14" ht="13.5" thickBot="1" x14ac:dyDescent="0.25">
      <c r="A158" s="67"/>
      <c r="B158" s="68"/>
      <c r="C158" s="69"/>
      <c r="D158" s="68"/>
      <c r="E158" s="68"/>
      <c r="F158" s="71"/>
      <c r="G158" s="70"/>
      <c r="H158" s="70"/>
      <c r="I158" s="70"/>
      <c r="J158" s="71"/>
      <c r="K158" s="70"/>
      <c r="N158" s="29"/>
    </row>
    <row r="159" spans="1:14" ht="13.5" thickBot="1" x14ac:dyDescent="0.25">
      <c r="A159" s="67"/>
      <c r="B159" s="68"/>
      <c r="C159" s="69"/>
      <c r="D159" s="68"/>
      <c r="E159" s="68"/>
      <c r="F159" s="68"/>
      <c r="G159" s="70"/>
      <c r="H159" s="70"/>
      <c r="I159" s="70"/>
      <c r="J159" s="69"/>
      <c r="K159" s="70"/>
    </row>
  </sheetData>
  <autoFilter ref="B20:N159"/>
  <mergeCells count="3">
    <mergeCell ref="F3:F4"/>
    <mergeCell ref="G3:I3"/>
    <mergeCell ref="K3:M3"/>
  </mergeCells>
  <conditionalFormatting sqref="F5 F16 F8:F14">
    <cfRule type="expression" dxfId="90" priority="8" stopIfTrue="1">
      <formula>MOD(ROW(),2)=0</formula>
    </cfRule>
  </conditionalFormatting>
  <conditionalFormatting sqref="F6 F8">
    <cfRule type="expression" dxfId="89" priority="7" stopIfTrue="1">
      <formula>MOD(ROW(),2)=0</formula>
    </cfRule>
  </conditionalFormatting>
  <conditionalFormatting sqref="F7">
    <cfRule type="expression" dxfId="88" priority="3" stopIfTrue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122"/>
  <sheetViews>
    <sheetView workbookViewId="0">
      <pane ySplit="18" topLeftCell="A159" activePane="bottomLeft" state="frozenSplit"/>
      <selection activeCell="B1" sqref="B1"/>
      <selection pane="bottomLeft" activeCell="A20" sqref="A20:Q161"/>
    </sheetView>
  </sheetViews>
  <sheetFormatPr defaultRowHeight="12.75" x14ac:dyDescent="0.2"/>
  <cols>
    <col min="4" max="4" width="27.42578125" bestFit="1" customWidth="1"/>
    <col min="5" max="5" width="7" bestFit="1" customWidth="1"/>
    <col min="7" max="7" width="38.42578125" customWidth="1"/>
    <col min="8" max="8" width="9" bestFit="1" customWidth="1"/>
    <col min="9" max="9" width="6.5703125" bestFit="1" customWidth="1"/>
    <col min="10" max="10" width="5.85546875" bestFit="1" customWidth="1"/>
    <col min="11" max="11" width="6.5703125" bestFit="1" customWidth="1"/>
    <col min="13" max="23" width="7.7109375" style="3" customWidth="1"/>
  </cols>
  <sheetData>
    <row r="2" spans="7:26" ht="15" x14ac:dyDescent="0.2">
      <c r="G2" s="95" t="s">
        <v>179</v>
      </c>
      <c r="H2" s="95" t="s">
        <v>209</v>
      </c>
      <c r="I2" s="95"/>
      <c r="J2" s="96" t="s">
        <v>210</v>
      </c>
      <c r="K2" s="97"/>
    </row>
    <row r="3" spans="7:26" ht="15" x14ac:dyDescent="0.2">
      <c r="G3" s="95"/>
      <c r="H3" s="14" t="s">
        <v>211</v>
      </c>
      <c r="I3" s="14" t="s">
        <v>212</v>
      </c>
      <c r="J3" s="14" t="s">
        <v>211</v>
      </c>
      <c r="K3" s="14" t="s">
        <v>212</v>
      </c>
      <c r="M3" s="75" t="s">
        <v>209</v>
      </c>
    </row>
    <row r="4" spans="7:26" ht="15" x14ac:dyDescent="0.3">
      <c r="G4" s="11"/>
      <c r="H4" s="12"/>
      <c r="I4" s="12"/>
      <c r="J4" s="12"/>
      <c r="K4" s="12">
        <v>21</v>
      </c>
      <c r="M4" s="3">
        <v>1</v>
      </c>
      <c r="N4" s="3">
        <v>2</v>
      </c>
      <c r="O4" s="3">
        <v>3</v>
      </c>
      <c r="P4" s="3">
        <v>4</v>
      </c>
      <c r="Q4" s="3">
        <v>5</v>
      </c>
      <c r="R4" s="3">
        <v>6</v>
      </c>
      <c r="S4" s="3">
        <v>7</v>
      </c>
    </row>
    <row r="5" spans="7:26" ht="15" x14ac:dyDescent="0.3">
      <c r="G5" s="11"/>
      <c r="H5" s="12"/>
      <c r="I5" s="12">
        <v>30</v>
      </c>
      <c r="J5" s="12"/>
      <c r="K5" s="12">
        <v>29</v>
      </c>
      <c r="M5" s="3" t="e">
        <f t="shared" ref="M5:S5" si="0">SMALL($H$4:$H$17,M4)</f>
        <v>#NUM!</v>
      </c>
      <c r="N5" s="3" t="e">
        <f t="shared" si="0"/>
        <v>#NUM!</v>
      </c>
      <c r="O5" s="3" t="e">
        <f t="shared" si="0"/>
        <v>#NUM!</v>
      </c>
      <c r="P5" s="3" t="e">
        <f t="shared" si="0"/>
        <v>#NUM!</v>
      </c>
      <c r="Q5" s="3" t="e">
        <f t="shared" si="0"/>
        <v>#NUM!</v>
      </c>
      <c r="R5" s="3" t="e">
        <f t="shared" si="0"/>
        <v>#NUM!</v>
      </c>
      <c r="S5" s="3" t="e">
        <f t="shared" si="0"/>
        <v>#NUM!</v>
      </c>
    </row>
    <row r="6" spans="7:26" ht="15" x14ac:dyDescent="0.3">
      <c r="G6" s="11"/>
      <c r="H6" s="12"/>
      <c r="I6" s="12">
        <v>25</v>
      </c>
      <c r="J6" s="12"/>
      <c r="K6" s="12">
        <v>24</v>
      </c>
      <c r="M6" s="3">
        <v>30</v>
      </c>
      <c r="N6" s="3">
        <v>29</v>
      </c>
      <c r="O6" s="3">
        <v>28</v>
      </c>
      <c r="P6" s="3">
        <v>27</v>
      </c>
      <c r="Q6" s="3">
        <v>26</v>
      </c>
      <c r="R6" s="3">
        <v>25</v>
      </c>
      <c r="S6" s="3">
        <v>24</v>
      </c>
    </row>
    <row r="7" spans="7:26" ht="15" x14ac:dyDescent="0.3">
      <c r="G7" s="11"/>
      <c r="H7" s="12"/>
      <c r="I7" s="12"/>
      <c r="J7" s="12"/>
      <c r="K7" s="12">
        <v>17</v>
      </c>
    </row>
    <row r="8" spans="7:26" ht="15" x14ac:dyDescent="0.3">
      <c r="G8" s="11"/>
      <c r="H8" s="12"/>
      <c r="I8" s="12"/>
      <c r="J8" s="12"/>
      <c r="K8" s="12">
        <v>19</v>
      </c>
    </row>
    <row r="9" spans="7:26" ht="15" x14ac:dyDescent="0.3">
      <c r="G9" s="11"/>
      <c r="H9" s="12"/>
      <c r="I9" s="12">
        <v>24</v>
      </c>
      <c r="J9" s="12"/>
      <c r="K9" s="12">
        <v>23</v>
      </c>
      <c r="M9" s="75" t="s">
        <v>210</v>
      </c>
    </row>
    <row r="10" spans="7:26" ht="15" x14ac:dyDescent="0.3">
      <c r="G10" s="11"/>
      <c r="H10" s="12"/>
      <c r="I10" s="12">
        <v>29</v>
      </c>
      <c r="J10" s="12"/>
      <c r="K10" s="12">
        <v>30</v>
      </c>
      <c r="M10" s="3">
        <v>1</v>
      </c>
      <c r="N10" s="3">
        <v>2</v>
      </c>
      <c r="O10" s="3">
        <v>3</v>
      </c>
      <c r="P10" s="3">
        <v>4</v>
      </c>
      <c r="Q10" s="3">
        <v>5</v>
      </c>
      <c r="R10" s="3">
        <v>6</v>
      </c>
      <c r="S10" s="3">
        <v>7</v>
      </c>
      <c r="T10" s="3">
        <v>8</v>
      </c>
      <c r="U10" s="3">
        <v>9</v>
      </c>
      <c r="V10" s="3">
        <v>10</v>
      </c>
      <c r="W10" s="3">
        <v>11</v>
      </c>
      <c r="X10">
        <v>12</v>
      </c>
      <c r="Y10">
        <v>13</v>
      </c>
      <c r="Z10">
        <v>14</v>
      </c>
    </row>
    <row r="11" spans="7:26" ht="15" x14ac:dyDescent="0.3">
      <c r="G11" s="11"/>
      <c r="H11" s="12"/>
      <c r="I11" s="12"/>
      <c r="J11" s="12"/>
      <c r="K11" s="12">
        <v>18</v>
      </c>
      <c r="M11" s="3" t="e">
        <f t="shared" ref="M11:Z11" si="1">LARGE($J$4:$J$17,M10)</f>
        <v>#NUM!</v>
      </c>
      <c r="N11" s="3" t="e">
        <f t="shared" si="1"/>
        <v>#NUM!</v>
      </c>
      <c r="O11" s="3" t="e">
        <f t="shared" si="1"/>
        <v>#NUM!</v>
      </c>
      <c r="P11" s="3" t="e">
        <f t="shared" si="1"/>
        <v>#NUM!</v>
      </c>
      <c r="Q11" s="3" t="e">
        <f t="shared" si="1"/>
        <v>#NUM!</v>
      </c>
      <c r="R11" s="3" t="e">
        <f t="shared" si="1"/>
        <v>#NUM!</v>
      </c>
      <c r="S11" s="3" t="e">
        <f t="shared" si="1"/>
        <v>#NUM!</v>
      </c>
      <c r="T11" s="3" t="e">
        <f t="shared" si="1"/>
        <v>#NUM!</v>
      </c>
      <c r="U11" s="3" t="e">
        <f t="shared" si="1"/>
        <v>#NUM!</v>
      </c>
      <c r="V11" s="3" t="e">
        <f t="shared" si="1"/>
        <v>#NUM!</v>
      </c>
      <c r="W11" s="3" t="e">
        <f t="shared" si="1"/>
        <v>#NUM!</v>
      </c>
      <c r="X11" t="e">
        <f t="shared" si="1"/>
        <v>#NUM!</v>
      </c>
      <c r="Y11" t="e">
        <f t="shared" si="1"/>
        <v>#NUM!</v>
      </c>
      <c r="Z11" t="e">
        <f t="shared" si="1"/>
        <v>#NUM!</v>
      </c>
    </row>
    <row r="12" spans="7:26" ht="15" x14ac:dyDescent="0.3">
      <c r="G12" s="11"/>
      <c r="H12" s="12"/>
      <c r="I12" s="12">
        <v>28</v>
      </c>
      <c r="J12" s="12"/>
      <c r="K12" s="12">
        <v>28</v>
      </c>
      <c r="M12" s="3">
        <v>30</v>
      </c>
      <c r="N12" s="3">
        <v>29</v>
      </c>
      <c r="O12" s="3">
        <v>28</v>
      </c>
      <c r="P12" s="3">
        <v>27</v>
      </c>
      <c r="Q12" s="3">
        <v>26</v>
      </c>
      <c r="R12" s="3">
        <v>25</v>
      </c>
      <c r="S12" s="3">
        <v>24</v>
      </c>
      <c r="T12" s="3">
        <v>23</v>
      </c>
      <c r="U12" s="3">
        <v>22</v>
      </c>
      <c r="V12" s="3">
        <v>21</v>
      </c>
      <c r="W12" s="3">
        <v>20</v>
      </c>
      <c r="X12">
        <v>19</v>
      </c>
      <c r="Y12">
        <v>18</v>
      </c>
      <c r="Z12">
        <v>17</v>
      </c>
    </row>
    <row r="13" spans="7:26" ht="15" x14ac:dyDescent="0.3">
      <c r="G13" s="11"/>
      <c r="H13" s="12"/>
      <c r="I13" s="12">
        <v>26</v>
      </c>
      <c r="J13" s="12"/>
      <c r="K13" s="12">
        <v>26</v>
      </c>
    </row>
    <row r="14" spans="7:26" ht="15" x14ac:dyDescent="0.3">
      <c r="G14" s="11"/>
      <c r="H14" s="12"/>
      <c r="I14" s="12"/>
      <c r="J14" s="12"/>
      <c r="K14" s="12">
        <v>20</v>
      </c>
    </row>
    <row r="15" spans="7:26" ht="15" x14ac:dyDescent="0.3">
      <c r="G15" s="11"/>
      <c r="H15" s="12"/>
      <c r="I15" s="12">
        <v>27</v>
      </c>
      <c r="J15" s="12"/>
      <c r="K15" s="12">
        <v>27</v>
      </c>
    </row>
    <row r="16" spans="7:26" ht="15" x14ac:dyDescent="0.3">
      <c r="G16" s="11"/>
      <c r="H16" s="12"/>
      <c r="I16" s="12"/>
      <c r="J16" s="12"/>
      <c r="K16" s="12">
        <v>22</v>
      </c>
    </row>
    <row r="17" spans="2:23" ht="15" x14ac:dyDescent="0.3">
      <c r="G17" s="11"/>
      <c r="H17" s="12"/>
      <c r="I17" s="12"/>
      <c r="J17" s="12"/>
      <c r="K17" s="12">
        <v>25</v>
      </c>
    </row>
    <row r="19" spans="2:23" x14ac:dyDescent="0.2">
      <c r="B19" s="3" t="s">
        <v>2059</v>
      </c>
      <c r="C19" s="3" t="s">
        <v>2060</v>
      </c>
      <c r="D19" t="s">
        <v>2061</v>
      </c>
      <c r="E19" s="3" t="s">
        <v>180</v>
      </c>
      <c r="F19" s="3" t="s">
        <v>214</v>
      </c>
      <c r="G19" t="s">
        <v>179</v>
      </c>
      <c r="H19" s="3" t="s">
        <v>210</v>
      </c>
      <c r="M19" s="3" t="s">
        <v>213</v>
      </c>
      <c r="N19" s="3" t="s">
        <v>179</v>
      </c>
      <c r="O19" s="3" t="s">
        <v>214</v>
      </c>
      <c r="P19" s="3" t="s">
        <v>2274</v>
      </c>
      <c r="Q19" s="3" t="s">
        <v>2275</v>
      </c>
    </row>
    <row r="20" spans="2:23" x14ac:dyDescent="0.2">
      <c r="B20" s="3"/>
      <c r="C20" s="3"/>
      <c r="E20" s="3"/>
      <c r="F20" s="3"/>
      <c r="M20"/>
      <c r="N20"/>
      <c r="R20"/>
      <c r="S20"/>
      <c r="T20"/>
      <c r="U20"/>
      <c r="V20"/>
      <c r="W20"/>
    </row>
    <row r="21" spans="2:23" x14ac:dyDescent="0.2">
      <c r="B21" s="3"/>
      <c r="C21" s="3"/>
      <c r="E21" s="3"/>
      <c r="F21" s="3"/>
      <c r="M21"/>
      <c r="N21"/>
      <c r="R21"/>
      <c r="S21"/>
      <c r="T21"/>
      <c r="U21"/>
      <c r="V21"/>
      <c r="W21"/>
    </row>
    <row r="22" spans="2:23" x14ac:dyDescent="0.2">
      <c r="B22" s="3"/>
      <c r="C22" s="3"/>
      <c r="E22" s="3"/>
      <c r="F22" s="3"/>
      <c r="M22"/>
      <c r="N22"/>
      <c r="R22"/>
      <c r="S22"/>
      <c r="T22"/>
      <c r="U22"/>
      <c r="V22"/>
      <c r="W22"/>
    </row>
    <row r="23" spans="2:23" x14ac:dyDescent="0.2">
      <c r="B23" s="3"/>
      <c r="C23" s="3"/>
      <c r="E23" s="3"/>
      <c r="F23" s="3"/>
      <c r="M23"/>
      <c r="N23"/>
      <c r="R23"/>
      <c r="S23"/>
      <c r="T23"/>
      <c r="U23"/>
      <c r="V23"/>
      <c r="W23"/>
    </row>
    <row r="24" spans="2:23" x14ac:dyDescent="0.2">
      <c r="B24" s="3"/>
      <c r="C24" s="3"/>
      <c r="E24" s="3"/>
      <c r="F24" s="3"/>
      <c r="M24"/>
      <c r="N24"/>
      <c r="R24"/>
      <c r="S24"/>
      <c r="T24"/>
      <c r="U24"/>
      <c r="V24"/>
      <c r="W24"/>
    </row>
    <row r="25" spans="2:23" x14ac:dyDescent="0.2">
      <c r="B25" s="3"/>
      <c r="C25" s="3"/>
      <c r="E25" s="3"/>
      <c r="F25" s="3"/>
      <c r="M25"/>
      <c r="N25"/>
      <c r="R25"/>
      <c r="S25"/>
      <c r="T25"/>
      <c r="U25"/>
      <c r="V25"/>
      <c r="W25"/>
    </row>
    <row r="26" spans="2:23" x14ac:dyDescent="0.2">
      <c r="B26" s="3"/>
      <c r="C26" s="3"/>
      <c r="E26" s="3"/>
      <c r="F26" s="3"/>
      <c r="M26"/>
      <c r="N26"/>
      <c r="R26"/>
      <c r="S26"/>
      <c r="T26"/>
      <c r="U26"/>
      <c r="V26"/>
      <c r="W26"/>
    </row>
    <row r="27" spans="2:23" x14ac:dyDescent="0.2">
      <c r="B27" s="3"/>
      <c r="C27" s="3"/>
      <c r="E27" s="3"/>
      <c r="F27" s="3"/>
      <c r="M27"/>
      <c r="N27"/>
    </row>
    <row r="28" spans="2:23" x14ac:dyDescent="0.2">
      <c r="B28" s="3"/>
      <c r="C28" s="3"/>
      <c r="E28" s="3"/>
      <c r="F28" s="3"/>
      <c r="M28"/>
      <c r="N28"/>
    </row>
    <row r="29" spans="2:23" x14ac:dyDescent="0.2">
      <c r="B29" s="3"/>
      <c r="C29" s="3"/>
      <c r="E29" s="3"/>
      <c r="F29" s="3"/>
      <c r="M29"/>
      <c r="N29"/>
      <c r="R29"/>
      <c r="S29"/>
      <c r="T29"/>
      <c r="U29"/>
      <c r="V29"/>
      <c r="W29"/>
    </row>
    <row r="30" spans="2:23" x14ac:dyDescent="0.2">
      <c r="B30" s="3"/>
      <c r="C30" s="3"/>
      <c r="E30" s="3"/>
      <c r="F30" s="3"/>
      <c r="M30"/>
      <c r="N30"/>
      <c r="R30"/>
      <c r="S30"/>
      <c r="T30"/>
      <c r="U30"/>
      <c r="V30"/>
      <c r="W30"/>
    </row>
    <row r="31" spans="2:23" x14ac:dyDescent="0.2">
      <c r="B31" s="3"/>
      <c r="C31" s="3"/>
      <c r="E31" s="3"/>
      <c r="F31" s="3"/>
      <c r="M31"/>
      <c r="N31"/>
      <c r="R31"/>
      <c r="S31"/>
      <c r="T31"/>
      <c r="U31"/>
      <c r="V31"/>
      <c r="W31"/>
    </row>
    <row r="32" spans="2:23" x14ac:dyDescent="0.2">
      <c r="B32" s="3"/>
      <c r="C32" s="3"/>
      <c r="E32" s="3"/>
      <c r="F32" s="3"/>
      <c r="M32"/>
      <c r="N32"/>
      <c r="R32"/>
      <c r="S32"/>
      <c r="T32"/>
      <c r="U32"/>
      <c r="V32"/>
      <c r="W32"/>
    </row>
    <row r="33" spans="2:23" x14ac:dyDescent="0.2">
      <c r="B33" s="3"/>
      <c r="C33" s="3"/>
      <c r="E33" s="3"/>
      <c r="F33" s="3"/>
      <c r="M33"/>
      <c r="N33"/>
      <c r="R33"/>
      <c r="S33"/>
      <c r="T33"/>
      <c r="U33"/>
      <c r="V33"/>
      <c r="W33"/>
    </row>
    <row r="34" spans="2:23" x14ac:dyDescent="0.2">
      <c r="B34" s="3"/>
      <c r="C34" s="3"/>
      <c r="E34" s="3"/>
      <c r="F34" s="3"/>
      <c r="M34"/>
      <c r="N34"/>
      <c r="R34"/>
      <c r="S34"/>
      <c r="T34"/>
      <c r="U34"/>
      <c r="V34"/>
      <c r="W34"/>
    </row>
    <row r="35" spans="2:23" x14ac:dyDescent="0.2">
      <c r="B35" s="3"/>
      <c r="C35" s="3"/>
      <c r="E35" s="3"/>
      <c r="F35" s="3"/>
      <c r="M35"/>
      <c r="N35"/>
      <c r="R35"/>
      <c r="S35"/>
      <c r="T35"/>
      <c r="U35"/>
      <c r="V35"/>
      <c r="W35"/>
    </row>
    <row r="36" spans="2:23" x14ac:dyDescent="0.2">
      <c r="B36" s="3"/>
      <c r="C36" s="3"/>
      <c r="E36" s="3"/>
      <c r="F36" s="3"/>
      <c r="M36"/>
      <c r="N36"/>
      <c r="R36"/>
      <c r="S36"/>
      <c r="T36"/>
      <c r="U36"/>
      <c r="V36"/>
      <c r="W36"/>
    </row>
    <row r="37" spans="2:23" x14ac:dyDescent="0.2">
      <c r="B37" s="3"/>
      <c r="C37" s="3"/>
      <c r="E37" s="3"/>
      <c r="F37" s="3"/>
      <c r="M37"/>
      <c r="N37"/>
      <c r="R37"/>
      <c r="S37"/>
      <c r="T37"/>
      <c r="U37"/>
      <c r="V37"/>
      <c r="W37"/>
    </row>
    <row r="38" spans="2:23" x14ac:dyDescent="0.2">
      <c r="B38" s="3"/>
      <c r="C38" s="3"/>
      <c r="E38" s="3"/>
      <c r="F38" s="3"/>
      <c r="M38"/>
      <c r="N38"/>
      <c r="R38"/>
      <c r="S38"/>
      <c r="T38"/>
      <c r="U38"/>
      <c r="V38"/>
      <c r="W38"/>
    </row>
    <row r="39" spans="2:23" x14ac:dyDescent="0.2">
      <c r="B39" s="3"/>
      <c r="C39" s="3"/>
      <c r="E39" s="3"/>
      <c r="F39" s="3"/>
      <c r="M39"/>
      <c r="N39"/>
      <c r="R39"/>
      <c r="S39"/>
      <c r="T39"/>
      <c r="U39"/>
      <c r="V39"/>
      <c r="W39"/>
    </row>
    <row r="40" spans="2:23" x14ac:dyDescent="0.2">
      <c r="B40" s="3"/>
      <c r="C40" s="3"/>
      <c r="E40" s="3"/>
      <c r="F40" s="3"/>
      <c r="M40"/>
      <c r="N40"/>
      <c r="R40"/>
      <c r="S40"/>
      <c r="T40"/>
      <c r="U40"/>
      <c r="V40"/>
      <c r="W40"/>
    </row>
    <row r="41" spans="2:23" x14ac:dyDescent="0.2">
      <c r="B41" s="3"/>
      <c r="C41" s="3"/>
      <c r="E41" s="3"/>
      <c r="F41" s="3"/>
      <c r="M41"/>
      <c r="N41"/>
      <c r="R41"/>
      <c r="S41"/>
      <c r="T41"/>
      <c r="U41"/>
      <c r="V41"/>
      <c r="W41"/>
    </row>
    <row r="42" spans="2:23" x14ac:dyDescent="0.2">
      <c r="B42" s="3"/>
      <c r="C42" s="3"/>
      <c r="E42" s="3"/>
      <c r="F42" s="3"/>
      <c r="M42"/>
      <c r="N42"/>
    </row>
    <row r="43" spans="2:23" x14ac:dyDescent="0.2">
      <c r="B43" s="3"/>
      <c r="C43" s="3"/>
      <c r="E43" s="3"/>
      <c r="F43" s="3"/>
      <c r="M43"/>
      <c r="N43"/>
      <c r="R43"/>
      <c r="S43"/>
      <c r="T43"/>
      <c r="U43"/>
      <c r="V43"/>
      <c r="W43"/>
    </row>
    <row r="44" spans="2:23" x14ac:dyDescent="0.2">
      <c r="B44" s="3"/>
      <c r="C44" s="3"/>
      <c r="E44" s="3"/>
      <c r="F44" s="3"/>
      <c r="M44"/>
      <c r="N44"/>
      <c r="R44"/>
      <c r="S44"/>
      <c r="T44"/>
      <c r="U44"/>
      <c r="V44"/>
      <c r="W44"/>
    </row>
    <row r="45" spans="2:23" x14ac:dyDescent="0.2">
      <c r="B45" s="3"/>
      <c r="C45" s="3"/>
      <c r="E45" s="3"/>
      <c r="F45" s="3"/>
      <c r="M45"/>
      <c r="N45"/>
      <c r="R45"/>
      <c r="S45"/>
      <c r="T45"/>
      <c r="U45"/>
      <c r="V45"/>
      <c r="W45"/>
    </row>
    <row r="46" spans="2:23" x14ac:dyDescent="0.2">
      <c r="B46" s="3"/>
      <c r="C46" s="3"/>
      <c r="E46" s="3"/>
      <c r="F46" s="3"/>
      <c r="M46"/>
      <c r="N46"/>
      <c r="R46"/>
      <c r="S46"/>
      <c r="T46"/>
      <c r="U46"/>
      <c r="V46"/>
      <c r="W46"/>
    </row>
    <row r="47" spans="2:23" x14ac:dyDescent="0.2">
      <c r="B47" s="3"/>
      <c r="C47" s="3"/>
      <c r="E47" s="3"/>
      <c r="F47" s="3"/>
      <c r="M47"/>
      <c r="N47"/>
      <c r="R47"/>
      <c r="S47"/>
      <c r="T47"/>
      <c r="U47"/>
      <c r="V47"/>
      <c r="W47"/>
    </row>
    <row r="48" spans="2:23" x14ac:dyDescent="0.2">
      <c r="B48" s="3"/>
      <c r="C48" s="3"/>
      <c r="E48" s="3"/>
      <c r="F48" s="3"/>
      <c r="M48"/>
      <c r="N48"/>
    </row>
    <row r="49" spans="2:23" x14ac:dyDescent="0.2">
      <c r="B49" s="3"/>
      <c r="C49" s="3"/>
      <c r="E49" s="3"/>
      <c r="F49" s="3"/>
      <c r="M49"/>
      <c r="N49"/>
      <c r="R49"/>
      <c r="S49"/>
      <c r="T49"/>
      <c r="U49"/>
      <c r="V49"/>
      <c r="W49"/>
    </row>
    <row r="50" spans="2:23" x14ac:dyDescent="0.2">
      <c r="B50" s="3"/>
      <c r="C50" s="3"/>
      <c r="E50" s="3"/>
      <c r="F50" s="3"/>
      <c r="M50"/>
      <c r="N50"/>
      <c r="R50"/>
      <c r="S50"/>
      <c r="T50"/>
      <c r="U50"/>
      <c r="V50"/>
      <c r="W50"/>
    </row>
    <row r="51" spans="2:23" x14ac:dyDescent="0.2">
      <c r="B51" s="3"/>
      <c r="C51" s="3"/>
      <c r="E51" s="3"/>
      <c r="F51" s="3"/>
      <c r="M51"/>
      <c r="N51"/>
      <c r="R51"/>
      <c r="S51"/>
      <c r="T51"/>
      <c r="U51"/>
      <c r="V51"/>
      <c r="W51"/>
    </row>
    <row r="52" spans="2:23" x14ac:dyDescent="0.2">
      <c r="B52" s="3"/>
      <c r="C52" s="3"/>
      <c r="E52" s="3"/>
      <c r="F52" s="3"/>
      <c r="M52"/>
      <c r="N52"/>
      <c r="R52"/>
      <c r="S52"/>
      <c r="T52"/>
      <c r="U52"/>
      <c r="V52"/>
      <c r="W52"/>
    </row>
    <row r="53" spans="2:23" x14ac:dyDescent="0.2">
      <c r="B53" s="3"/>
      <c r="C53" s="3"/>
      <c r="E53" s="3"/>
      <c r="F53" s="3"/>
      <c r="M53"/>
      <c r="N53"/>
      <c r="R53"/>
      <c r="S53"/>
      <c r="T53"/>
      <c r="U53"/>
      <c r="V53"/>
      <c r="W53"/>
    </row>
    <row r="54" spans="2:23" x14ac:dyDescent="0.2">
      <c r="B54" s="3"/>
      <c r="C54" s="3"/>
      <c r="E54" s="3"/>
      <c r="F54" s="3"/>
      <c r="M54"/>
      <c r="N54"/>
      <c r="R54"/>
      <c r="S54"/>
      <c r="T54"/>
      <c r="U54"/>
      <c r="V54"/>
      <c r="W54"/>
    </row>
    <row r="55" spans="2:23" x14ac:dyDescent="0.2">
      <c r="B55" s="3"/>
      <c r="C55" s="3"/>
      <c r="E55" s="3"/>
      <c r="F55" s="3"/>
      <c r="M55"/>
      <c r="N55"/>
      <c r="R55"/>
      <c r="S55"/>
      <c r="T55"/>
      <c r="U55"/>
      <c r="V55"/>
      <c r="W55"/>
    </row>
    <row r="56" spans="2:23" x14ac:dyDescent="0.2">
      <c r="B56" s="3"/>
      <c r="C56" s="3"/>
      <c r="E56" s="3"/>
      <c r="F56" s="3"/>
      <c r="M56"/>
      <c r="N56"/>
      <c r="R56"/>
      <c r="S56"/>
      <c r="T56"/>
      <c r="U56"/>
      <c r="V56"/>
      <c r="W56"/>
    </row>
    <row r="57" spans="2:23" x14ac:dyDescent="0.2">
      <c r="B57" s="3"/>
      <c r="C57" s="3"/>
      <c r="E57" s="3"/>
      <c r="F57" s="3"/>
      <c r="M57"/>
      <c r="N57"/>
      <c r="R57"/>
      <c r="S57"/>
      <c r="T57"/>
      <c r="U57"/>
      <c r="V57"/>
      <c r="W57"/>
    </row>
    <row r="58" spans="2:23" x14ac:dyDescent="0.2">
      <c r="B58" s="3"/>
      <c r="C58" s="3"/>
      <c r="E58" s="3"/>
      <c r="F58" s="3"/>
      <c r="M58"/>
      <c r="N58"/>
      <c r="R58"/>
      <c r="S58"/>
      <c r="T58"/>
      <c r="U58"/>
      <c r="V58"/>
      <c r="W58"/>
    </row>
    <row r="59" spans="2:23" x14ac:dyDescent="0.2">
      <c r="B59" s="3"/>
      <c r="C59" s="3"/>
      <c r="E59" s="3"/>
      <c r="F59" s="3"/>
      <c r="M59"/>
      <c r="N59"/>
    </row>
    <row r="60" spans="2:23" x14ac:dyDescent="0.2">
      <c r="B60" s="3"/>
      <c r="C60" s="3"/>
      <c r="E60" s="3"/>
      <c r="F60" s="3"/>
      <c r="M60"/>
      <c r="N60"/>
      <c r="R60"/>
      <c r="S60"/>
      <c r="T60"/>
      <c r="U60"/>
      <c r="V60"/>
      <c r="W60"/>
    </row>
    <row r="61" spans="2:23" x14ac:dyDescent="0.2">
      <c r="B61" s="3"/>
      <c r="C61" s="3"/>
      <c r="E61" s="3"/>
      <c r="F61" s="3"/>
      <c r="M61"/>
      <c r="N61"/>
    </row>
    <row r="62" spans="2:23" x14ac:dyDescent="0.2">
      <c r="B62" s="3"/>
      <c r="C62" s="3"/>
      <c r="E62" s="3"/>
      <c r="F62" s="3"/>
      <c r="M62"/>
      <c r="N62"/>
      <c r="R62"/>
      <c r="S62"/>
      <c r="T62"/>
      <c r="U62"/>
      <c r="V62"/>
      <c r="W62"/>
    </row>
    <row r="63" spans="2:23" x14ac:dyDescent="0.2">
      <c r="B63" s="3"/>
      <c r="C63" s="3"/>
      <c r="E63" s="3"/>
      <c r="F63" s="3"/>
      <c r="M63"/>
      <c r="N63"/>
      <c r="R63"/>
      <c r="S63"/>
      <c r="T63"/>
      <c r="U63"/>
      <c r="V63"/>
      <c r="W63"/>
    </row>
    <row r="64" spans="2:23" x14ac:dyDescent="0.2">
      <c r="B64" s="3"/>
      <c r="C64" s="3"/>
      <c r="E64" s="3"/>
      <c r="F64" s="3"/>
      <c r="M64"/>
      <c r="N64"/>
      <c r="R64"/>
      <c r="S64"/>
      <c r="T64"/>
      <c r="U64"/>
      <c r="V64"/>
      <c r="W64"/>
    </row>
    <row r="65" spans="2:23" x14ac:dyDescent="0.2">
      <c r="B65" s="3"/>
      <c r="C65" s="3"/>
      <c r="E65" s="3"/>
      <c r="F65" s="3"/>
      <c r="M65"/>
      <c r="N65"/>
    </row>
    <row r="66" spans="2:23" x14ac:dyDescent="0.2">
      <c r="B66" s="3"/>
      <c r="C66" s="3"/>
      <c r="E66" s="3"/>
      <c r="F66" s="3"/>
      <c r="M66"/>
      <c r="N66"/>
      <c r="R66"/>
      <c r="S66"/>
      <c r="T66"/>
      <c r="U66"/>
      <c r="V66"/>
      <c r="W66"/>
    </row>
    <row r="67" spans="2:23" x14ac:dyDescent="0.2">
      <c r="B67" s="3"/>
      <c r="C67" s="3"/>
      <c r="E67" s="3"/>
      <c r="F67" s="3"/>
      <c r="M67"/>
      <c r="N67"/>
      <c r="R67"/>
      <c r="S67"/>
      <c r="T67"/>
      <c r="U67"/>
      <c r="V67"/>
      <c r="W67"/>
    </row>
    <row r="68" spans="2:23" x14ac:dyDescent="0.2">
      <c r="B68" s="3"/>
      <c r="C68" s="3"/>
      <c r="E68" s="3"/>
      <c r="F68" s="3"/>
      <c r="M68"/>
      <c r="N68"/>
      <c r="R68"/>
      <c r="S68"/>
      <c r="T68"/>
      <c r="U68"/>
      <c r="V68"/>
      <c r="W68"/>
    </row>
    <row r="69" spans="2:23" x14ac:dyDescent="0.2">
      <c r="B69" s="3"/>
      <c r="C69" s="3"/>
      <c r="E69" s="3"/>
      <c r="F69" s="3"/>
      <c r="M69"/>
      <c r="N69"/>
      <c r="R69"/>
      <c r="S69"/>
      <c r="T69"/>
      <c r="U69"/>
      <c r="V69"/>
      <c r="W69"/>
    </row>
    <row r="70" spans="2:23" x14ac:dyDescent="0.2">
      <c r="B70" s="3"/>
      <c r="C70" s="3"/>
      <c r="E70" s="3"/>
      <c r="F70" s="3"/>
      <c r="M70"/>
      <c r="N70"/>
      <c r="R70"/>
      <c r="S70"/>
      <c r="T70"/>
      <c r="U70"/>
      <c r="V70"/>
      <c r="W70"/>
    </row>
    <row r="71" spans="2:23" x14ac:dyDescent="0.2">
      <c r="B71" s="3"/>
      <c r="C71" s="3"/>
      <c r="E71" s="3"/>
      <c r="F71" s="3"/>
      <c r="M71"/>
      <c r="N71"/>
      <c r="R71"/>
      <c r="S71"/>
      <c r="T71"/>
      <c r="U71"/>
      <c r="V71"/>
      <c r="W71"/>
    </row>
    <row r="72" spans="2:23" x14ac:dyDescent="0.2">
      <c r="B72" s="3"/>
      <c r="C72" s="3"/>
      <c r="E72" s="3"/>
      <c r="F72" s="3"/>
      <c r="M72"/>
      <c r="N72"/>
      <c r="R72"/>
      <c r="S72"/>
      <c r="T72"/>
      <c r="U72"/>
      <c r="V72"/>
      <c r="W72"/>
    </row>
    <row r="73" spans="2:23" x14ac:dyDescent="0.2">
      <c r="B73" s="3"/>
      <c r="C73" s="3"/>
      <c r="E73" s="3"/>
      <c r="F73" s="3"/>
      <c r="M73"/>
      <c r="N73"/>
      <c r="R73"/>
      <c r="S73"/>
      <c r="T73"/>
      <c r="U73"/>
      <c r="V73"/>
      <c r="W73"/>
    </row>
    <row r="74" spans="2:23" x14ac:dyDescent="0.2">
      <c r="B74" s="3"/>
      <c r="C74" s="3"/>
      <c r="E74" s="3"/>
      <c r="F74" s="3"/>
      <c r="M74"/>
      <c r="N74"/>
      <c r="R74"/>
      <c r="S74"/>
      <c r="T74"/>
      <c r="U74"/>
      <c r="V74"/>
      <c r="W74"/>
    </row>
    <row r="75" spans="2:23" x14ac:dyDescent="0.2">
      <c r="B75" s="3"/>
      <c r="C75" s="3"/>
      <c r="E75" s="3"/>
      <c r="F75" s="3"/>
      <c r="M75"/>
      <c r="N75"/>
      <c r="R75"/>
      <c r="S75"/>
      <c r="T75"/>
      <c r="U75"/>
      <c r="V75"/>
      <c r="W75"/>
    </row>
    <row r="76" spans="2:23" x14ac:dyDescent="0.2">
      <c r="B76" s="3"/>
      <c r="C76" s="3"/>
      <c r="E76" s="3"/>
      <c r="F76" s="3"/>
      <c r="M76"/>
      <c r="N76"/>
      <c r="R76"/>
      <c r="S76"/>
      <c r="T76"/>
      <c r="U76"/>
      <c r="V76"/>
      <c r="W76"/>
    </row>
    <row r="77" spans="2:23" x14ac:dyDescent="0.2">
      <c r="B77" s="3"/>
      <c r="C77" s="3"/>
      <c r="E77" s="3"/>
      <c r="F77" s="3"/>
      <c r="M77"/>
      <c r="N77"/>
      <c r="R77"/>
      <c r="S77"/>
      <c r="T77"/>
      <c r="U77"/>
      <c r="V77"/>
      <c r="W77"/>
    </row>
    <row r="78" spans="2:23" x14ac:dyDescent="0.2">
      <c r="B78" s="3"/>
      <c r="C78" s="3"/>
      <c r="E78" s="3"/>
      <c r="F78" s="3"/>
      <c r="M78"/>
      <c r="N78"/>
    </row>
    <row r="79" spans="2:23" x14ac:dyDescent="0.2">
      <c r="B79" s="3"/>
      <c r="C79" s="3"/>
      <c r="E79" s="3"/>
      <c r="F79" s="3"/>
      <c r="M79"/>
      <c r="N79"/>
      <c r="R79"/>
      <c r="S79"/>
      <c r="T79"/>
      <c r="U79"/>
      <c r="V79"/>
      <c r="W79"/>
    </row>
    <row r="80" spans="2:23" x14ac:dyDescent="0.2">
      <c r="B80" s="3"/>
      <c r="C80" s="3"/>
      <c r="E80" s="3"/>
      <c r="F80" s="3"/>
      <c r="M80"/>
      <c r="N80"/>
      <c r="R80"/>
      <c r="S80"/>
      <c r="T80"/>
      <c r="U80"/>
      <c r="V80"/>
      <c r="W80"/>
    </row>
    <row r="81" spans="2:23" x14ac:dyDescent="0.2">
      <c r="B81" s="3"/>
      <c r="C81" s="3"/>
      <c r="E81" s="3"/>
      <c r="F81" s="3"/>
      <c r="M81"/>
      <c r="N81"/>
      <c r="R81"/>
      <c r="S81"/>
      <c r="T81"/>
      <c r="U81"/>
      <c r="V81"/>
      <c r="W81"/>
    </row>
    <row r="82" spans="2:23" x14ac:dyDescent="0.2">
      <c r="B82" s="3"/>
      <c r="C82" s="3"/>
      <c r="E82" s="3"/>
      <c r="F82" s="3"/>
      <c r="M82"/>
      <c r="N82"/>
      <c r="R82"/>
      <c r="S82"/>
      <c r="T82"/>
      <c r="U82"/>
      <c r="V82"/>
      <c r="W82"/>
    </row>
    <row r="83" spans="2:23" x14ac:dyDescent="0.2">
      <c r="B83" s="3"/>
      <c r="C83" s="3"/>
      <c r="E83" s="3"/>
      <c r="F83" s="3"/>
      <c r="M83"/>
      <c r="N83"/>
      <c r="R83"/>
      <c r="S83"/>
      <c r="T83"/>
      <c r="U83"/>
      <c r="V83"/>
      <c r="W83"/>
    </row>
    <row r="84" spans="2:23" x14ac:dyDescent="0.2">
      <c r="B84" s="3"/>
      <c r="C84" s="3"/>
      <c r="E84" s="3"/>
      <c r="F84" s="3"/>
      <c r="M84"/>
      <c r="N84"/>
      <c r="R84"/>
      <c r="S84"/>
      <c r="T84"/>
      <c r="U84"/>
      <c r="V84"/>
      <c r="W84"/>
    </row>
    <row r="85" spans="2:23" x14ac:dyDescent="0.2">
      <c r="B85" s="3"/>
      <c r="C85" s="3"/>
      <c r="E85" s="3"/>
      <c r="F85" s="3"/>
      <c r="M85"/>
      <c r="N85"/>
      <c r="R85"/>
      <c r="S85"/>
      <c r="T85"/>
      <c r="U85"/>
      <c r="V85"/>
      <c r="W85"/>
    </row>
    <row r="86" spans="2:23" x14ac:dyDescent="0.2">
      <c r="B86" s="3"/>
      <c r="C86" s="3"/>
      <c r="E86" s="3"/>
      <c r="F86" s="3"/>
      <c r="M86"/>
      <c r="N86"/>
      <c r="R86"/>
      <c r="S86"/>
      <c r="T86"/>
      <c r="U86"/>
      <c r="V86"/>
      <c r="W86"/>
    </row>
    <row r="87" spans="2:23" x14ac:dyDescent="0.2">
      <c r="B87" s="3"/>
      <c r="C87" s="3"/>
      <c r="E87" s="3"/>
      <c r="F87" s="3"/>
      <c r="M87"/>
      <c r="N87"/>
      <c r="R87"/>
      <c r="S87"/>
      <c r="T87"/>
      <c r="U87"/>
      <c r="V87"/>
      <c r="W87"/>
    </row>
    <row r="88" spans="2:23" x14ac:dyDescent="0.2">
      <c r="B88" s="3"/>
      <c r="C88" s="3"/>
      <c r="E88" s="3"/>
      <c r="F88" s="3"/>
      <c r="M88"/>
      <c r="N88"/>
      <c r="R88"/>
      <c r="S88"/>
      <c r="T88"/>
      <c r="U88"/>
      <c r="V88"/>
      <c r="W88"/>
    </row>
    <row r="89" spans="2:23" x14ac:dyDescent="0.2">
      <c r="B89" s="3"/>
      <c r="C89" s="3"/>
      <c r="E89" s="3"/>
      <c r="F89" s="3"/>
      <c r="M89"/>
      <c r="N89"/>
      <c r="R89"/>
      <c r="S89"/>
      <c r="T89"/>
      <c r="U89"/>
      <c r="V89"/>
      <c r="W89"/>
    </row>
    <row r="90" spans="2:23" x14ac:dyDescent="0.2">
      <c r="B90" s="3"/>
      <c r="C90" s="3"/>
      <c r="E90" s="3"/>
      <c r="F90" s="3"/>
      <c r="M90"/>
      <c r="N90"/>
    </row>
    <row r="91" spans="2:23" x14ac:dyDescent="0.2">
      <c r="B91" s="3"/>
      <c r="C91" s="3"/>
      <c r="E91" s="3"/>
      <c r="F91" s="3"/>
      <c r="M91"/>
      <c r="N91"/>
      <c r="R91"/>
      <c r="S91"/>
      <c r="T91"/>
      <c r="U91"/>
      <c r="V91"/>
      <c r="W91"/>
    </row>
    <row r="92" spans="2:23" x14ac:dyDescent="0.2">
      <c r="B92" s="3"/>
      <c r="C92" s="3"/>
      <c r="E92" s="3"/>
      <c r="F92" s="3"/>
      <c r="M92"/>
      <c r="N92"/>
      <c r="R92"/>
      <c r="S92"/>
      <c r="T92"/>
      <c r="U92"/>
      <c r="V92"/>
      <c r="W92"/>
    </row>
    <row r="93" spans="2:23" x14ac:dyDescent="0.2">
      <c r="B93" s="3"/>
      <c r="C93" s="3"/>
      <c r="E93" s="3"/>
      <c r="F93" s="3"/>
      <c r="M93"/>
      <c r="N93"/>
      <c r="R93"/>
      <c r="S93"/>
      <c r="T93"/>
      <c r="U93"/>
      <c r="V93"/>
      <c r="W93"/>
    </row>
    <row r="94" spans="2:23" x14ac:dyDescent="0.2">
      <c r="B94" s="3"/>
      <c r="C94" s="3"/>
      <c r="E94" s="3"/>
      <c r="F94" s="3"/>
      <c r="M94"/>
      <c r="N94"/>
      <c r="R94"/>
      <c r="S94"/>
      <c r="T94"/>
      <c r="U94"/>
      <c r="V94"/>
      <c r="W94"/>
    </row>
    <row r="95" spans="2:23" x14ac:dyDescent="0.2">
      <c r="B95" s="3"/>
      <c r="C95" s="3"/>
      <c r="E95" s="3"/>
      <c r="F95" s="3"/>
      <c r="M95"/>
      <c r="N95"/>
      <c r="R95"/>
      <c r="S95"/>
      <c r="T95"/>
      <c r="U95"/>
      <c r="V95"/>
      <c r="W95"/>
    </row>
    <row r="96" spans="2:23" x14ac:dyDescent="0.2">
      <c r="B96" s="3"/>
      <c r="C96" s="3"/>
      <c r="E96" s="3"/>
      <c r="F96" s="3"/>
      <c r="M96"/>
      <c r="N96"/>
      <c r="R96"/>
      <c r="S96"/>
      <c r="T96"/>
      <c r="U96"/>
      <c r="V96"/>
      <c r="W96"/>
    </row>
    <row r="97" spans="2:17" customFormat="1" x14ac:dyDescent="0.2">
      <c r="B97" s="3"/>
      <c r="C97" s="3"/>
      <c r="E97" s="3"/>
      <c r="F97" s="3"/>
      <c r="O97" s="3"/>
      <c r="P97" s="3"/>
      <c r="Q97" s="3"/>
    </row>
    <row r="98" spans="2:17" customFormat="1" x14ac:dyDescent="0.2">
      <c r="B98" s="3"/>
      <c r="C98" s="3"/>
      <c r="E98" s="3"/>
      <c r="F98" s="3"/>
      <c r="O98" s="3"/>
      <c r="P98" s="3"/>
      <c r="Q98" s="3"/>
    </row>
    <row r="99" spans="2:17" customFormat="1" x14ac:dyDescent="0.2">
      <c r="B99" s="3"/>
      <c r="C99" s="3"/>
      <c r="E99" s="3"/>
      <c r="F99" s="3"/>
      <c r="O99" s="3"/>
      <c r="P99" s="3"/>
      <c r="Q99" s="3"/>
    </row>
    <row r="100" spans="2:17" customFormat="1" x14ac:dyDescent="0.2">
      <c r="B100" s="3"/>
      <c r="C100" s="3"/>
      <c r="E100" s="3"/>
      <c r="F100" s="3"/>
      <c r="O100" s="3"/>
      <c r="P100" s="3"/>
      <c r="Q100" s="3"/>
    </row>
    <row r="101" spans="2:17" customFormat="1" x14ac:dyDescent="0.2">
      <c r="B101" s="3"/>
      <c r="C101" s="3"/>
      <c r="E101" s="3"/>
      <c r="F101" s="3"/>
      <c r="O101" s="3"/>
      <c r="P101" s="3"/>
      <c r="Q101" s="3"/>
    </row>
    <row r="102" spans="2:17" customFormat="1" x14ac:dyDescent="0.2">
      <c r="B102" s="3"/>
      <c r="C102" s="3"/>
      <c r="E102" s="3"/>
      <c r="F102" s="3"/>
      <c r="O102" s="3"/>
      <c r="P102" s="3"/>
      <c r="Q102" s="3"/>
    </row>
    <row r="103" spans="2:17" customFormat="1" x14ac:dyDescent="0.2">
      <c r="B103" s="3"/>
      <c r="C103" s="3"/>
      <c r="E103" s="3"/>
      <c r="F103" s="3"/>
      <c r="O103" s="3"/>
      <c r="P103" s="3"/>
      <c r="Q103" s="3"/>
    </row>
    <row r="104" spans="2:17" customFormat="1" x14ac:dyDescent="0.2">
      <c r="B104" s="3"/>
      <c r="C104" s="3"/>
      <c r="E104" s="3"/>
      <c r="F104" s="3"/>
      <c r="O104" s="3"/>
      <c r="P104" s="3"/>
      <c r="Q104" s="3"/>
    </row>
    <row r="105" spans="2:17" customFormat="1" x14ac:dyDescent="0.2">
      <c r="B105" s="3"/>
      <c r="C105" s="3"/>
      <c r="E105" s="3"/>
      <c r="F105" s="3"/>
      <c r="O105" s="3"/>
      <c r="P105" s="3"/>
      <c r="Q105" s="3"/>
    </row>
    <row r="106" spans="2:17" customFormat="1" x14ac:dyDescent="0.2">
      <c r="B106" s="3"/>
      <c r="C106" s="3"/>
      <c r="E106" s="3"/>
      <c r="F106" s="3"/>
      <c r="O106" s="3"/>
      <c r="P106" s="3"/>
      <c r="Q106" s="3"/>
    </row>
    <row r="107" spans="2:17" customFormat="1" x14ac:dyDescent="0.2">
      <c r="B107" s="3"/>
      <c r="C107" s="3"/>
      <c r="E107" s="3"/>
      <c r="F107" s="3"/>
      <c r="O107" s="3"/>
      <c r="P107" s="3"/>
      <c r="Q107" s="3"/>
    </row>
    <row r="108" spans="2:17" customFormat="1" x14ac:dyDescent="0.2">
      <c r="B108" s="3"/>
      <c r="C108" s="3"/>
      <c r="E108" s="3"/>
      <c r="F108" s="3"/>
      <c r="O108" s="3"/>
      <c r="P108" s="3"/>
      <c r="Q108" s="3"/>
    </row>
    <row r="109" spans="2:17" customFormat="1" x14ac:dyDescent="0.2">
      <c r="B109" s="3"/>
      <c r="C109" s="3"/>
      <c r="E109" s="3"/>
      <c r="F109" s="3"/>
      <c r="O109" s="3"/>
      <c r="P109" s="3"/>
      <c r="Q109" s="3"/>
    </row>
    <row r="110" spans="2:17" customFormat="1" x14ac:dyDescent="0.2">
      <c r="B110" s="3"/>
      <c r="C110" s="3"/>
      <c r="E110" s="3"/>
      <c r="F110" s="3"/>
      <c r="O110" s="3"/>
      <c r="P110" s="3"/>
      <c r="Q110" s="3"/>
    </row>
    <row r="111" spans="2:17" customFormat="1" x14ac:dyDescent="0.2">
      <c r="B111" s="3"/>
      <c r="C111" s="3"/>
      <c r="E111" s="3"/>
      <c r="F111" s="3"/>
      <c r="O111" s="3"/>
      <c r="P111" s="3"/>
      <c r="Q111" s="3"/>
    </row>
    <row r="112" spans="2:17" customFormat="1" x14ac:dyDescent="0.2">
      <c r="B112" s="3"/>
      <c r="C112" s="3"/>
      <c r="E112" s="3"/>
      <c r="F112" s="3"/>
      <c r="O112" s="3"/>
      <c r="P112" s="3"/>
      <c r="Q112" s="3"/>
    </row>
    <row r="113" spans="2:17" customFormat="1" x14ac:dyDescent="0.2">
      <c r="B113" s="3"/>
      <c r="C113" s="3"/>
      <c r="E113" s="3"/>
      <c r="F113" s="3"/>
      <c r="O113" s="3"/>
      <c r="P113" s="3"/>
      <c r="Q113" s="3"/>
    </row>
    <row r="114" spans="2:17" customFormat="1" x14ac:dyDescent="0.2">
      <c r="B114" s="3"/>
      <c r="C114" s="3"/>
      <c r="E114" s="3"/>
      <c r="F114" s="3"/>
      <c r="O114" s="3"/>
      <c r="P114" s="3"/>
      <c r="Q114" s="3"/>
    </row>
    <row r="115" spans="2:17" customFormat="1" x14ac:dyDescent="0.2">
      <c r="B115" s="3"/>
      <c r="C115" s="3"/>
      <c r="E115" s="3"/>
      <c r="F115" s="3"/>
      <c r="O115" s="3"/>
      <c r="P115" s="3"/>
      <c r="Q115" s="3"/>
    </row>
    <row r="116" spans="2:17" customFormat="1" x14ac:dyDescent="0.2">
      <c r="B116" s="3"/>
      <c r="C116" s="3"/>
      <c r="E116" s="3"/>
      <c r="F116" s="3"/>
      <c r="O116" s="3"/>
      <c r="P116" s="3"/>
      <c r="Q116" s="3"/>
    </row>
    <row r="117" spans="2:17" customFormat="1" x14ac:dyDescent="0.2">
      <c r="B117" s="3"/>
      <c r="C117" s="3"/>
      <c r="E117" s="3"/>
      <c r="F117" s="3"/>
      <c r="O117" s="3"/>
      <c r="P117" s="3"/>
      <c r="Q117" s="3"/>
    </row>
    <row r="118" spans="2:17" customFormat="1" x14ac:dyDescent="0.2">
      <c r="B118" s="3"/>
      <c r="C118" s="3"/>
      <c r="E118" s="3"/>
      <c r="F118" s="3"/>
      <c r="O118" s="3"/>
      <c r="P118" s="3"/>
      <c r="Q118" s="3"/>
    </row>
    <row r="119" spans="2:17" customFormat="1" x14ac:dyDescent="0.2">
      <c r="B119" s="3"/>
      <c r="C119" s="3"/>
      <c r="E119" s="3"/>
      <c r="F119" s="3"/>
      <c r="O119" s="3"/>
      <c r="P119" s="3"/>
      <c r="Q119" s="3"/>
    </row>
    <row r="120" spans="2:17" customFormat="1" x14ac:dyDescent="0.2">
      <c r="B120" s="3"/>
      <c r="C120" s="3"/>
      <c r="E120" s="3"/>
      <c r="F120" s="3"/>
      <c r="O120" s="3"/>
      <c r="P120" s="3"/>
      <c r="Q120" s="3"/>
    </row>
    <row r="121" spans="2:17" customFormat="1" x14ac:dyDescent="0.2">
      <c r="B121" s="3"/>
      <c r="C121" s="3"/>
      <c r="E121" s="3"/>
      <c r="F121" s="3"/>
      <c r="O121" s="3"/>
      <c r="P121" s="3"/>
      <c r="Q121" s="3"/>
    </row>
    <row r="122" spans="2:17" customFormat="1" x14ac:dyDescent="0.2">
      <c r="B122" s="3"/>
      <c r="C122" s="3"/>
      <c r="E122" s="3"/>
      <c r="F122" s="3"/>
      <c r="O122" s="3"/>
      <c r="P122" s="3"/>
      <c r="Q122" s="3"/>
    </row>
  </sheetData>
  <autoFilter ref="B19:G122"/>
  <mergeCells count="3">
    <mergeCell ref="H2:I2"/>
    <mergeCell ref="G2:G3"/>
    <mergeCell ref="J2:K2"/>
  </mergeCells>
  <conditionalFormatting sqref="G6">
    <cfRule type="expression" dxfId="87" priority="9" stopIfTrue="1">
      <formula>MOD(ROW(),2)=0</formula>
    </cfRule>
  </conditionalFormatting>
  <conditionalFormatting sqref="G5">
    <cfRule type="expression" dxfId="86" priority="25" stopIfTrue="1">
      <formula>MOD(ROW(),2)=0</formula>
    </cfRule>
  </conditionalFormatting>
  <conditionalFormatting sqref="G4">
    <cfRule type="expression" dxfId="85" priority="17" stopIfTrue="1">
      <formula>MOD(ROW(),2)=0</formula>
    </cfRule>
  </conditionalFormatting>
  <conditionalFormatting sqref="G7:G9">
    <cfRule type="expression" dxfId="84" priority="8" stopIfTrue="1">
      <formula>MOD(ROW(),2)=0</formula>
    </cfRule>
  </conditionalFormatting>
  <conditionalFormatting sqref="G10">
    <cfRule type="expression" dxfId="83" priority="7" stopIfTrue="1">
      <formula>MOD(ROW(),2)=0</formula>
    </cfRule>
  </conditionalFormatting>
  <conditionalFormatting sqref="G11">
    <cfRule type="expression" dxfId="82" priority="6" stopIfTrue="1">
      <formula>MOD(ROW(),2)=0</formula>
    </cfRule>
  </conditionalFormatting>
  <conditionalFormatting sqref="G12">
    <cfRule type="expression" dxfId="81" priority="5" stopIfTrue="1">
      <formula>MOD(ROW(),2)=0</formula>
    </cfRule>
  </conditionalFormatting>
  <conditionalFormatting sqref="G13">
    <cfRule type="expression" dxfId="80" priority="4" stopIfTrue="1">
      <formula>MOD(ROW(),2)=0</formula>
    </cfRule>
  </conditionalFormatting>
  <conditionalFormatting sqref="G14">
    <cfRule type="expression" dxfId="79" priority="3" stopIfTrue="1">
      <formula>MOD(ROW(),2)=0</formula>
    </cfRule>
  </conditionalFormatting>
  <conditionalFormatting sqref="G15">
    <cfRule type="expression" dxfId="78" priority="2" stopIfTrue="1">
      <formula>MOD(ROW(),2)=0</formula>
    </cfRule>
  </conditionalFormatting>
  <conditionalFormatting sqref="G16:G17">
    <cfRule type="expression" dxfId="77" priority="1" stopIfTrue="1">
      <formula>MOD(ROW(),2)=0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5</vt:i4>
      </vt:variant>
    </vt:vector>
  </HeadingPairs>
  <TitlesOfParts>
    <vt:vector size="20" baseType="lpstr">
      <vt:lpstr>League &amp; Mob rankings</vt:lpstr>
      <vt:lpstr>eligible clubs</vt:lpstr>
      <vt:lpstr>R1 Thames Turbo</vt:lpstr>
      <vt:lpstr>R2 Dragon Slayer</vt:lpstr>
      <vt:lpstr>R3 Kingfisher</vt:lpstr>
      <vt:lpstr>R4 Ful On Duathlon</vt:lpstr>
      <vt:lpstr>R5 Crystal Palace</vt:lpstr>
      <vt:lpstr>R6</vt:lpstr>
      <vt:lpstr>R7 London Fields</vt:lpstr>
      <vt:lpstr>R8 Jekyl &amp; Hyde</vt:lpstr>
      <vt:lpstr>Individuals</vt:lpstr>
      <vt:lpstr>Top 10</vt:lpstr>
      <vt:lpstr>Sheet1</vt:lpstr>
      <vt:lpstr>Sheet2</vt:lpstr>
      <vt:lpstr>Sheet3</vt:lpstr>
      <vt:lpstr>'eligible clubs'!Print_Area</vt:lpstr>
      <vt:lpstr>'League &amp; Mob rankings'!Print_Area</vt:lpstr>
      <vt:lpstr>'R1 Thames Turbo'!Print_Area</vt:lpstr>
      <vt:lpstr>'R2 Dragon Slayer'!Print_Area</vt:lpstr>
      <vt:lpstr>'R3 Kingfisher'!Print_Area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Zone3 London League 2011</dc:title>
  <dc:creator>Toby JW Head</dc:creator>
  <cp:lastModifiedBy>Toby JW Head</cp:lastModifiedBy>
  <cp:lastPrinted>2012-10-29T12:14:22Z</cp:lastPrinted>
  <dcterms:created xsi:type="dcterms:W3CDTF">2007-04-01T19:38:27Z</dcterms:created>
  <dcterms:modified xsi:type="dcterms:W3CDTF">2013-05-10T17:20:15Z</dcterms:modified>
</cp:coreProperties>
</file>